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'ごみ処理概要'!$A$6:$AP$41</definedName>
    <definedName name="_xlnm._FilterDatabase" localSheetId="3" hidden="1">'ごみ処理量内訳'!$A$6:$AJ$41</definedName>
    <definedName name="_xlnm._FilterDatabase" localSheetId="1" hidden="1">'ごみ搬入量内訳'!$A$6:$DM$41</definedName>
    <definedName name="_xlnm._FilterDatabase" localSheetId="6" hidden="1">'災害廃棄物搬入量'!$A$6:$CY$41</definedName>
    <definedName name="_xlnm._FilterDatabase" localSheetId="2" hidden="1">'施設区分別搬入量内訳'!$A$6:$EN$41</definedName>
    <definedName name="_xlnm._FilterDatabase" localSheetId="5" hidden="1">'施設資源化量内訳'!$A$6:$FO$41</definedName>
    <definedName name="_xlnm._FilterDatabase" localSheetId="4" hidden="1">'資源化量内訳'!$A$6:$CJ$41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'ごみ処理概要'!$A$2:$AP$41</definedName>
    <definedName name="_xlnm.Print_Area" localSheetId="3">'ごみ処理量内訳'!$A$2:$AJ$41</definedName>
    <definedName name="_xlnm.Print_Area" localSheetId="1">'ごみ搬入量内訳'!$A$2:$DM$41</definedName>
    <definedName name="_xlnm.Print_Area" localSheetId="6">'災害廃棄物搬入量'!$A$2:$CY$41</definedName>
    <definedName name="_xlnm.Print_Area" localSheetId="2">'施設区分別搬入量内訳'!$A$2:$EN$41</definedName>
    <definedName name="_xlnm.Print_Area" localSheetId="5">'施設資源化量内訳'!$A$2:$FO$41</definedName>
    <definedName name="_xlnm.Print_Area" localSheetId="4">'資源化量内訳'!$A$2:$CJ$41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<sst xmlns="http://schemas.openxmlformats.org/spreadsheetml/2006/main" count="5057" uniqueCount="572">
  <si>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</si>
  <si>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</si>
  <si>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39000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</si>
  <si>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</si>
  <si>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</si>
  <si>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</si>
  <si>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</si>
  <si>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</si>
  <si>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</si>
  <si>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</si>
  <si>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</si>
  <si>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</si>
  <si>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</si>
  <si>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</si>
  <si>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</si>
  <si>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</si>
  <si>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</si>
  <si>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</si>
  <si>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</si>
  <si>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</si>
  <si>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</si>
  <si>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</si>
  <si>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</si>
  <si>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</si>
  <si>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</si>
  <si>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</si>
  <si>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</si>
  <si>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</si>
  <si>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</si>
  <si>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</si>
  <si>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</si>
  <si>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</si>
  <si>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</si>
  <si>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</si>
  <si>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</si>
  <si>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</si>
  <si>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</si>
  <si>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</si>
  <si>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</si>
  <si>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</si>
  <si>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</si>
  <si>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</si>
  <si>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</si>
  <si>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</si>
  <si>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</si>
  <si>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</si>
  <si>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</si>
  <si>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</si>
  <si>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</si>
  <si>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</si>
  <si>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</si>
  <si>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無い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</si>
  <si>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</si>
  <si>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</si>
  <si>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</si>
  <si>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</si>
  <si>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</si>
  <si>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</si>
  <si>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</si>
  <si>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</si>
  <si>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</si>
  <si>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</si>
  <si>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</si>
  <si>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</si>
  <si>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</si>
  <si>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</si>
  <si>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</si>
  <si>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</si>
  <si>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</si>
  <si>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</si>
  <si>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</si>
  <si>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</si>
  <si>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</si>
  <si>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</si>
  <si>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</si>
  <si>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</si>
  <si>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</si>
  <si>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</si>
  <si>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</si>
  <si>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</si>
  <si>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</si>
  <si>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</si>
  <si>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</si>
  <si>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</si>
  <si>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</si>
  <si>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</si>
  <si>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</si>
  <si>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</si>
  <si>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</si>
  <si>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</si>
  <si>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</si>
  <si>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</si>
  <si>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</si>
  <si>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</si>
  <si>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</si>
  <si>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</si>
  <si>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</si>
  <si>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</si>
  <si>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</si>
  <si>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</si>
  <si>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</si>
  <si>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</si>
  <si>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</si>
  <si>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</si>
  <si>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</si>
  <si>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</si>
  <si>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</si>
  <si>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</si>
  <si>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</si>
  <si>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</si>
  <si>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</si>
  <si>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</si>
  <si>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</si>
  <si>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</si>
  <si>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</si>
  <si>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</si>
  <si>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</si>
  <si>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</si>
  <si>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</si>
  <si>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</si>
  <si>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</si>
  <si>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</si>
  <si>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</si>
  <si>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</si>
  <si>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</si>
  <si>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</si>
  <si>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</si>
  <si>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</si>
  <si>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</si>
  <si>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</si>
  <si>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</si>
  <si>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</si>
  <si>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</si>
  <si>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</si>
  <si>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</si>
  <si>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</si>
  <si>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</si>
  <si>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</si>
  <si>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</si>
  <si>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</si>
  <si>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</si>
  <si>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</si>
  <si>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</si>
  <si>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</si>
  <si>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</si>
  <si>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</si>
  <si>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</si>
  <si>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</si>
  <si>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</si>
  <si>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</si>
  <si>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</si>
  <si>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</si>
  <si>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</si>
  <si>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</si>
  <si>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</si>
  <si>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</si>
  <si>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</si>
  <si>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</si>
  <si>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</si>
  <si>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</si>
  <si>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</si>
  <si>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</si>
  <si>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</si>
  <si>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</si>
  <si>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</si>
  <si>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</si>
  <si>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</si>
  <si>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</si>
  <si>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</si>
  <si>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</si>
  <si>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</si>
  <si>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</si>
  <si>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</si>
  <si>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</si>
  <si>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</si>
  <si>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</si>
  <si>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</si>
  <si>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</si>
  <si>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</si>
  <si>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</si>
  <si>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</si>
  <si>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</si>
  <si>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</si>
  <si>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</si>
  <si>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</si>
  <si>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</si>
  <si>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</si>
  <si>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</si>
  <si>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</si>
  <si>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</si>
  <si>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</si>
  <si>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</si>
  <si>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</si>
  <si>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</si>
  <si>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</si>
  <si>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</si>
  <si>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</si>
  <si>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</si>
  <si>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</si>
  <si>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</si>
  <si>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</si>
  <si>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</si>
  <si>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</si>
  <si>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</si>
  <si>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</si>
  <si>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</si>
  <si>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</si>
  <si>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</si>
  <si>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</si>
  <si>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</si>
  <si>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</si>
  <si>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</si>
  <si>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</si>
  <si>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</si>
  <si>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</si>
  <si>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</si>
  <si>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</si>
  <si>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</si>
  <si>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</si>
  <si>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</si>
  <si>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</si>
  <si>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</si>
  <si>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</si>
  <si>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</si>
  <si>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</si>
  <si>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</si>
  <si>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</si>
  <si>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</si>
  <si>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</si>
  <si>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</si>
  <si>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</si>
  <si>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</si>
  <si>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</si>
  <si>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</si>
  <si>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</si>
  <si>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</si>
  <si>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</si>
  <si>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</si>
  <si>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</si>
  <si>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</si>
  <si>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</si>
  <si>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</si>
  <si>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</si>
  <si>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</si>
  <si>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</si>
  <si>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</si>
  <si>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</si>
  <si>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</si>
  <si>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</si>
  <si>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</si>
  <si>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</si>
  <si>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</si>
  <si>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</si>
  <si>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</si>
  <si>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</si>
  <si>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</si>
  <si>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</si>
  <si>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</si>
  <si>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</si>
  <si>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</si>
  <si>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</si>
  <si>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</si>
  <si>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</si>
  <si>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</si>
  <si>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</si>
  <si>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</si>
  <si>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</si>
  <si>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</si>
  <si>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</si>
  <si>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</si>
  <si>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</si>
  <si>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</si>
  <si>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</si>
  <si>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</si>
  <si>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</si>
  <si>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</si>
  <si>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</si>
  <si>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</si>
  <si>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</si>
  <si>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</si>
  <si>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</si>
  <si>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</si>
  <si>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</si>
  <si>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</si>
  <si>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</si>
  <si>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</si>
  <si>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</si>
  <si>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</si>
  <si>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</si>
  <si>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</si>
  <si>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</si>
  <si>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</si>
  <si>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</si>
  <si>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</si>
  <si>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</si>
  <si>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</si>
  <si>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</si>
  <si>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</si>
  <si>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</si>
  <si>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</si>
  <si>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</si>
  <si>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</si>
  <si>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</si>
  <si>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</si>
  <si>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</si>
  <si>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</si>
  <si>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</si>
  <si>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</si>
  <si>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</si>
  <si>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</si>
  <si>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</si>
  <si>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</si>
  <si>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</si>
  <si>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</si>
  <si>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</si>
  <si>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</si>
  <si>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</si>
  <si>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</si>
  <si>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</si>
  <si>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</si>
  <si>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</si>
  <si>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</si>
  <si>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</si>
  <si>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</si>
  <si>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</si>
  <si>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</si>
  <si>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</si>
  <si>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</si>
  <si>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</si>
  <si>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</si>
  <si>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</si>
  <si>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</si>
  <si>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</si>
  <si>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</si>
  <si>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</si>
  <si>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</si>
  <si>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</si>
  <si>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</si>
  <si>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</si>
  <si>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</si>
  <si>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</si>
  <si>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</si>
  <si>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</si>
  <si>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</si>
  <si>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</si>
  <si>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</si>
  <si>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</si>
  <si>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</si>
  <si>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</si>
  <si>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</si>
  <si>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</si>
  <si>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</si>
  <si>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</si>
  <si>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</si>
  <si>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</si>
  <si>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</si>
  <si>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</si>
  <si>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</si>
  <si>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</si>
  <si>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</si>
  <si>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</si>
  <si>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</si>
  <si>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</si>
  <si>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</si>
  <si>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</si>
  <si>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</si>
  <si>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</si>
  <si>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</si>
  <si>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</si>
  <si>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</si>
  <si>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</si>
  <si>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</si>
  <si>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</si>
  <si>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</si>
  <si>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</si>
  <si>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</si>
  <si>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</si>
  <si>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</si>
  <si>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</si>
  <si>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</si>
  <si>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</si>
  <si>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</si>
  <si>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</si>
  <si>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</si>
  <si>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</si>
  <si>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</si>
  <si>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</si>
  <si>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</si>
  <si>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</si>
  <si>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</si>
  <si>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</si>
  <si>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</si>
  <si>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</si>
  <si>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</si>
  <si>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</si>
  <si>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</si>
  <si>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</si>
  <si>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</si>
  <si>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</si>
  <si>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</si>
  <si>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</si>
  <si>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</si>
  <si>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</si>
  <si>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</si>
  <si>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</si>
  <si>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</si>
  <si>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</si>
  <si>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</si>
  <si>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</si>
  <si>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</si>
  <si>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</si>
  <si>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</si>
  <si>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</si>
  <si>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</si>
  <si>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</si>
  <si>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</si>
  <si>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</si>
  <si>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</si>
  <si>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</si>
  <si>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</si>
  <si>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</si>
  <si>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</si>
  <si>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</si>
  <si>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</si>
  <si>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</si>
  <si>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</si>
  <si>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</si>
  <si>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</si>
  <si>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</si>
  <si>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</si>
  <si>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</si>
  <si>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</si>
  <si>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</si>
  <si>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</si>
  <si>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</si>
  <si>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</si>
  <si>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</si>
  <si>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</si>
  <si>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</si>
  <si>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</si>
  <si>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</si>
  <si>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</si>
  <si>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</si>
  <si>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</si>
  <si>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</si>
  <si>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</si>
  <si>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</si>
  <si>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</si>
  <si>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</si>
  <si>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</si>
  <si>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</si>
  <si>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</si>
  <si>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</si>
  <si>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</si>
  <si>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</si>
  <si>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</si>
  <si>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</si>
  <si>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</si>
  <si>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</si>
  <si>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</si>
  <si>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</si>
  <si>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</si>
  <si>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</si>
  <si>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</si>
  <si>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</si>
  <si>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</si>
  <si>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</si>
  <si>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</si>
  <si>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</si>
  <si>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</si>
  <si>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</si>
  <si>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</si>
  <si>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</si>
  <si>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</si>
  <si>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</si>
  <si>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</si>
  <si>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</si>
  <si>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</si>
  <si>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</si>
  <si>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</si>
  <si>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</si>
  <si>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</si>
  <si>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</si>
  <si>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</si>
  <si>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</si>
  <si>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</si>
  <si>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</si>
  <si>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</si>
  <si>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</si>
  <si>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</si>
  <si>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</si>
  <si>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</si>
  <si>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</si>
  <si>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</si>
  <si>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</si>
  <si>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</si>
  <si>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</si>
  <si>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</si>
  <si>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</si>
  <si>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</si>
  <si>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</si>
  <si>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</si>
  <si>
    <t>高知県</t>
  </si>
  <si>
    <t>39000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</si>
  <si>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</si>
  <si>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</si>
  <si>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</si>
  <si>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</si>
  <si>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</si>
  <si>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</si>
  <si>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</si>
  <si>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</si>
  <si>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</si>
  <si>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</si>
  <si>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</si>
  <si>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</si>
  <si>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</si>
  <si>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</si>
  <si>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</si>
  <si>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</si>
  <si>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</si>
  <si>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</si>
  <si>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</si>
  <si>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</si>
  <si>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</si>
  <si>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</si>
  <si>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</si>
  <si>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</si>
  <si>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</si>
  <si>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</si>
  <si>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</si>
  <si>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</si>
  <si>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</si>
  <si>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</si>
  <si>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39305</t>
  </si>
  <si>
    <t>北川村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</si>
  <si>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</si>
  <si>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</si>
  <si>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</si>
  <si>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</si>
  <si>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</si>
  <si>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</si>
  <si>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</si>
  <si>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</si>
  <si>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39363</t>
  </si>
  <si>
    <t>土佐町</t>
  </si>
  <si>
    <t>39364</t>
  </si>
  <si>
    <t>大川村</t>
  </si>
  <si>
    <t>39386</t>
  </si>
  <si>
    <t>いの町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</si>
  <si>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</si>
  <si>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</si>
  <si>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</si>
  <si>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</si>
  <si>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</si>
  <si>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</si>
  <si>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</si>
  <si>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</si>
  <si>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</si>
  <si>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</si>
  <si>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</si>
  <si>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</si>
  <si>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39411</t>
  </si>
  <si>
    <t>津野町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</si>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</sst>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41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771548</v>
      </c>
      <c r="E7" s="388">
        <f>SUM(E8:E186)</f>
        <v>771170</v>
      </c>
      <c r="F7" s="388">
        <f>SUM(F8:F186)</f>
        <v>378</v>
      </c>
      <c r="G7" s="388">
        <f>SUM(G8:G186)</f>
        <v>3501</v>
      </c>
      <c r="H7" s="388">
        <f>SUM(H8:H186)</f>
        <v>236333</v>
      </c>
      <c r="I7" s="388">
        <f>SUM(I8:I186)</f>
        <v>27420</v>
      </c>
      <c r="J7" s="388">
        <f>SUM(J8:J186)</f>
        <v>927</v>
      </c>
      <c r="K7" s="388">
        <f>SUM(K8:K186)</f>
        <v>264680</v>
      </c>
      <c r="L7" s="388">
        <f>IF(D7&lt;&gt;0,K7/D7/365*1000000,"-")</f>
        <v>939.8646421629072</v>
      </c>
      <c r="M7" s="388">
        <f>IF(D7&lt;&gt;0,('ごみ搬入量内訳'!BR7+'ごみ処理概要'!J7)/'ごみ処理概要'!D7/365*1000000,"-")</f>
        <v>698.7695471640682</v>
      </c>
      <c r="N7" s="388">
        <f>IF(D7&lt;&gt;0,'ごみ搬入量内訳'!CM7/'ごみ処理概要'!D7/365*1000000,"-")</f>
        <v>241.09509499883922</v>
      </c>
      <c r="O7" s="388">
        <f>SUM(O8:O186)</f>
        <v>424</v>
      </c>
      <c r="P7" s="388">
        <f>SUM(P8:P186)</f>
        <v>209207</v>
      </c>
      <c r="Q7" s="388">
        <f>SUM(Q8:Q186)</f>
        <v>4216</v>
      </c>
      <c r="R7" s="388">
        <f>SUM(R8:R186)</f>
        <v>39070</v>
      </c>
      <c r="S7" s="388">
        <f>SUM(S8:S186)</f>
        <v>2912</v>
      </c>
      <c r="T7" s="388">
        <f>SUM(T8:T186)</f>
        <v>25707</v>
      </c>
      <c r="U7" s="388">
        <f>SUM(U8:U186)</f>
        <v>27</v>
      </c>
      <c r="V7" s="388">
        <f>SUM(V8:V186)</f>
        <v>0</v>
      </c>
      <c r="W7" s="388">
        <f>SUM(W8:W186)</f>
        <v>0</v>
      </c>
      <c r="X7" s="388">
        <f>SUM(X8:X186)</f>
        <v>9921</v>
      </c>
      <c r="Y7" s="388">
        <f>SUM(Y8:Y186)</f>
        <v>503</v>
      </c>
      <c r="Z7" s="388">
        <f>SUM(Z8:Z186)</f>
        <v>10407</v>
      </c>
      <c r="AA7" s="388">
        <f>SUM(AA8:AA186)</f>
        <v>262900</v>
      </c>
      <c r="AB7" s="389">
        <f>IF(AA7&lt;&gt;0,(Z7+P7+R7)/AA7*100,"-")</f>
        <v>98.39634842145303</v>
      </c>
      <c r="AC7" s="388">
        <f>SUM(AC8:AC186)</f>
        <v>19683</v>
      </c>
      <c r="AD7" s="388">
        <f>SUM(AD8:AD186)</f>
        <v>996</v>
      </c>
      <c r="AE7" s="388">
        <f>SUM(AE8:AE186)</f>
        <v>23</v>
      </c>
      <c r="AF7" s="388">
        <f>SUM(AF8:AF186)</f>
        <v>0</v>
      </c>
      <c r="AG7" s="388">
        <f>SUM(AG8:AG186)</f>
        <v>0</v>
      </c>
      <c r="AH7" s="388">
        <f>SUM(AH8:AH186)</f>
        <v>8583</v>
      </c>
      <c r="AI7" s="388">
        <f>SUM(AI8:AI186)</f>
        <v>23648</v>
      </c>
      <c r="AJ7" s="388">
        <f>SUM(AJ8:AJ186)</f>
        <v>52933</v>
      </c>
      <c r="AK7" s="389">
        <f>IF((AA7+J7)&lt;&gt;0,(Z7+AJ7+J7)/(AA7+J7)*100,"-")</f>
        <v>24.35952347561091</v>
      </c>
      <c r="AL7" s="389">
        <f>IF((AA7+J7)&lt;&gt;0,('資源化量内訳'!D7-'資源化量内訳'!R7-'資源化量内訳'!T7-'資源化量内訳'!V7-'資源化量内訳'!U7)/(AA7+J7)*100,"-")</f>
        <v>16.11813802226459</v>
      </c>
      <c r="AM7" s="388">
        <f>SUM(AM8:AM186)</f>
        <v>4216</v>
      </c>
      <c r="AN7" s="388">
        <f>SUM(AN8:AN186)</f>
        <v>7192</v>
      </c>
      <c r="AO7" s="388">
        <f>SUM(AO8:AO186)</f>
        <v>1896</v>
      </c>
      <c r="AP7" s="388">
        <f>SUM(AP8:AP186)</f>
        <v>13304</v>
      </c>
    </row>
    <row r="8" spans="1:42" s="275" customFormat="1" ht="12" customHeight="1">
      <c r="A8" s="270" t="s">
        <v>502</v>
      </c>
      <c r="B8" s="271" t="s">
        <v>504</v>
      </c>
      <c r="C8" s="270" t="s">
        <v>505</v>
      </c>
      <c r="D8" s="272">
        <f aca="true" t="shared" si="0" ref="D8:D41">+E8+F8</f>
        <v>340458</v>
      </c>
      <c r="E8" s="272">
        <v>340458</v>
      </c>
      <c r="F8" s="272">
        <v>0</v>
      </c>
      <c r="G8" s="272">
        <v>1423</v>
      </c>
      <c r="H8" s="272">
        <f>SUM('ごみ搬入量内訳'!E8,+'ごみ搬入量内訳'!AD8)</f>
        <v>118569</v>
      </c>
      <c r="I8" s="272">
        <f>'ごみ搬入量内訳'!BC8</f>
        <v>9481</v>
      </c>
      <c r="J8" s="272">
        <f>'資源化量内訳'!BO8</f>
        <v>0</v>
      </c>
      <c r="K8" s="272">
        <f aca="true" t="shared" si="1" ref="K8:K41">SUM(H8:J8)</f>
        <v>128050</v>
      </c>
      <c r="L8" s="272">
        <f aca="true" t="shared" si="2" ref="L7:L41">IF(D8&lt;&gt;0,K8/D8/365*1000000,"-")</f>
        <v>1030.4411052412315</v>
      </c>
      <c r="M8" s="272">
        <f>IF(D8&lt;&gt;0,('ごみ搬入量内訳'!BR8+'ごみ処理概要'!J8)/'ごみ処理概要'!D8/365*1000000,"-")</f>
        <v>698.7766760923258</v>
      </c>
      <c r="N8" s="272">
        <f>IF(D8&lt;&gt;0,'ごみ搬入量内訳'!CM8/'ごみ処理概要'!D8/365*1000000,"-")</f>
        <v>331.6644291489055</v>
      </c>
      <c r="O8" s="273">
        <f>'ごみ搬入量内訳'!DH8</f>
        <v>0</v>
      </c>
      <c r="P8" s="273">
        <f>'ごみ処理量内訳'!E8</f>
        <v>110779</v>
      </c>
      <c r="Q8" s="273">
        <f>'ごみ処理量内訳'!N8</f>
        <v>1725</v>
      </c>
      <c r="R8" s="272">
        <f aca="true" t="shared" si="3" ref="R8:R41">SUM(S8:Y8)</f>
        <v>8717</v>
      </c>
      <c r="S8" s="273">
        <f>'ごみ処理量内訳'!G8</f>
        <v>0</v>
      </c>
      <c r="T8" s="273">
        <f>'ごみ処理量内訳'!L8</f>
        <v>8574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143</v>
      </c>
      <c r="Z8" s="272">
        <f>'資源化量内訳'!Y8</f>
        <v>6829</v>
      </c>
      <c r="AA8" s="272">
        <f aca="true" t="shared" si="4" ref="AA8:AA41">SUM(P8,Q8,R8,Z8)</f>
        <v>128050</v>
      </c>
      <c r="AB8" s="274">
        <f aca="true" t="shared" si="5" ref="AB7:AB41">IF(AA8&lt;&gt;0,(Z8+P8+R8)/AA8*100,"-")</f>
        <v>98.65286997266692</v>
      </c>
      <c r="AC8" s="272">
        <f>'施設資源化量内訳'!Y8</f>
        <v>12560</v>
      </c>
      <c r="AD8" s="272">
        <f>'施設資源化量内訳'!AT8</f>
        <v>0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8290</v>
      </c>
      <c r="AJ8" s="272">
        <f aca="true" t="shared" si="6" ref="AJ8:AJ41">SUM(AC8:AI8)</f>
        <v>20850</v>
      </c>
      <c r="AK8" s="274">
        <f aca="true" t="shared" si="7" ref="AK7:AK41">IF((AA8+J8)&lt;&gt;0,(Z8+AJ8+J8)/(AA8+J8)*100,"-")</f>
        <v>21.615775087856306</v>
      </c>
      <c r="AL8" s="274">
        <f>IF((AA8+J8)&lt;&gt;0,('資源化量内訳'!D8-'資源化量内訳'!R8-'資源化量内訳'!T8-'資源化量内訳'!V8-'資源化量内訳'!U8)/(AA8+J8)*100,"-")</f>
        <v>12.51776649746193</v>
      </c>
      <c r="AM8" s="272">
        <f>'ごみ処理量内訳'!AA8</f>
        <v>1725</v>
      </c>
      <c r="AN8" s="272">
        <f>'ごみ処理量内訳'!AB8</f>
        <v>0</v>
      </c>
      <c r="AO8" s="272">
        <f>'ごみ処理量内訳'!AC8</f>
        <v>175</v>
      </c>
      <c r="AP8" s="272">
        <f aca="true" t="shared" si="8" ref="AP8:AP41">SUM(AM8:AO8)</f>
        <v>1900</v>
      </c>
    </row>
    <row r="9" spans="1:42" s="275" customFormat="1" ht="12" customHeight="1">
      <c r="A9" s="270" t="s">
        <v>502</v>
      </c>
      <c r="B9" s="271" t="s">
        <v>506</v>
      </c>
      <c r="C9" s="270" t="s">
        <v>507</v>
      </c>
      <c r="D9" s="272">
        <f t="shared" si="0"/>
        <v>16535</v>
      </c>
      <c r="E9" s="272">
        <v>16505</v>
      </c>
      <c r="F9" s="272">
        <v>30</v>
      </c>
      <c r="G9" s="272">
        <v>41</v>
      </c>
      <c r="H9" s="272">
        <f>SUM('ごみ搬入量内訳'!E9,+'ごみ搬入量内訳'!AD9)</f>
        <v>4965</v>
      </c>
      <c r="I9" s="272">
        <f>'ごみ搬入量内訳'!BC9</f>
        <v>410</v>
      </c>
      <c r="J9" s="272">
        <f>'資源化量内訳'!BO9</f>
        <v>0</v>
      </c>
      <c r="K9" s="272">
        <f t="shared" si="1"/>
        <v>5375</v>
      </c>
      <c r="L9" s="272">
        <f t="shared" si="2"/>
        <v>890.5973630033429</v>
      </c>
      <c r="M9" s="272">
        <f>IF(D9&lt;&gt;0,('ごみ搬入量内訳'!BR9+'ごみ処理概要'!J9)/'ごみ処理概要'!D9/365*1000000,"-")</f>
        <v>835.2560570976467</v>
      </c>
      <c r="N9" s="272">
        <f>IF(D9&lt;&gt;0,'ごみ搬入量内訳'!CM9/'ごみ処理概要'!D9/365*1000000,"-")</f>
        <v>55.341305905696096</v>
      </c>
      <c r="O9" s="273">
        <f>'ごみ搬入量内訳'!DH9</f>
        <v>7</v>
      </c>
      <c r="P9" s="273">
        <f>'ごみ処理量内訳'!E9</f>
        <v>4331</v>
      </c>
      <c r="Q9" s="273">
        <f>'ごみ処理量内訳'!N9</f>
        <v>111</v>
      </c>
      <c r="R9" s="272">
        <f t="shared" si="3"/>
        <v>933</v>
      </c>
      <c r="S9" s="273">
        <f>'ごみ処理量内訳'!G9</f>
        <v>0</v>
      </c>
      <c r="T9" s="273">
        <f>'ごみ処理量内訳'!L9</f>
        <v>933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0</v>
      </c>
      <c r="Y9" s="273">
        <f>'ごみ処理量内訳'!M9</f>
        <v>0</v>
      </c>
      <c r="Z9" s="272">
        <f>'資源化量内訳'!Y9</f>
        <v>0</v>
      </c>
      <c r="AA9" s="272">
        <f t="shared" si="4"/>
        <v>5375</v>
      </c>
      <c r="AB9" s="274">
        <f t="shared" si="5"/>
        <v>97.93488372093023</v>
      </c>
      <c r="AC9" s="272">
        <f>'施設資源化量内訳'!Y9</f>
        <v>719</v>
      </c>
      <c r="AD9" s="272">
        <f>'施設資源化量内訳'!AT9</f>
        <v>0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0</v>
      </c>
      <c r="AI9" s="272">
        <f>'施設資源化量内訳'!EU9</f>
        <v>893</v>
      </c>
      <c r="AJ9" s="272">
        <f t="shared" si="6"/>
        <v>1612</v>
      </c>
      <c r="AK9" s="274">
        <f t="shared" si="7"/>
        <v>29.990697674418605</v>
      </c>
      <c r="AL9" s="274">
        <f>IF((AA9+J9)&lt;&gt;0,('資源化量内訳'!D9-'資源化量内訳'!R9-'資源化量内訳'!T9-'資源化量内訳'!V9-'資源化量内訳'!U9)/(AA9+J9)*100,"-")</f>
        <v>26.474418604651163</v>
      </c>
      <c r="AM9" s="272">
        <f>'ごみ処理量内訳'!AA9</f>
        <v>111</v>
      </c>
      <c r="AN9" s="272">
        <f>'ごみ処理量内訳'!AB9</f>
        <v>0</v>
      </c>
      <c r="AO9" s="272">
        <f>'ごみ処理量内訳'!AC9</f>
        <v>0</v>
      </c>
      <c r="AP9" s="272">
        <f t="shared" si="8"/>
        <v>111</v>
      </c>
    </row>
    <row r="10" spans="1:42" s="275" customFormat="1" ht="12" customHeight="1">
      <c r="A10" s="270" t="s">
        <v>502</v>
      </c>
      <c r="B10" s="271" t="s">
        <v>508</v>
      </c>
      <c r="C10" s="270" t="s">
        <v>509</v>
      </c>
      <c r="D10" s="272">
        <f t="shared" si="0"/>
        <v>19885</v>
      </c>
      <c r="E10" s="272">
        <v>19885</v>
      </c>
      <c r="F10" s="272">
        <v>0</v>
      </c>
      <c r="G10" s="272">
        <v>39</v>
      </c>
      <c r="H10" s="272">
        <f>SUM('ごみ搬入量内訳'!E10,+'ごみ搬入量内訳'!AD10)</f>
        <v>5605</v>
      </c>
      <c r="I10" s="272">
        <f>'ごみ搬入量内訳'!BC10</f>
        <v>1644</v>
      </c>
      <c r="J10" s="272">
        <f>'資源化量内訳'!BO10</f>
        <v>0</v>
      </c>
      <c r="K10" s="272">
        <f t="shared" si="1"/>
        <v>7249</v>
      </c>
      <c r="L10" s="272">
        <f t="shared" si="2"/>
        <v>998.7565487856544</v>
      </c>
      <c r="M10" s="272">
        <f>IF(D10&lt;&gt;0,('ごみ搬入量内訳'!BR10+'ごみ処理概要'!J10)/'ごみ処理概要'!D10/365*1000000,"-")</f>
        <v>792.0887569276766</v>
      </c>
      <c r="N10" s="272">
        <f>IF(D10&lt;&gt;0,'ごみ搬入量内訳'!CM10/'ごみ処理概要'!D10/365*1000000,"-")</f>
        <v>206.66779185797787</v>
      </c>
      <c r="O10" s="273">
        <f>'ごみ搬入量内訳'!DH10</f>
        <v>0</v>
      </c>
      <c r="P10" s="273">
        <f>'ごみ処理量内訳'!E10</f>
        <v>5724</v>
      </c>
      <c r="Q10" s="273">
        <f>'ごみ処理量内訳'!N10</f>
        <v>0</v>
      </c>
      <c r="R10" s="272">
        <f t="shared" si="3"/>
        <v>1525</v>
      </c>
      <c r="S10" s="273">
        <f>'ごみ処理量内訳'!G10</f>
        <v>0</v>
      </c>
      <c r="T10" s="273">
        <f>'ごみ処理量内訳'!L10</f>
        <v>1525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0</v>
      </c>
      <c r="AA10" s="272">
        <f t="shared" si="4"/>
        <v>7249</v>
      </c>
      <c r="AB10" s="274">
        <f t="shared" si="5"/>
        <v>100</v>
      </c>
      <c r="AC10" s="272">
        <f>'施設資源化量内訳'!Y10</f>
        <v>954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1288</v>
      </c>
      <c r="AJ10" s="272">
        <f t="shared" si="6"/>
        <v>2242</v>
      </c>
      <c r="AK10" s="274">
        <f t="shared" si="7"/>
        <v>30.92840391778176</v>
      </c>
      <c r="AL10" s="274">
        <f>IF((AA10+J10)&lt;&gt;0,('資源化量内訳'!D10-'資源化量内訳'!R10-'資源化量内訳'!T10-'資源化量内訳'!V10-'資源化量内訳'!U10)/(AA10+J10)*100,"-")</f>
        <v>27.46585735963581</v>
      </c>
      <c r="AM10" s="272">
        <f>'ごみ処理量内訳'!AA10</f>
        <v>0</v>
      </c>
      <c r="AN10" s="272">
        <f>'ごみ処理量内訳'!AB10</f>
        <v>0</v>
      </c>
      <c r="AO10" s="272">
        <f>'ごみ処理量内訳'!AC10</f>
        <v>0</v>
      </c>
      <c r="AP10" s="272">
        <f t="shared" si="8"/>
        <v>0</v>
      </c>
    </row>
    <row r="11" spans="1:42" s="275" customFormat="1" ht="12" customHeight="1">
      <c r="A11" s="270" t="s">
        <v>502</v>
      </c>
      <c r="B11" s="271" t="s">
        <v>510</v>
      </c>
      <c r="C11" s="270" t="s">
        <v>511</v>
      </c>
      <c r="D11" s="272">
        <f t="shared" si="0"/>
        <v>49496</v>
      </c>
      <c r="E11" s="272">
        <v>49427</v>
      </c>
      <c r="F11" s="272">
        <v>69</v>
      </c>
      <c r="G11" s="272">
        <v>251</v>
      </c>
      <c r="H11" s="272">
        <f>SUM('ごみ搬入量内訳'!E11,+'ごみ搬入量内訳'!AD11)</f>
        <v>13712</v>
      </c>
      <c r="I11" s="272">
        <f>'ごみ搬入量内訳'!BC11</f>
        <v>544</v>
      </c>
      <c r="J11" s="272">
        <f>'資源化量内訳'!BO11</f>
        <v>207</v>
      </c>
      <c r="K11" s="272">
        <f t="shared" si="1"/>
        <v>14463</v>
      </c>
      <c r="L11" s="272">
        <f t="shared" si="2"/>
        <v>800.5628239503511</v>
      </c>
      <c r="M11" s="272">
        <f>IF(D11&lt;&gt;0,('ごみ搬入量内訳'!BR11+'ごみ処理概要'!J11)/'ごみ処理概要'!D11/365*1000000,"-")</f>
        <v>635.28033813719</v>
      </c>
      <c r="N11" s="272">
        <f>IF(D11&lt;&gt;0,'ごみ搬入量内訳'!CM11/'ごみ処理概要'!D11/365*1000000,"-")</f>
        <v>165.28248581316103</v>
      </c>
      <c r="O11" s="273">
        <f>'ごみ搬入量内訳'!DH11</f>
        <v>358</v>
      </c>
      <c r="P11" s="273">
        <f>'ごみ処理量内訳'!E11</f>
        <v>11241</v>
      </c>
      <c r="Q11" s="273">
        <f>'ごみ処理量内訳'!N11</f>
        <v>27</v>
      </c>
      <c r="R11" s="272">
        <f t="shared" si="3"/>
        <v>1554</v>
      </c>
      <c r="S11" s="273">
        <f>'ごみ処理量内訳'!G11</f>
        <v>0</v>
      </c>
      <c r="T11" s="273">
        <f>'ごみ処理量内訳'!L11</f>
        <v>1194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360</v>
      </c>
      <c r="Z11" s="272">
        <f>'資源化量内訳'!Y11</f>
        <v>1334</v>
      </c>
      <c r="AA11" s="272">
        <f t="shared" si="4"/>
        <v>14156</v>
      </c>
      <c r="AB11" s="274">
        <f t="shared" si="5"/>
        <v>99.809268154846</v>
      </c>
      <c r="AC11" s="272">
        <f>'施設資源化量内訳'!Y11</f>
        <v>0</v>
      </c>
      <c r="AD11" s="272">
        <f>'施設資源化量内訳'!AT11</f>
        <v>0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1228</v>
      </c>
      <c r="AJ11" s="272">
        <f t="shared" si="6"/>
        <v>1228</v>
      </c>
      <c r="AK11" s="274">
        <f t="shared" si="7"/>
        <v>19.278702220984474</v>
      </c>
      <c r="AL11" s="274">
        <f>IF((AA11+J11)&lt;&gt;0,('資源化量内訳'!D11-'資源化量内訳'!R11-'資源化量内訳'!T11-'資源化量内訳'!V11-'資源化量内訳'!U11)/(AA11+J11)*100,"-")</f>
        <v>19.278702220984474</v>
      </c>
      <c r="AM11" s="272">
        <f>'ごみ処理量内訳'!AA11</f>
        <v>27</v>
      </c>
      <c r="AN11" s="272">
        <f>'ごみ処理量内訳'!AB11</f>
        <v>2508</v>
      </c>
      <c r="AO11" s="272">
        <f>'ごみ処理量内訳'!AC11</f>
        <v>34</v>
      </c>
      <c r="AP11" s="272">
        <f t="shared" si="8"/>
        <v>2569</v>
      </c>
    </row>
    <row r="12" spans="1:42" s="275" customFormat="1" ht="12" customHeight="1">
      <c r="A12" s="270" t="s">
        <v>502</v>
      </c>
      <c r="B12" s="271" t="s">
        <v>512</v>
      </c>
      <c r="C12" s="270" t="s">
        <v>513</v>
      </c>
      <c r="D12" s="279">
        <f t="shared" si="0"/>
        <v>28982</v>
      </c>
      <c r="E12" s="279">
        <v>28982</v>
      </c>
      <c r="F12" s="279">
        <v>0</v>
      </c>
      <c r="G12" s="279">
        <v>99</v>
      </c>
      <c r="H12" s="279">
        <f>SUM('ごみ搬入量内訳'!E12,+'ごみ搬入量内訳'!AD12)</f>
        <v>6307</v>
      </c>
      <c r="I12" s="279">
        <f>'ごみ搬入量内訳'!BC12</f>
        <v>3984</v>
      </c>
      <c r="J12" s="279">
        <f>'資源化量内訳'!BO12</f>
        <v>0</v>
      </c>
      <c r="K12" s="279">
        <f t="shared" si="1"/>
        <v>10291</v>
      </c>
      <c r="L12" s="279">
        <f t="shared" si="2"/>
        <v>972.8286711733215</v>
      </c>
      <c r="M12" s="279">
        <f>IF(D12&lt;&gt;0,('ごみ搬入量内訳'!BR12+'ごみ処理概要'!J12)/'ごみ処理概要'!D12/365*1000000,"-")</f>
        <v>707.5719175718892</v>
      </c>
      <c r="N12" s="279">
        <f>IF(D12&lt;&gt;0,'ごみ搬入量内訳'!CM12/'ごみ処理概要'!D12/365*1000000,"-")</f>
        <v>265.25675360143237</v>
      </c>
      <c r="O12" s="279">
        <f>'ごみ搬入量内訳'!DH12</f>
        <v>0</v>
      </c>
      <c r="P12" s="279">
        <f>'ごみ処理量内訳'!E12</f>
        <v>7918</v>
      </c>
      <c r="Q12" s="279">
        <f>'ごみ処理量内訳'!N12</f>
        <v>0</v>
      </c>
      <c r="R12" s="279">
        <f t="shared" si="3"/>
        <v>2373</v>
      </c>
      <c r="S12" s="279">
        <f>'ごみ処理量内訳'!G12</f>
        <v>1202</v>
      </c>
      <c r="T12" s="279">
        <f>'ごみ処理量内訳'!L12</f>
        <v>1171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0</v>
      </c>
      <c r="X12" s="279">
        <f>'ごみ処理量内訳'!K12</f>
        <v>0</v>
      </c>
      <c r="Y12" s="279">
        <f>'ごみ処理量内訳'!M12</f>
        <v>0</v>
      </c>
      <c r="Z12" s="279">
        <f>'資源化量内訳'!Y12</f>
        <v>0</v>
      </c>
      <c r="AA12" s="279">
        <f t="shared" si="4"/>
        <v>10291</v>
      </c>
      <c r="AB12" s="281">
        <f t="shared" si="5"/>
        <v>100</v>
      </c>
      <c r="AC12" s="279">
        <f>'施設資源化量内訳'!Y12</f>
        <v>0</v>
      </c>
      <c r="AD12" s="279">
        <f>'施設資源化量内訳'!AT12</f>
        <v>273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0</v>
      </c>
      <c r="AH12" s="279">
        <f>'施設資源化量内訳'!DZ12</f>
        <v>0</v>
      </c>
      <c r="AI12" s="279">
        <f>'施設資源化量内訳'!EU12</f>
        <v>1171</v>
      </c>
      <c r="AJ12" s="279">
        <f t="shared" si="6"/>
        <v>1444</v>
      </c>
      <c r="AK12" s="281">
        <f t="shared" si="7"/>
        <v>14.031678165387232</v>
      </c>
      <c r="AL12" s="281">
        <f>IF((AA12+J12)&lt;&gt;0,('資源化量内訳'!D12-'資源化量内訳'!R12-'資源化量内訳'!T12-'資源化量内訳'!V12-'資源化量内訳'!U12)/(AA12+J12)*100,"-")</f>
        <v>14.031678165387232</v>
      </c>
      <c r="AM12" s="279">
        <f>'ごみ処理量内訳'!AA12</f>
        <v>0</v>
      </c>
      <c r="AN12" s="279">
        <f>'ごみ処理量内訳'!AB12</f>
        <v>889</v>
      </c>
      <c r="AO12" s="279">
        <f>'ごみ処理量内訳'!AC12</f>
        <v>332</v>
      </c>
      <c r="AP12" s="279">
        <f t="shared" si="8"/>
        <v>1221</v>
      </c>
    </row>
    <row r="13" spans="1:42" s="275" customFormat="1" ht="12" customHeight="1">
      <c r="A13" s="270" t="s">
        <v>502</v>
      </c>
      <c r="B13" s="271" t="s">
        <v>514</v>
      </c>
      <c r="C13" s="270" t="s">
        <v>515</v>
      </c>
      <c r="D13" s="279">
        <f t="shared" si="0"/>
        <v>24756</v>
      </c>
      <c r="E13" s="279">
        <v>24756</v>
      </c>
      <c r="F13" s="279">
        <v>0</v>
      </c>
      <c r="G13" s="279">
        <v>485</v>
      </c>
      <c r="H13" s="279">
        <f>SUM('ごみ搬入量内訳'!E13,+'ごみ搬入量内訳'!AD13)</f>
        <v>7357</v>
      </c>
      <c r="I13" s="279">
        <f>'ごみ搬入量内訳'!BC13</f>
        <v>456</v>
      </c>
      <c r="J13" s="279">
        <f>'資源化量内訳'!BO13</f>
        <v>0</v>
      </c>
      <c r="K13" s="279">
        <f t="shared" si="1"/>
        <v>7813</v>
      </c>
      <c r="L13" s="279">
        <f t="shared" si="2"/>
        <v>864.6582425292775</v>
      </c>
      <c r="M13" s="279">
        <f>IF(D13&lt;&gt;0,('ごみ搬入量内訳'!BR13+'ごみ処理概要'!J13)/'ごみ処理概要'!D13/365*1000000,"-")</f>
        <v>641.6598605125753</v>
      </c>
      <c r="N13" s="279">
        <f>IF(D13&lt;&gt;0,'ごみ搬入量内訳'!CM13/'ごみ処理概要'!D13/365*1000000,"-")</f>
        <v>222.99838201670218</v>
      </c>
      <c r="O13" s="279">
        <f>'ごみ搬入量内訳'!DH13</f>
        <v>0</v>
      </c>
      <c r="P13" s="279">
        <f>'ごみ処理量内訳'!E13</f>
        <v>0</v>
      </c>
      <c r="Q13" s="279">
        <f>'ごみ処理量内訳'!N13</f>
        <v>0</v>
      </c>
      <c r="R13" s="279">
        <f t="shared" si="3"/>
        <v>7253</v>
      </c>
      <c r="S13" s="279">
        <f>'ごみ処理量内訳'!G13</f>
        <v>0</v>
      </c>
      <c r="T13" s="279">
        <f>'ごみ処理量内訳'!L13</f>
        <v>968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6285</v>
      </c>
      <c r="Y13" s="279">
        <f>'ごみ処理量内訳'!M13</f>
        <v>0</v>
      </c>
      <c r="Z13" s="279">
        <f>'資源化量内訳'!Y13</f>
        <v>560</v>
      </c>
      <c r="AA13" s="279">
        <f t="shared" si="4"/>
        <v>7813</v>
      </c>
      <c r="AB13" s="281">
        <f t="shared" si="5"/>
        <v>100</v>
      </c>
      <c r="AC13" s="279">
        <f>'施設資源化量内訳'!Y13</f>
        <v>0</v>
      </c>
      <c r="AD13" s="279">
        <f>'施設資源化量内訳'!AT13</f>
        <v>0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6224</v>
      </c>
      <c r="AI13" s="279">
        <f>'施設資源化量内訳'!EU13</f>
        <v>459</v>
      </c>
      <c r="AJ13" s="279">
        <f t="shared" si="6"/>
        <v>6683</v>
      </c>
      <c r="AK13" s="281">
        <f t="shared" si="7"/>
        <v>92.7044669141175</v>
      </c>
      <c r="AL13" s="281">
        <f>IF((AA13+J13)&lt;&gt;0,('資源化量内訳'!D13-'資源化量内訳'!R13-'資源化量内訳'!T13-'資源化量内訳'!V13-'資源化量内訳'!U13)/(AA13+J13)*100,"-")</f>
        <v>13.042365288621527</v>
      </c>
      <c r="AM13" s="279">
        <f>'ごみ処理量内訳'!AA13</f>
        <v>0</v>
      </c>
      <c r="AN13" s="279">
        <f>'ごみ処理量内訳'!AB13</f>
        <v>0</v>
      </c>
      <c r="AO13" s="279">
        <f>'ごみ処理量内訳'!AC13</f>
        <v>563</v>
      </c>
      <c r="AP13" s="279">
        <f t="shared" si="8"/>
        <v>563</v>
      </c>
    </row>
    <row r="14" spans="1:42" s="275" customFormat="1" ht="12" customHeight="1">
      <c r="A14" s="270" t="s">
        <v>502</v>
      </c>
      <c r="B14" s="271" t="s">
        <v>516</v>
      </c>
      <c r="C14" s="270" t="s">
        <v>517</v>
      </c>
      <c r="D14" s="279">
        <f t="shared" si="0"/>
        <v>22953</v>
      </c>
      <c r="E14" s="279">
        <v>22953</v>
      </c>
      <c r="F14" s="279">
        <v>0</v>
      </c>
      <c r="G14" s="279">
        <v>71</v>
      </c>
      <c r="H14" s="279">
        <f>SUM('ごみ搬入量内訳'!E14,+'ごみ搬入量内訳'!AD14)</f>
        <v>6602</v>
      </c>
      <c r="I14" s="279">
        <f>'ごみ搬入量内訳'!BC14</f>
        <v>2153</v>
      </c>
      <c r="J14" s="279">
        <f>'資源化量内訳'!BO14</f>
        <v>0</v>
      </c>
      <c r="K14" s="279">
        <f t="shared" si="1"/>
        <v>8755</v>
      </c>
      <c r="L14" s="279">
        <f t="shared" si="2"/>
        <v>1045.0181401064353</v>
      </c>
      <c r="M14" s="279">
        <f>IF(D14&lt;&gt;0,('ごみ搬入量内訳'!BR14+'ごみ処理概要'!J14)/'ごみ処理概要'!D14/365*1000000,"-")</f>
        <v>771.7975207228113</v>
      </c>
      <c r="N14" s="279">
        <f>IF(D14&lt;&gt;0,'ごみ搬入量内訳'!CM14/'ごみ処理概要'!D14/365*1000000,"-")</f>
        <v>273.2206193836243</v>
      </c>
      <c r="O14" s="279">
        <f>'ごみ搬入量内訳'!DH14</f>
        <v>0</v>
      </c>
      <c r="P14" s="279">
        <f>'ごみ処理量内訳'!E14</f>
        <v>7070</v>
      </c>
      <c r="Q14" s="279">
        <f>'ごみ処理量内訳'!N14</f>
        <v>1140</v>
      </c>
      <c r="R14" s="279">
        <f t="shared" si="3"/>
        <v>545</v>
      </c>
      <c r="S14" s="279">
        <f>'ごみ処理量内訳'!G14</f>
        <v>0</v>
      </c>
      <c r="T14" s="279">
        <f>'ごみ処理量内訳'!L14</f>
        <v>545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0</v>
      </c>
      <c r="Y14" s="279">
        <f>'ごみ処理量内訳'!M14</f>
        <v>0</v>
      </c>
      <c r="Z14" s="279">
        <f>'資源化量内訳'!Y14</f>
        <v>0</v>
      </c>
      <c r="AA14" s="279">
        <f t="shared" si="4"/>
        <v>8755</v>
      </c>
      <c r="AB14" s="281">
        <f t="shared" si="5"/>
        <v>86.97886921758995</v>
      </c>
      <c r="AC14" s="279">
        <f>'施設資源化量内訳'!Y14</f>
        <v>1030</v>
      </c>
      <c r="AD14" s="279">
        <f>'施設資源化量内訳'!AT14</f>
        <v>0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0</v>
      </c>
      <c r="AI14" s="279">
        <f>'施設資源化量内訳'!EU14</f>
        <v>545</v>
      </c>
      <c r="AJ14" s="279">
        <f t="shared" si="6"/>
        <v>1575</v>
      </c>
      <c r="AK14" s="281">
        <f t="shared" si="7"/>
        <v>17.98972015990862</v>
      </c>
      <c r="AL14" s="281">
        <f>IF((AA14+J14)&lt;&gt;0,('資源化量内訳'!D14-'資源化量内訳'!R14-'資源化量内訳'!T14-'資源化量内訳'!V14-'資源化量内訳'!U14)/(AA14+J14)*100,"-")</f>
        <v>17.98972015990862</v>
      </c>
      <c r="AM14" s="279">
        <f>'ごみ処理量内訳'!AA14</f>
        <v>1140</v>
      </c>
      <c r="AN14" s="279">
        <f>'ごみ処理量内訳'!AB14</f>
        <v>0</v>
      </c>
      <c r="AO14" s="279">
        <f>'ごみ処理量内訳'!AC14</f>
        <v>0</v>
      </c>
      <c r="AP14" s="279">
        <f t="shared" si="8"/>
        <v>1140</v>
      </c>
    </row>
    <row r="15" spans="1:42" s="275" customFormat="1" ht="12" customHeight="1">
      <c r="A15" s="270" t="s">
        <v>502</v>
      </c>
      <c r="B15" s="271" t="s">
        <v>518</v>
      </c>
      <c r="C15" s="270" t="s">
        <v>519</v>
      </c>
      <c r="D15" s="279">
        <f t="shared" si="0"/>
        <v>16514</v>
      </c>
      <c r="E15" s="279">
        <v>16393</v>
      </c>
      <c r="F15" s="279">
        <v>121</v>
      </c>
      <c r="G15" s="279">
        <v>68</v>
      </c>
      <c r="H15" s="279">
        <f>SUM('ごみ搬入量内訳'!E15,+'ごみ搬入量内訳'!AD15)</f>
        <v>6494</v>
      </c>
      <c r="I15" s="279">
        <f>'ごみ搬入量内訳'!BC15</f>
        <v>53</v>
      </c>
      <c r="J15" s="279">
        <f>'資源化量内訳'!BO15</f>
        <v>0</v>
      </c>
      <c r="K15" s="279">
        <f t="shared" si="1"/>
        <v>6547</v>
      </c>
      <c r="L15" s="279">
        <f t="shared" si="2"/>
        <v>1086.1684813715553</v>
      </c>
      <c r="M15" s="279">
        <f>IF(D15&lt;&gt;0,('ごみ搬入量内訳'!BR15+'ごみ処理概要'!J15)/'ごみ処理概要'!D15/365*1000000,"-")</f>
        <v>806.4556266911761</v>
      </c>
      <c r="N15" s="279">
        <f>IF(D15&lt;&gt;0,'ごみ搬入量内訳'!CM15/'ごみ処理概要'!D15/365*1000000,"-")</f>
        <v>279.71285468037917</v>
      </c>
      <c r="O15" s="279">
        <f>'ごみ搬入量内訳'!DH15</f>
        <v>33</v>
      </c>
      <c r="P15" s="279">
        <f>'ごみ処理量内訳'!E15</f>
        <v>5996</v>
      </c>
      <c r="Q15" s="279">
        <f>'ごみ処理量内訳'!N15</f>
        <v>119</v>
      </c>
      <c r="R15" s="279">
        <f t="shared" si="3"/>
        <v>432</v>
      </c>
      <c r="S15" s="279">
        <f>'ごみ処理量内訳'!G15</f>
        <v>0</v>
      </c>
      <c r="T15" s="279">
        <f>'ごみ処理量内訳'!L15</f>
        <v>432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0</v>
      </c>
      <c r="Y15" s="279">
        <f>'ごみ処理量内訳'!M15</f>
        <v>0</v>
      </c>
      <c r="Z15" s="279">
        <f>'資源化量内訳'!Y15</f>
        <v>0</v>
      </c>
      <c r="AA15" s="279">
        <f t="shared" si="4"/>
        <v>6547</v>
      </c>
      <c r="AB15" s="281">
        <f t="shared" si="5"/>
        <v>98.18237360623186</v>
      </c>
      <c r="AC15" s="279">
        <f>'施設資源化量内訳'!Y15</f>
        <v>872</v>
      </c>
      <c r="AD15" s="279">
        <f>'施設資源化量内訳'!AT15</f>
        <v>0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432</v>
      </c>
      <c r="AJ15" s="279">
        <f t="shared" si="6"/>
        <v>1304</v>
      </c>
      <c r="AK15" s="281">
        <f t="shared" si="7"/>
        <v>19.917519474568504</v>
      </c>
      <c r="AL15" s="281">
        <f>IF((AA15+J15)&lt;&gt;0,('資源化量内訳'!D15-'資源化量内訳'!R15-'資源化量内訳'!T15-'資源化量内訳'!V15-'資源化量内訳'!U15)/(AA15+J15)*100,"-")</f>
        <v>16.633572628684895</v>
      </c>
      <c r="AM15" s="279">
        <f>'ごみ処理量内訳'!AA15</f>
        <v>119</v>
      </c>
      <c r="AN15" s="279">
        <f>'ごみ処理量内訳'!AB15</f>
        <v>0</v>
      </c>
      <c r="AO15" s="279">
        <f>'ごみ処理量内訳'!AC15</f>
        <v>51</v>
      </c>
      <c r="AP15" s="279">
        <f t="shared" si="8"/>
        <v>170</v>
      </c>
    </row>
    <row r="16" spans="1:42" s="275" customFormat="1" ht="12" customHeight="1">
      <c r="A16" s="270" t="s">
        <v>502</v>
      </c>
      <c r="B16" s="271" t="s">
        <v>520</v>
      </c>
      <c r="C16" s="270" t="s">
        <v>521</v>
      </c>
      <c r="D16" s="279">
        <f t="shared" si="0"/>
        <v>36383</v>
      </c>
      <c r="E16" s="279">
        <v>36383</v>
      </c>
      <c r="F16" s="279">
        <v>0</v>
      </c>
      <c r="G16" s="279">
        <v>118</v>
      </c>
      <c r="H16" s="279">
        <f>SUM('ごみ搬入量内訳'!E16,+'ごみ搬入量内訳'!AD16)</f>
        <v>11209</v>
      </c>
      <c r="I16" s="279">
        <f>'ごみ搬入量内訳'!BC16</f>
        <v>909</v>
      </c>
      <c r="J16" s="279">
        <f>'資源化量内訳'!BO16</f>
        <v>720</v>
      </c>
      <c r="K16" s="279">
        <f t="shared" si="1"/>
        <v>12838</v>
      </c>
      <c r="L16" s="279">
        <f t="shared" si="2"/>
        <v>966.7317906639372</v>
      </c>
      <c r="M16" s="279">
        <f>IF(D16&lt;&gt;0,('ごみ搬入量内訳'!BR16+'ごみ処理概要'!J16)/'ごみ処理概要'!D16/365*1000000,"-")</f>
        <v>726.2160296902173</v>
      </c>
      <c r="N16" s="279">
        <f>IF(D16&lt;&gt;0,'ごみ搬入量内訳'!CM16/'ごみ処理概要'!D16/365*1000000,"-")</f>
        <v>240.51576097371986</v>
      </c>
      <c r="O16" s="279">
        <f>'ごみ搬入量内訳'!DH16</f>
        <v>0</v>
      </c>
      <c r="P16" s="279">
        <f>'ごみ処理量内訳'!E16</f>
        <v>11151</v>
      </c>
      <c r="Q16" s="279">
        <f>'ごみ処理量内訳'!N16</f>
        <v>0</v>
      </c>
      <c r="R16" s="279">
        <f t="shared" si="3"/>
        <v>967</v>
      </c>
      <c r="S16" s="279">
        <f>'ごみ処理量内訳'!G16</f>
        <v>335</v>
      </c>
      <c r="T16" s="279">
        <f>'ごみ処理量内訳'!L16</f>
        <v>632</v>
      </c>
      <c r="U16" s="279">
        <f>'ごみ処理量内訳'!H16</f>
        <v>0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0</v>
      </c>
      <c r="Y16" s="279">
        <f>'ごみ処理量内訳'!M16</f>
        <v>0</v>
      </c>
      <c r="Z16" s="279">
        <f>'資源化量内訳'!Y16</f>
        <v>0</v>
      </c>
      <c r="AA16" s="279">
        <f t="shared" si="4"/>
        <v>12118</v>
      </c>
      <c r="AB16" s="281">
        <f t="shared" si="5"/>
        <v>100</v>
      </c>
      <c r="AC16" s="279">
        <f>'施設資源化量内訳'!Y16</f>
        <v>1880</v>
      </c>
      <c r="AD16" s="279">
        <f>'施設資源化量内訳'!AT16</f>
        <v>0</v>
      </c>
      <c r="AE16" s="279">
        <f>'施設資源化量内訳'!BO16</f>
        <v>0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0</v>
      </c>
      <c r="AI16" s="279">
        <f>'施設資源化量内訳'!EU16</f>
        <v>632</v>
      </c>
      <c r="AJ16" s="279">
        <f t="shared" si="6"/>
        <v>2512</v>
      </c>
      <c r="AK16" s="281">
        <f t="shared" si="7"/>
        <v>25.175260944072285</v>
      </c>
      <c r="AL16" s="281">
        <f>IF((AA16+J16)&lt;&gt;0,('資源化量内訳'!D16-'資源化量内訳'!R16-'資源化量内訳'!T16-'資源化量内訳'!V16-'資源化量内訳'!U16)/(AA16+J16)*100,"-")</f>
        <v>21.568780183829254</v>
      </c>
      <c r="AM16" s="279">
        <f>'ごみ処理量内訳'!AA16</f>
        <v>0</v>
      </c>
      <c r="AN16" s="279">
        <f>'ごみ処理量内訳'!AB16</f>
        <v>0</v>
      </c>
      <c r="AO16" s="279">
        <f>'ごみ処理量内訳'!AC16</f>
        <v>0</v>
      </c>
      <c r="AP16" s="279">
        <f t="shared" si="8"/>
        <v>0</v>
      </c>
    </row>
    <row r="17" spans="1:42" s="275" customFormat="1" ht="12" customHeight="1">
      <c r="A17" s="270" t="s">
        <v>502</v>
      </c>
      <c r="B17" s="271" t="s">
        <v>522</v>
      </c>
      <c r="C17" s="270" t="s">
        <v>523</v>
      </c>
      <c r="D17" s="279">
        <f t="shared" si="0"/>
        <v>34537</v>
      </c>
      <c r="E17" s="279">
        <v>34524</v>
      </c>
      <c r="F17" s="279">
        <v>13</v>
      </c>
      <c r="G17" s="279">
        <v>131</v>
      </c>
      <c r="H17" s="279">
        <f>SUM('ごみ搬入量内訳'!E17,+'ごみ搬入量内訳'!AD17)</f>
        <v>9177</v>
      </c>
      <c r="I17" s="279">
        <f>'ごみ搬入量内訳'!BC17</f>
        <v>595</v>
      </c>
      <c r="J17" s="279">
        <f>'資源化量内訳'!BO17</f>
        <v>0</v>
      </c>
      <c r="K17" s="279">
        <f t="shared" si="1"/>
        <v>9772</v>
      </c>
      <c r="L17" s="279">
        <f t="shared" si="2"/>
        <v>775.1861116983533</v>
      </c>
      <c r="M17" s="279">
        <f>IF(D17&lt;&gt;0,('ごみ搬入量内訳'!BR17+'ごみ処理概要'!J17)/'ごみ処理概要'!D17/365*1000000,"-")</f>
        <v>577.581874670048</v>
      </c>
      <c r="N17" s="279">
        <f>IF(D17&lt;&gt;0,'ごみ搬入量内訳'!CM17/'ごみ処理概要'!D17/365*1000000,"-")</f>
        <v>197.60423702830516</v>
      </c>
      <c r="O17" s="279">
        <f>'ごみ搬入量内訳'!DH17</f>
        <v>2</v>
      </c>
      <c r="P17" s="279">
        <f>'ごみ処理量内訳'!E17</f>
        <v>7931</v>
      </c>
      <c r="Q17" s="279">
        <f>'ごみ処理量内訳'!N17</f>
        <v>60</v>
      </c>
      <c r="R17" s="279">
        <f t="shared" si="3"/>
        <v>1524</v>
      </c>
      <c r="S17" s="279">
        <f>'ごみ処理量内訳'!G17</f>
        <v>335</v>
      </c>
      <c r="T17" s="279">
        <f>'ごみ処理量内訳'!L17</f>
        <v>1189</v>
      </c>
      <c r="U17" s="279">
        <f>'ごみ処理量内訳'!H17</f>
        <v>0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0</v>
      </c>
      <c r="Z17" s="279">
        <f>'資源化量内訳'!Y17</f>
        <v>257</v>
      </c>
      <c r="AA17" s="279">
        <f t="shared" si="4"/>
        <v>9772</v>
      </c>
      <c r="AB17" s="281">
        <f t="shared" si="5"/>
        <v>99.38600081866558</v>
      </c>
      <c r="AC17" s="279">
        <f>'施設資源化量内訳'!Y17</f>
        <v>0</v>
      </c>
      <c r="AD17" s="279">
        <f>'施設資源化量内訳'!AT17</f>
        <v>135</v>
      </c>
      <c r="AE17" s="279">
        <f>'施設資源化量内訳'!BO17</f>
        <v>0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1189</v>
      </c>
      <c r="AJ17" s="279">
        <f t="shared" si="6"/>
        <v>1324</v>
      </c>
      <c r="AK17" s="281">
        <f t="shared" si="7"/>
        <v>16.178878428162097</v>
      </c>
      <c r="AL17" s="281">
        <f>IF((AA17+J17)&lt;&gt;0,('資源化量内訳'!D17-'資源化量内訳'!R17-'資源化量内訳'!T17-'資源化量内訳'!V17-'資源化量内訳'!U17)/(AA17+J17)*100,"-")</f>
        <v>16.178878428162097</v>
      </c>
      <c r="AM17" s="279">
        <f>'ごみ処理量内訳'!AA17</f>
        <v>60</v>
      </c>
      <c r="AN17" s="279">
        <f>'ごみ処理量内訳'!AB17</f>
        <v>792</v>
      </c>
      <c r="AO17" s="279">
        <f>'ごみ処理量内訳'!AC17</f>
        <v>0</v>
      </c>
      <c r="AP17" s="279">
        <f t="shared" si="8"/>
        <v>852</v>
      </c>
    </row>
    <row r="18" spans="1:42" s="275" customFormat="1" ht="12" customHeight="1">
      <c r="A18" s="270" t="s">
        <v>502</v>
      </c>
      <c r="B18" s="271" t="s">
        <v>524</v>
      </c>
      <c r="C18" s="270" t="s">
        <v>525</v>
      </c>
      <c r="D18" s="279">
        <f t="shared" si="0"/>
        <v>28196</v>
      </c>
      <c r="E18" s="279">
        <v>28196</v>
      </c>
      <c r="F18" s="279">
        <v>0</v>
      </c>
      <c r="G18" s="279">
        <v>199</v>
      </c>
      <c r="H18" s="279">
        <f>SUM('ごみ搬入量内訳'!E18,+'ごみ搬入量内訳'!AD18)</f>
        <v>7786</v>
      </c>
      <c r="I18" s="279">
        <f>'ごみ搬入量内訳'!BC18</f>
        <v>387</v>
      </c>
      <c r="J18" s="279">
        <f>'資源化量内訳'!BO18</f>
        <v>0</v>
      </c>
      <c r="K18" s="279">
        <f t="shared" si="1"/>
        <v>8173</v>
      </c>
      <c r="L18" s="279">
        <f t="shared" si="2"/>
        <v>794.1474259440278</v>
      </c>
      <c r="M18" s="279">
        <f>IF(D18&lt;&gt;0,('ごみ搬入量内訳'!BR18+'ごみ処理概要'!J18)/'ごみ処理概要'!D18/365*1000000,"-")</f>
        <v>680.4618162102075</v>
      </c>
      <c r="N18" s="279">
        <f>IF(D18&lt;&gt;0,'ごみ搬入量内訳'!CM18/'ごみ処理概要'!D18/365*1000000,"-")</f>
        <v>113.6856097338202</v>
      </c>
      <c r="O18" s="279">
        <f>'ごみ搬入量内訳'!DH18</f>
        <v>0</v>
      </c>
      <c r="P18" s="279">
        <f>'ごみ処理量内訳'!E18</f>
        <v>5937</v>
      </c>
      <c r="Q18" s="279">
        <f>'ごみ処理量内訳'!N18</f>
        <v>521</v>
      </c>
      <c r="R18" s="279">
        <f t="shared" si="3"/>
        <v>1715</v>
      </c>
      <c r="S18" s="279">
        <f>'ごみ処理量内訳'!G18</f>
        <v>0</v>
      </c>
      <c r="T18" s="279">
        <f>'ごみ処理量内訳'!L18</f>
        <v>1550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165</v>
      </c>
      <c r="Y18" s="279">
        <f>'ごみ処理量内訳'!M18</f>
        <v>0</v>
      </c>
      <c r="Z18" s="279">
        <f>'資源化量内訳'!Y18</f>
        <v>0</v>
      </c>
      <c r="AA18" s="279">
        <f t="shared" si="4"/>
        <v>8173</v>
      </c>
      <c r="AB18" s="281">
        <f t="shared" si="5"/>
        <v>93.62535176801664</v>
      </c>
      <c r="AC18" s="279">
        <f>'施設資源化量内訳'!Y18</f>
        <v>0</v>
      </c>
      <c r="AD18" s="279">
        <f>'施設資源化量内訳'!AT18</f>
        <v>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165</v>
      </c>
      <c r="AI18" s="279">
        <f>'施設資源化量内訳'!EU18</f>
        <v>1550</v>
      </c>
      <c r="AJ18" s="279">
        <f t="shared" si="6"/>
        <v>1715</v>
      </c>
      <c r="AK18" s="281">
        <f t="shared" si="7"/>
        <v>20.983726905664994</v>
      </c>
      <c r="AL18" s="281">
        <f>IF((AA18+J18)&lt;&gt;0,('資源化量内訳'!D18-'資源化量内訳'!R18-'資源化量内訳'!T18-'資源化量内訳'!V18-'資源化量内訳'!U18)/(AA18+J18)*100,"-")</f>
        <v>18.964884375382358</v>
      </c>
      <c r="AM18" s="279">
        <f>'ごみ処理量内訳'!AA18</f>
        <v>521</v>
      </c>
      <c r="AN18" s="279">
        <f>'ごみ処理量内訳'!AB18</f>
        <v>593</v>
      </c>
      <c r="AO18" s="279">
        <f>'ごみ処理量内訳'!AC18</f>
        <v>0</v>
      </c>
      <c r="AP18" s="279">
        <f t="shared" si="8"/>
        <v>1114</v>
      </c>
    </row>
    <row r="19" spans="1:42" s="275" customFormat="1" ht="12" customHeight="1">
      <c r="A19" s="270" t="s">
        <v>502</v>
      </c>
      <c r="B19" s="271" t="s">
        <v>526</v>
      </c>
      <c r="C19" s="270" t="s">
        <v>527</v>
      </c>
      <c r="D19" s="279">
        <f t="shared" si="0"/>
        <v>3132</v>
      </c>
      <c r="E19" s="279">
        <v>3084</v>
      </c>
      <c r="F19" s="279">
        <v>48</v>
      </c>
      <c r="G19" s="279">
        <v>39</v>
      </c>
      <c r="H19" s="279">
        <f>SUM('ごみ搬入量内訳'!E19,+'ごみ搬入量内訳'!AD19)</f>
        <v>901</v>
      </c>
      <c r="I19" s="279">
        <f>'ごみ搬入量内訳'!BC19</f>
        <v>121</v>
      </c>
      <c r="J19" s="279">
        <f>'資源化量内訳'!BO19</f>
        <v>0</v>
      </c>
      <c r="K19" s="279">
        <f t="shared" si="1"/>
        <v>1022</v>
      </c>
      <c r="L19" s="279">
        <f t="shared" si="2"/>
        <v>893.9974457215836</v>
      </c>
      <c r="M19" s="279">
        <f>IF(D19&lt;&gt;0,('ごみ搬入量内訳'!BR19+'ごみ処理概要'!J19)/'ごみ処理概要'!D19/365*1000000,"-")</f>
        <v>890.4984341923407</v>
      </c>
      <c r="N19" s="279">
        <f>IF(D19&lt;&gt;0,'ごみ搬入量内訳'!CM19/'ごみ処理概要'!D19/365*1000000,"-")</f>
        <v>3.4990115292429893</v>
      </c>
      <c r="O19" s="279">
        <f>'ごみ搬入量内訳'!DH19</f>
        <v>2</v>
      </c>
      <c r="P19" s="279">
        <f>'ごみ処理量内訳'!E19</f>
        <v>859</v>
      </c>
      <c r="Q19" s="279">
        <f>'ごみ処理量内訳'!N19</f>
        <v>0</v>
      </c>
      <c r="R19" s="279">
        <f t="shared" si="3"/>
        <v>173</v>
      </c>
      <c r="S19" s="279">
        <f>'ごみ処理量内訳'!G19</f>
        <v>0</v>
      </c>
      <c r="T19" s="279">
        <f>'ごみ処理量内訳'!L19</f>
        <v>163</v>
      </c>
      <c r="U19" s="279">
        <f>'ごみ処理量内訳'!H19</f>
        <v>5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5</v>
      </c>
      <c r="Y19" s="279">
        <f>'ごみ処理量内訳'!M19</f>
        <v>0</v>
      </c>
      <c r="Z19" s="279">
        <f>'資源化量内訳'!Y19</f>
        <v>0</v>
      </c>
      <c r="AA19" s="279">
        <f t="shared" si="4"/>
        <v>1032</v>
      </c>
      <c r="AB19" s="281">
        <f t="shared" si="5"/>
        <v>100</v>
      </c>
      <c r="AC19" s="279">
        <f>'施設資源化量内訳'!Y19</f>
        <v>137</v>
      </c>
      <c r="AD19" s="279">
        <f>'施設資源化量内訳'!AT19</f>
        <v>0</v>
      </c>
      <c r="AE19" s="279">
        <f>'施設資源化量内訳'!BO19</f>
        <v>1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4</v>
      </c>
      <c r="AI19" s="279">
        <f>'施設資源化量内訳'!EU19</f>
        <v>159</v>
      </c>
      <c r="AJ19" s="279">
        <f t="shared" si="6"/>
        <v>301</v>
      </c>
      <c r="AK19" s="281">
        <f t="shared" si="7"/>
        <v>29.166666666666668</v>
      </c>
      <c r="AL19" s="281">
        <f>IF((AA19+J19)&lt;&gt;0,('資源化量内訳'!D19-'資源化量内訳'!R19-'資源化量内訳'!T19-'資源化量内訳'!V19-'資源化量内訳'!U19)/(AA19+J19)*100,"-")</f>
        <v>25.678294573643413</v>
      </c>
      <c r="AM19" s="279">
        <f>'ごみ処理量内訳'!AA19</f>
        <v>0</v>
      </c>
      <c r="AN19" s="279">
        <f>'ごみ処理量内訳'!AB19</f>
        <v>0</v>
      </c>
      <c r="AO19" s="279">
        <f>'ごみ処理量内訳'!AC19</f>
        <v>0</v>
      </c>
      <c r="AP19" s="279">
        <f t="shared" si="8"/>
        <v>0</v>
      </c>
    </row>
    <row r="20" spans="1:42" s="275" customFormat="1" ht="12" customHeight="1">
      <c r="A20" s="270" t="s">
        <v>502</v>
      </c>
      <c r="B20" s="271" t="s">
        <v>528</v>
      </c>
      <c r="C20" s="270" t="s">
        <v>529</v>
      </c>
      <c r="D20" s="279">
        <f t="shared" si="0"/>
        <v>3626</v>
      </c>
      <c r="E20" s="279">
        <v>3626</v>
      </c>
      <c r="F20" s="279">
        <v>0</v>
      </c>
      <c r="G20" s="279">
        <v>0</v>
      </c>
      <c r="H20" s="279">
        <f>SUM('ごみ搬入量内訳'!E20,+'ごみ搬入量内訳'!AD20)</f>
        <v>962</v>
      </c>
      <c r="I20" s="279">
        <f>'ごみ搬入量内訳'!BC20</f>
        <v>363</v>
      </c>
      <c r="J20" s="279">
        <f>'資源化量内訳'!BO20</f>
        <v>0</v>
      </c>
      <c r="K20" s="279">
        <f t="shared" si="1"/>
        <v>1325</v>
      </c>
      <c r="L20" s="279">
        <f t="shared" si="2"/>
        <v>1001.1409228630364</v>
      </c>
      <c r="M20" s="279">
        <f>IF(D20&lt;&gt;0,('ごみ搬入量内訳'!BR20+'ごみ処理概要'!J20)/'ごみ処理概要'!D20/365*1000000,"-")</f>
        <v>847.7585776998694</v>
      </c>
      <c r="N20" s="279">
        <f>IF(D20&lt;&gt;0,'ごみ搬入量内訳'!CM20/'ごみ処理概要'!D20/365*1000000,"-")</f>
        <v>153.38234516316706</v>
      </c>
      <c r="O20" s="279">
        <f>'ごみ搬入量内訳'!DH20</f>
        <v>0</v>
      </c>
      <c r="P20" s="279">
        <f>'ごみ処理量内訳'!E20</f>
        <v>1036</v>
      </c>
      <c r="Q20" s="279">
        <f>'ごみ処理量内訳'!N20</f>
        <v>17</v>
      </c>
      <c r="R20" s="279">
        <f t="shared" si="3"/>
        <v>251</v>
      </c>
      <c r="S20" s="279">
        <f>'ごみ処理量内訳'!G20</f>
        <v>0</v>
      </c>
      <c r="T20" s="279">
        <f>'ごみ処理量内訳'!L20</f>
        <v>251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0</v>
      </c>
      <c r="Y20" s="279">
        <f>'ごみ処理量内訳'!M20</f>
        <v>0</v>
      </c>
      <c r="Z20" s="279">
        <f>'資源化量内訳'!Y20</f>
        <v>125</v>
      </c>
      <c r="AA20" s="279">
        <f t="shared" si="4"/>
        <v>1429</v>
      </c>
      <c r="AB20" s="281">
        <f t="shared" si="5"/>
        <v>98.81035689293212</v>
      </c>
      <c r="AC20" s="279">
        <f>'施設資源化量内訳'!Y20</f>
        <v>175</v>
      </c>
      <c r="AD20" s="279">
        <f>'施設資源化量内訳'!AT20</f>
        <v>0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126</v>
      </c>
      <c r="AJ20" s="279">
        <f t="shared" si="6"/>
        <v>301</v>
      </c>
      <c r="AK20" s="281">
        <f t="shared" si="7"/>
        <v>29.8110566829951</v>
      </c>
      <c r="AL20" s="281">
        <f>IF((AA20+J20)&lt;&gt;0,('資源化量内訳'!D20-'資源化量内訳'!R20-'資源化量内訳'!T20-'資源化量内訳'!V20-'資源化量内訳'!U20)/(AA20+J20)*100,"-")</f>
        <v>25.052484254723584</v>
      </c>
      <c r="AM20" s="279">
        <f>'ごみ処理量内訳'!AA20</f>
        <v>17</v>
      </c>
      <c r="AN20" s="279">
        <f>'ごみ処理量内訳'!AB20</f>
        <v>0</v>
      </c>
      <c r="AO20" s="279">
        <f>'ごみ処理量内訳'!AC20</f>
        <v>0</v>
      </c>
      <c r="AP20" s="279">
        <f t="shared" si="8"/>
        <v>17</v>
      </c>
    </row>
    <row r="21" spans="1:42" s="275" customFormat="1" ht="12" customHeight="1">
      <c r="A21" s="270" t="s">
        <v>502</v>
      </c>
      <c r="B21" s="271" t="s">
        <v>530</v>
      </c>
      <c r="C21" s="270" t="s">
        <v>531</v>
      </c>
      <c r="D21" s="279">
        <f t="shared" si="0"/>
        <v>2994</v>
      </c>
      <c r="E21" s="279">
        <v>2994</v>
      </c>
      <c r="F21" s="279">
        <v>0</v>
      </c>
      <c r="G21" s="279">
        <v>11</v>
      </c>
      <c r="H21" s="279">
        <f>SUM('ごみ搬入量内訳'!E21,+'ごみ搬入量内訳'!AD21)</f>
        <v>865</v>
      </c>
      <c r="I21" s="279">
        <f>'ごみ搬入量内訳'!BC21</f>
        <v>409</v>
      </c>
      <c r="J21" s="279">
        <f>'資源化量内訳'!BO21</f>
        <v>0</v>
      </c>
      <c r="K21" s="279">
        <f t="shared" si="1"/>
        <v>1274</v>
      </c>
      <c r="L21" s="279">
        <f t="shared" si="2"/>
        <v>1165.8019234816666</v>
      </c>
      <c r="M21" s="279">
        <f>IF(D21&lt;&gt;0,('ごみ搬入量内訳'!BR21+'ごみ処理概要'!J21)/'ごみ処理概要'!D21/365*1000000,"-")</f>
        <v>1023.0506675451361</v>
      </c>
      <c r="N21" s="279">
        <f>IF(D21&lt;&gt;0,'ごみ搬入量内訳'!CM21/'ごみ処理概要'!D21/365*1000000,"-")</f>
        <v>142.75125593653058</v>
      </c>
      <c r="O21" s="279">
        <f>'ごみ搬入量内訳'!DH21</f>
        <v>0</v>
      </c>
      <c r="P21" s="279">
        <f>'ごみ処理量内訳'!E21</f>
        <v>834</v>
      </c>
      <c r="Q21" s="279">
        <f>'ごみ処理量内訳'!N21</f>
        <v>240</v>
      </c>
      <c r="R21" s="279">
        <f t="shared" si="3"/>
        <v>85</v>
      </c>
      <c r="S21" s="279">
        <f>'ごみ処理量内訳'!G21</f>
        <v>0</v>
      </c>
      <c r="T21" s="279">
        <f>'ごみ処理量内訳'!L21</f>
        <v>85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0</v>
      </c>
      <c r="Y21" s="279">
        <f>'ごみ処理量内訳'!M21</f>
        <v>0</v>
      </c>
      <c r="Z21" s="279">
        <f>'資源化量内訳'!Y21</f>
        <v>100</v>
      </c>
      <c r="AA21" s="279">
        <f t="shared" si="4"/>
        <v>1259</v>
      </c>
      <c r="AB21" s="281">
        <f t="shared" si="5"/>
        <v>80.93725178713265</v>
      </c>
      <c r="AC21" s="279">
        <f>'施設資源化量内訳'!Y21</f>
        <v>135</v>
      </c>
      <c r="AD21" s="279">
        <f>'施設資源化量内訳'!AT21</f>
        <v>0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39</v>
      </c>
      <c r="AJ21" s="279">
        <f t="shared" si="6"/>
        <v>174</v>
      </c>
      <c r="AK21" s="281">
        <f t="shared" si="7"/>
        <v>21.76330420969023</v>
      </c>
      <c r="AL21" s="281">
        <f>IF((AA21+J21)&lt;&gt;0,('資源化量内訳'!D21-'資源化量内訳'!R21-'資源化量内訳'!T21-'資源化量内訳'!V21-'資源化量内訳'!U21)/(AA21+J21)*100,"-")</f>
        <v>17.55361397934869</v>
      </c>
      <c r="AM21" s="279">
        <f>'ごみ処理量内訳'!AA21</f>
        <v>240</v>
      </c>
      <c r="AN21" s="279">
        <f>'ごみ処理量内訳'!AB21</f>
        <v>0</v>
      </c>
      <c r="AO21" s="279">
        <f>'ごみ処理量内訳'!AC21</f>
        <v>0</v>
      </c>
      <c r="AP21" s="279">
        <f t="shared" si="8"/>
        <v>240</v>
      </c>
    </row>
    <row r="22" spans="1:42" s="275" customFormat="1" ht="12" customHeight="1">
      <c r="A22" s="270" t="s">
        <v>502</v>
      </c>
      <c r="B22" s="271" t="s">
        <v>532</v>
      </c>
      <c r="C22" s="270" t="s">
        <v>533</v>
      </c>
      <c r="D22" s="279">
        <f t="shared" si="0"/>
        <v>3087</v>
      </c>
      <c r="E22" s="279">
        <v>3087</v>
      </c>
      <c r="F22" s="279">
        <v>0</v>
      </c>
      <c r="G22" s="279">
        <v>4</v>
      </c>
      <c r="H22" s="279">
        <f>SUM('ごみ搬入量内訳'!E22,+'ごみ搬入量内訳'!AD22)</f>
        <v>781</v>
      </c>
      <c r="I22" s="279">
        <f>'ごみ搬入量内訳'!BC22</f>
        <v>39</v>
      </c>
      <c r="J22" s="279">
        <f>'資源化量内訳'!BO22</f>
        <v>0</v>
      </c>
      <c r="K22" s="279">
        <f t="shared" si="1"/>
        <v>820</v>
      </c>
      <c r="L22" s="279">
        <f t="shared" si="2"/>
        <v>727.7535932833669</v>
      </c>
      <c r="M22" s="279">
        <f>IF(D22&lt;&gt;0,('ごみ搬入量内訳'!BR22+'ごみ処理概要'!J22)/'ごみ処理概要'!D22/365*1000000,"-")</f>
        <v>727.7535932833669</v>
      </c>
      <c r="N22" s="279">
        <f>IF(D22&lt;&gt;0,'ごみ搬入量内訳'!CM22/'ごみ処理概要'!D22/365*1000000,"-")</f>
        <v>0</v>
      </c>
      <c r="O22" s="279">
        <f>'ごみ搬入量内訳'!DH22</f>
        <v>0</v>
      </c>
      <c r="P22" s="279">
        <f>'ごみ処理量内訳'!E22</f>
        <v>722</v>
      </c>
      <c r="Q22" s="279">
        <f>'ごみ処理量内訳'!N22</f>
        <v>0</v>
      </c>
      <c r="R22" s="279">
        <f t="shared" si="3"/>
        <v>24</v>
      </c>
      <c r="S22" s="279">
        <f>'ごみ処理量内訳'!G22</f>
        <v>0</v>
      </c>
      <c r="T22" s="279">
        <f>'ごみ処理量内訳'!L22</f>
        <v>24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0</v>
      </c>
      <c r="Y22" s="279">
        <f>'ごみ処理量内訳'!M22</f>
        <v>0</v>
      </c>
      <c r="Z22" s="279">
        <f>'資源化量内訳'!Y22</f>
        <v>96</v>
      </c>
      <c r="AA22" s="279">
        <f t="shared" si="4"/>
        <v>842</v>
      </c>
      <c r="AB22" s="281">
        <f t="shared" si="5"/>
        <v>100</v>
      </c>
      <c r="AC22" s="279">
        <f>'施設資源化量内訳'!Y22</f>
        <v>118</v>
      </c>
      <c r="AD22" s="279">
        <f>'施設資源化量内訳'!AT22</f>
        <v>0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0</v>
      </c>
      <c r="AI22" s="279">
        <f>'施設資源化量内訳'!EU22</f>
        <v>24</v>
      </c>
      <c r="AJ22" s="279">
        <f t="shared" si="6"/>
        <v>142</v>
      </c>
      <c r="AK22" s="281">
        <f t="shared" si="7"/>
        <v>28.26603325415677</v>
      </c>
      <c r="AL22" s="281">
        <f>IF((AA22+J22)&lt;&gt;0,('資源化量内訳'!D22-'資源化量内訳'!R22-'資源化量内訳'!T22-'資源化量内訳'!V22-'資源化量内訳'!U22)/(AA22+J22)*100,"-")</f>
        <v>24.584323040380045</v>
      </c>
      <c r="AM22" s="279">
        <f>'ごみ処理量内訳'!AA22</f>
        <v>0</v>
      </c>
      <c r="AN22" s="279">
        <f>'ごみ処理量内訳'!AB22</f>
        <v>0</v>
      </c>
      <c r="AO22" s="279">
        <f>'ごみ処理量内訳'!AC22</f>
        <v>0</v>
      </c>
      <c r="AP22" s="279">
        <f t="shared" si="8"/>
        <v>0</v>
      </c>
    </row>
    <row r="23" spans="1:42" s="275" customFormat="1" ht="12" customHeight="1">
      <c r="A23" s="270" t="s">
        <v>502</v>
      </c>
      <c r="B23" s="271" t="s">
        <v>534</v>
      </c>
      <c r="C23" s="270" t="s">
        <v>535</v>
      </c>
      <c r="D23" s="279">
        <f t="shared" si="0"/>
        <v>1490</v>
      </c>
      <c r="E23" s="279">
        <v>1490</v>
      </c>
      <c r="F23" s="279">
        <v>0</v>
      </c>
      <c r="G23" s="279">
        <v>3</v>
      </c>
      <c r="H23" s="279">
        <f>SUM('ごみ搬入量内訳'!E23,+'ごみ搬入量内訳'!AD23)</f>
        <v>311</v>
      </c>
      <c r="I23" s="279">
        <f>'ごみ搬入量内訳'!BC23</f>
        <v>58</v>
      </c>
      <c r="J23" s="279">
        <f>'資源化量内訳'!BO23</f>
        <v>0</v>
      </c>
      <c r="K23" s="279">
        <f t="shared" si="1"/>
        <v>369</v>
      </c>
      <c r="L23" s="279">
        <f t="shared" si="2"/>
        <v>678.495908798382</v>
      </c>
      <c r="M23" s="279">
        <f>IF(D23&lt;&gt;0,('ごみ搬入量内訳'!BR23+'ごみ処理概要'!J23)/'ごみ処理概要'!D23/365*1000000,"-")</f>
        <v>678.495908798382</v>
      </c>
      <c r="N23" s="279">
        <f>IF(D23&lt;&gt;0,'ごみ搬入量内訳'!CM23/'ごみ処理概要'!D23/365*1000000,"-")</f>
        <v>0</v>
      </c>
      <c r="O23" s="279">
        <f>'ごみ搬入量内訳'!DH23</f>
        <v>0</v>
      </c>
      <c r="P23" s="279">
        <f>'ごみ処理量内訳'!E23</f>
        <v>245</v>
      </c>
      <c r="Q23" s="279">
        <f>'ごみ処理量内訳'!N23</f>
        <v>0</v>
      </c>
      <c r="R23" s="279">
        <f t="shared" si="3"/>
        <v>49</v>
      </c>
      <c r="S23" s="279">
        <f>'ごみ処理量内訳'!G23</f>
        <v>0</v>
      </c>
      <c r="T23" s="279">
        <f>'ごみ処理量内訳'!L23</f>
        <v>49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0</v>
      </c>
      <c r="Y23" s="279">
        <f>'ごみ処理量内訳'!M23</f>
        <v>0</v>
      </c>
      <c r="Z23" s="279">
        <f>'資源化量内訳'!Y23</f>
        <v>0</v>
      </c>
      <c r="AA23" s="279">
        <f t="shared" si="4"/>
        <v>294</v>
      </c>
      <c r="AB23" s="281">
        <f t="shared" si="5"/>
        <v>100</v>
      </c>
      <c r="AC23" s="279">
        <f>'施設資源化量内訳'!Y23</f>
        <v>44</v>
      </c>
      <c r="AD23" s="279">
        <f>'施設資源化量内訳'!AT23</f>
        <v>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0</v>
      </c>
      <c r="AI23" s="279">
        <f>'施設資源化量内訳'!EU23</f>
        <v>42</v>
      </c>
      <c r="AJ23" s="279">
        <f t="shared" si="6"/>
        <v>86</v>
      </c>
      <c r="AK23" s="281">
        <f t="shared" si="7"/>
        <v>29.25170068027211</v>
      </c>
      <c r="AL23" s="281">
        <f>IF((AA23+J23)&lt;&gt;0,('資源化量内訳'!D23-'資源化量内訳'!R23-'資源化量内訳'!T23-'資源化量内訳'!V23-'資源化量内訳'!U23)/(AA23+J23)*100,"-")</f>
        <v>25.170068027210885</v>
      </c>
      <c r="AM23" s="279">
        <f>'ごみ処理量内訳'!AA23</f>
        <v>0</v>
      </c>
      <c r="AN23" s="279">
        <f>'ごみ処理量内訳'!AB23</f>
        <v>0</v>
      </c>
      <c r="AO23" s="279">
        <f>'ごみ処理量内訳'!AC23</f>
        <v>0</v>
      </c>
      <c r="AP23" s="279">
        <f t="shared" si="8"/>
        <v>0</v>
      </c>
    </row>
    <row r="24" spans="1:42" s="275" customFormat="1" ht="12" customHeight="1">
      <c r="A24" s="270" t="s">
        <v>502</v>
      </c>
      <c r="B24" s="271" t="s">
        <v>536</v>
      </c>
      <c r="C24" s="270" t="s">
        <v>537</v>
      </c>
      <c r="D24" s="279">
        <f t="shared" si="0"/>
        <v>1045</v>
      </c>
      <c r="E24" s="279">
        <v>1038</v>
      </c>
      <c r="F24" s="279">
        <v>7</v>
      </c>
      <c r="G24" s="279">
        <v>1</v>
      </c>
      <c r="H24" s="279">
        <f>SUM('ごみ搬入量内訳'!E24,+'ごみ搬入量内訳'!AD24)</f>
        <v>276</v>
      </c>
      <c r="I24" s="279">
        <f>'ごみ搬入量内訳'!BC24</f>
        <v>203</v>
      </c>
      <c r="J24" s="279">
        <f>'資源化量内訳'!BO24</f>
        <v>0</v>
      </c>
      <c r="K24" s="279">
        <f t="shared" si="1"/>
        <v>479</v>
      </c>
      <c r="L24" s="279">
        <f t="shared" si="2"/>
        <v>1255.8170020318544</v>
      </c>
      <c r="M24" s="279">
        <f>IF(D24&lt;&gt;0,('ごみ搬入量内訳'!BR24+'ごみ処理概要'!J24)/'ごみ処理概要'!D24/365*1000000,"-")</f>
        <v>723.6022809202334</v>
      </c>
      <c r="N24" s="279">
        <f>IF(D24&lt;&gt;0,'ごみ搬入量内訳'!CM24/'ごみ処理概要'!D24/365*1000000,"-")</f>
        <v>532.2147211116209</v>
      </c>
      <c r="O24" s="279">
        <f>'ごみ搬入量内訳'!DH24</f>
        <v>2</v>
      </c>
      <c r="P24" s="279">
        <f>'ごみ処理量内訳'!E24</f>
        <v>430</v>
      </c>
      <c r="Q24" s="279">
        <f>'ごみ処理量内訳'!N24</f>
        <v>0</v>
      </c>
      <c r="R24" s="279">
        <f t="shared" si="3"/>
        <v>49</v>
      </c>
      <c r="S24" s="279">
        <f>'ごみ処理量内訳'!G24</f>
        <v>0</v>
      </c>
      <c r="T24" s="279">
        <f>'ごみ処理量内訳'!L24</f>
        <v>49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0</v>
      </c>
      <c r="Y24" s="279">
        <f>'ごみ処理量内訳'!M24</f>
        <v>0</v>
      </c>
      <c r="Z24" s="279">
        <f>'資源化量内訳'!Y24</f>
        <v>0</v>
      </c>
      <c r="AA24" s="279">
        <f t="shared" si="4"/>
        <v>479</v>
      </c>
      <c r="AB24" s="281">
        <f t="shared" si="5"/>
        <v>100</v>
      </c>
      <c r="AC24" s="279">
        <f>'施設資源化量内訳'!Y24</f>
        <v>111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0</v>
      </c>
      <c r="AI24" s="279">
        <f>'施設資源化量内訳'!EU24</f>
        <v>63</v>
      </c>
      <c r="AJ24" s="279">
        <f t="shared" si="6"/>
        <v>174</v>
      </c>
      <c r="AK24" s="281">
        <f t="shared" si="7"/>
        <v>36.32567849686848</v>
      </c>
      <c r="AL24" s="281">
        <f>IF((AA24+J24)&lt;&gt;0,('資源化量内訳'!D24-'資源化量内訳'!R24-'資源化量内訳'!T24-'資源化量内訳'!V24-'資源化量内訳'!U24)/(AA24+J24)*100,"-")</f>
        <v>36.32567849686848</v>
      </c>
      <c r="AM24" s="279">
        <f>'ごみ処理量内訳'!AA24</f>
        <v>0</v>
      </c>
      <c r="AN24" s="279">
        <f>'ごみ処理量内訳'!AB24</f>
        <v>0</v>
      </c>
      <c r="AO24" s="279">
        <f>'ごみ処理量内訳'!AC24</f>
        <v>0</v>
      </c>
      <c r="AP24" s="279">
        <f t="shared" si="8"/>
        <v>0</v>
      </c>
    </row>
    <row r="25" spans="1:42" s="275" customFormat="1" ht="12" customHeight="1">
      <c r="A25" s="270" t="s">
        <v>502</v>
      </c>
      <c r="B25" s="271" t="s">
        <v>538</v>
      </c>
      <c r="C25" s="270" t="s">
        <v>539</v>
      </c>
      <c r="D25" s="279">
        <f t="shared" si="0"/>
        <v>4037</v>
      </c>
      <c r="E25" s="279">
        <v>4037</v>
      </c>
      <c r="F25" s="279">
        <v>0</v>
      </c>
      <c r="G25" s="279">
        <v>5</v>
      </c>
      <c r="H25" s="279">
        <f>SUM('ごみ搬入量内訳'!E25,+'ごみ搬入量内訳'!AD25)</f>
        <v>1390</v>
      </c>
      <c r="I25" s="279">
        <f>'ごみ搬入量内訳'!BC25</f>
        <v>117</v>
      </c>
      <c r="J25" s="279">
        <f>'資源化量内訳'!BO25</f>
        <v>0</v>
      </c>
      <c r="K25" s="279">
        <f t="shared" si="1"/>
        <v>1507</v>
      </c>
      <c r="L25" s="279">
        <f t="shared" si="2"/>
        <v>1022.7315143145086</v>
      </c>
      <c r="M25" s="279">
        <f>IF(D25&lt;&gt;0,('ごみ搬入量内訳'!BR25+'ごみ処理概要'!J25)/'ごみ処理概要'!D25/365*1000000,"-")</f>
        <v>953.5088106250064</v>
      </c>
      <c r="N25" s="279">
        <f>IF(D25&lt;&gt;0,'ごみ搬入量内訳'!CM25/'ごみ処理概要'!D25/365*1000000,"-")</f>
        <v>69.22270368950224</v>
      </c>
      <c r="O25" s="279">
        <f>'ごみ搬入量内訳'!DH25</f>
        <v>0</v>
      </c>
      <c r="P25" s="279">
        <f>'ごみ処理量内訳'!E25</f>
        <v>1161</v>
      </c>
      <c r="Q25" s="279">
        <f>'ごみ処理量内訳'!N25</f>
        <v>4</v>
      </c>
      <c r="R25" s="279">
        <f t="shared" si="3"/>
        <v>316</v>
      </c>
      <c r="S25" s="279">
        <f>'ごみ処理量内訳'!G25</f>
        <v>48</v>
      </c>
      <c r="T25" s="279">
        <f>'ごみ処理量内訳'!L25</f>
        <v>268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0</v>
      </c>
      <c r="AA25" s="279">
        <f t="shared" si="4"/>
        <v>1481</v>
      </c>
      <c r="AB25" s="281">
        <f t="shared" si="5"/>
        <v>99.72991222147198</v>
      </c>
      <c r="AC25" s="279">
        <f>'施設資源化量内訳'!Y25</f>
        <v>145</v>
      </c>
      <c r="AD25" s="279">
        <f>'施設資源化量内訳'!AT25</f>
        <v>26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268</v>
      </c>
      <c r="AJ25" s="279">
        <f t="shared" si="6"/>
        <v>439</v>
      </c>
      <c r="AK25" s="281">
        <f t="shared" si="7"/>
        <v>29.642133693450372</v>
      </c>
      <c r="AL25" s="281">
        <f>IF((AA25+J25)&lt;&gt;0,('資源化量内訳'!D25-'資源化量内訳'!R25-'資源化量内訳'!T25-'資源化量内訳'!V25-'資源化量内訳'!U25)/(AA25+J25)*100,"-")</f>
        <v>29.642133693450372</v>
      </c>
      <c r="AM25" s="279">
        <f>'ごみ処理量内訳'!AA25</f>
        <v>4</v>
      </c>
      <c r="AN25" s="279">
        <f>'ごみ処理量内訳'!AB25</f>
        <v>0</v>
      </c>
      <c r="AO25" s="279">
        <f>'ごみ処理量内訳'!AC25</f>
        <v>0</v>
      </c>
      <c r="AP25" s="279">
        <f t="shared" si="8"/>
        <v>4</v>
      </c>
    </row>
    <row r="26" spans="1:42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0"/>
        <v>3984</v>
      </c>
      <c r="E26" s="279">
        <v>3984</v>
      </c>
      <c r="F26" s="279">
        <v>0</v>
      </c>
      <c r="G26" s="279">
        <v>16</v>
      </c>
      <c r="H26" s="279">
        <f>SUM('ごみ搬入量内訳'!E26,+'ごみ搬入量内訳'!AD26)</f>
        <v>884</v>
      </c>
      <c r="I26" s="279">
        <f>'ごみ搬入量内訳'!BC26</f>
        <v>158</v>
      </c>
      <c r="J26" s="279">
        <f>'資源化量内訳'!BO26</f>
        <v>0</v>
      </c>
      <c r="K26" s="279">
        <f t="shared" si="1"/>
        <v>1042</v>
      </c>
      <c r="L26" s="279">
        <f t="shared" si="2"/>
        <v>716.5648896957694</v>
      </c>
      <c r="M26" s="279">
        <f>IF(D26&lt;&gt;0,('ごみ搬入量内訳'!BR26+'ごみ処理概要'!J26)/'ごみ処理概要'!D26/365*1000000,"-")</f>
        <v>659.4872641249931</v>
      </c>
      <c r="N26" s="279">
        <f>IF(D26&lt;&gt;0,'ごみ搬入量内訳'!CM26/'ごみ処理概要'!D26/365*1000000,"-")</f>
        <v>57.077625570776256</v>
      </c>
      <c r="O26" s="279">
        <f>'ごみ搬入量内訳'!DH26</f>
        <v>0</v>
      </c>
      <c r="P26" s="279">
        <f>'ごみ処理量内訳'!E26</f>
        <v>810</v>
      </c>
      <c r="Q26" s="279">
        <f>'ごみ処理量内訳'!N26</f>
        <v>0</v>
      </c>
      <c r="R26" s="279">
        <f t="shared" si="3"/>
        <v>168</v>
      </c>
      <c r="S26" s="279">
        <f>'ごみ処理量内訳'!G26</f>
        <v>90</v>
      </c>
      <c r="T26" s="279">
        <f>'ごみ処理量内訳'!L26</f>
        <v>78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0</v>
      </c>
      <c r="Y26" s="279">
        <f>'ごみ処理量内訳'!M26</f>
        <v>0</v>
      </c>
      <c r="Z26" s="279">
        <f>'資源化量内訳'!Y26</f>
        <v>0</v>
      </c>
      <c r="AA26" s="279">
        <f t="shared" si="4"/>
        <v>978</v>
      </c>
      <c r="AB26" s="281">
        <f t="shared" si="5"/>
        <v>100</v>
      </c>
      <c r="AC26" s="279">
        <f>'施設資源化量内訳'!Y26</f>
        <v>0</v>
      </c>
      <c r="AD26" s="279">
        <f>'施設資源化量内訳'!AT26</f>
        <v>47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24</v>
      </c>
      <c r="AJ26" s="279">
        <f t="shared" si="6"/>
        <v>71</v>
      </c>
      <c r="AK26" s="281">
        <f t="shared" si="7"/>
        <v>7.259713701431493</v>
      </c>
      <c r="AL26" s="281">
        <f>IF((AA26+J26)&lt;&gt;0,('資源化量内訳'!D26-'資源化量内訳'!R26-'資源化量内訳'!T26-'資源化量内訳'!V26-'資源化量内訳'!U26)/(AA26+J26)*100,"-")</f>
        <v>7.259713701431493</v>
      </c>
      <c r="AM26" s="279">
        <f>'ごみ処理量内訳'!AA26</f>
        <v>0</v>
      </c>
      <c r="AN26" s="279">
        <f>'ごみ処理量内訳'!AB26</f>
        <v>100</v>
      </c>
      <c r="AO26" s="279">
        <f>'ごみ処理量内訳'!AC26</f>
        <v>84</v>
      </c>
      <c r="AP26" s="279">
        <f t="shared" si="8"/>
        <v>184</v>
      </c>
    </row>
    <row r="27" spans="1:42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0"/>
        <v>5018</v>
      </c>
      <c r="E27" s="279">
        <v>5018</v>
      </c>
      <c r="F27" s="279">
        <v>0</v>
      </c>
      <c r="G27" s="279">
        <v>56</v>
      </c>
      <c r="H27" s="279">
        <f>SUM('ごみ搬入量内訳'!E27,+'ごみ搬入量内訳'!AD27)</f>
        <v>836</v>
      </c>
      <c r="I27" s="279">
        <f>'ごみ搬入量内訳'!BC27</f>
        <v>130</v>
      </c>
      <c r="J27" s="279">
        <f>'資源化量内訳'!BO27</f>
        <v>0</v>
      </c>
      <c r="K27" s="279">
        <f t="shared" si="1"/>
        <v>966</v>
      </c>
      <c r="L27" s="279">
        <f t="shared" si="2"/>
        <v>527.4163695627249</v>
      </c>
      <c r="M27" s="279">
        <f>IF(D27&lt;&gt;0,('ごみ搬入量内訳'!BR27+'ごみ処理概要'!J27)/'ごみ処理概要'!D27/365*1000000,"-")</f>
        <v>485.37593430772506</v>
      </c>
      <c r="N27" s="279">
        <f>IF(D27&lt;&gt;0,'ごみ搬入量内訳'!CM27/'ごみ処理概要'!D27/365*1000000,"-")</f>
        <v>42.04043525499981</v>
      </c>
      <c r="O27" s="279">
        <f>'ごみ搬入量内訳'!DH27</f>
        <v>0</v>
      </c>
      <c r="P27" s="279">
        <f>'ごみ処理量内訳'!E27</f>
        <v>718</v>
      </c>
      <c r="Q27" s="279">
        <f>'ごみ処理量内訳'!N27</f>
        <v>0</v>
      </c>
      <c r="R27" s="279">
        <f t="shared" si="3"/>
        <v>139</v>
      </c>
      <c r="S27" s="279">
        <f>'ごみ処理量内訳'!G27</f>
        <v>68</v>
      </c>
      <c r="T27" s="279">
        <f>'ごみ処理量内訳'!L27</f>
        <v>71</v>
      </c>
      <c r="U27" s="279">
        <f>'ごみ処理量内訳'!H27</f>
        <v>0</v>
      </c>
      <c r="V27" s="279">
        <f>'ごみ処理量内訳'!I27</f>
        <v>0</v>
      </c>
      <c r="W27" s="279">
        <f>'ごみ処理量内訳'!J27</f>
        <v>0</v>
      </c>
      <c r="X27" s="279">
        <f>'ごみ処理量内訳'!K27</f>
        <v>0</v>
      </c>
      <c r="Y27" s="279">
        <f>'ごみ処理量内訳'!M27</f>
        <v>0</v>
      </c>
      <c r="Z27" s="279">
        <f>'資源化量内訳'!Y27</f>
        <v>10</v>
      </c>
      <c r="AA27" s="279">
        <f t="shared" si="4"/>
        <v>867</v>
      </c>
      <c r="AB27" s="281">
        <f t="shared" si="5"/>
        <v>100</v>
      </c>
      <c r="AC27" s="279">
        <f>'施設資源化量内訳'!Y27</f>
        <v>0</v>
      </c>
      <c r="AD27" s="279">
        <f>'施設資源化量内訳'!AT27</f>
        <v>40</v>
      </c>
      <c r="AE27" s="279">
        <f>'施設資源化量内訳'!BO27</f>
        <v>0</v>
      </c>
      <c r="AF27" s="279">
        <f>'施設資源化量内訳'!CJ27</f>
        <v>0</v>
      </c>
      <c r="AG27" s="279">
        <f>'施設資源化量内訳'!DE27</f>
        <v>0</v>
      </c>
      <c r="AH27" s="279">
        <f>'施設資源化量内訳'!DZ27</f>
        <v>0</v>
      </c>
      <c r="AI27" s="279">
        <f>'施設資源化量内訳'!EU27</f>
        <v>19</v>
      </c>
      <c r="AJ27" s="279">
        <f t="shared" si="6"/>
        <v>59</v>
      </c>
      <c r="AK27" s="281">
        <f t="shared" si="7"/>
        <v>7.958477508650519</v>
      </c>
      <c r="AL27" s="281">
        <f>IF((AA27+J27)&lt;&gt;0,('資源化量内訳'!D27-'資源化量内訳'!R27-'資源化量内訳'!T27-'資源化量内訳'!V27-'資源化量内訳'!U27)/(AA27+J27)*100,"-")</f>
        <v>7.958477508650519</v>
      </c>
      <c r="AM27" s="279">
        <f>'ごみ処理量内訳'!AA27</f>
        <v>0</v>
      </c>
      <c r="AN27" s="279">
        <f>'ごみ処理量内訳'!AB27</f>
        <v>81</v>
      </c>
      <c r="AO27" s="279">
        <f>'ごみ処理量内訳'!AC27</f>
        <v>77</v>
      </c>
      <c r="AP27" s="279">
        <f t="shared" si="8"/>
        <v>158</v>
      </c>
    </row>
    <row r="28" spans="1:42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0"/>
        <v>4462</v>
      </c>
      <c r="E28" s="279">
        <v>4462</v>
      </c>
      <c r="F28" s="279">
        <v>0</v>
      </c>
      <c r="G28" s="279">
        <v>26</v>
      </c>
      <c r="H28" s="279">
        <f>SUM('ごみ搬入量内訳'!E28,+'ごみ搬入量内訳'!AD28)</f>
        <v>898</v>
      </c>
      <c r="I28" s="279">
        <f>'ごみ搬入量内訳'!BC28</f>
        <v>373</v>
      </c>
      <c r="J28" s="279">
        <f>'資源化量内訳'!BO28</f>
        <v>0</v>
      </c>
      <c r="K28" s="279">
        <f t="shared" si="1"/>
        <v>1271</v>
      </c>
      <c r="L28" s="279">
        <f t="shared" si="2"/>
        <v>780.4105290950063</v>
      </c>
      <c r="M28" s="279">
        <f>IF(D28&lt;&gt;0,('ごみ搬入量内訳'!BR28+'ごみ処理概要'!J28)/'ごみ処理概要'!D28/365*1000000,"-")</f>
        <v>586.9964325844421</v>
      </c>
      <c r="N28" s="279">
        <f>IF(D28&lt;&gt;0,'ごみ搬入量内訳'!CM28/'ごみ処理概要'!D28/365*1000000,"-")</f>
        <v>193.4140965105641</v>
      </c>
      <c r="O28" s="279">
        <f>'ごみ搬入量内訳'!DH28</f>
        <v>0</v>
      </c>
      <c r="P28" s="279">
        <f>'ごみ処理量内訳'!E28</f>
        <v>1104</v>
      </c>
      <c r="Q28" s="279">
        <f>'ごみ処理量内訳'!N28</f>
        <v>0</v>
      </c>
      <c r="R28" s="279">
        <f t="shared" si="3"/>
        <v>167</v>
      </c>
      <c r="S28" s="279">
        <f>'ごみ処理量内訳'!G28</f>
        <v>83</v>
      </c>
      <c r="T28" s="279">
        <f>'ごみ処理量内訳'!L28</f>
        <v>84</v>
      </c>
      <c r="U28" s="279">
        <f>'ごみ処理量内訳'!H28</f>
        <v>0</v>
      </c>
      <c r="V28" s="279">
        <f>'ごみ処理量内訳'!I28</f>
        <v>0</v>
      </c>
      <c r="W28" s="279">
        <f>'ごみ処理量内訳'!J28</f>
        <v>0</v>
      </c>
      <c r="X28" s="279">
        <f>'ごみ処理量内訳'!K28</f>
        <v>0</v>
      </c>
      <c r="Y28" s="279">
        <f>'ごみ処理量内訳'!M28</f>
        <v>0</v>
      </c>
      <c r="Z28" s="279">
        <f>'資源化量内訳'!Y28</f>
        <v>0</v>
      </c>
      <c r="AA28" s="279">
        <f t="shared" si="4"/>
        <v>1271</v>
      </c>
      <c r="AB28" s="281">
        <f t="shared" si="5"/>
        <v>100</v>
      </c>
      <c r="AC28" s="279">
        <f>'施設資源化量内訳'!Y28</f>
        <v>0</v>
      </c>
      <c r="AD28" s="279">
        <f>'施設資源化量内訳'!AT28</f>
        <v>47</v>
      </c>
      <c r="AE28" s="279">
        <f>'施設資源化量内訳'!BO28</f>
        <v>0</v>
      </c>
      <c r="AF28" s="279">
        <f>'施設資源化量内訳'!CJ28</f>
        <v>0</v>
      </c>
      <c r="AG28" s="279">
        <f>'施設資源化量内訳'!DE28</f>
        <v>0</v>
      </c>
      <c r="AH28" s="279">
        <f>'施設資源化量内訳'!DZ28</f>
        <v>0</v>
      </c>
      <c r="AI28" s="279">
        <f>'施設資源化量内訳'!EU28</f>
        <v>26</v>
      </c>
      <c r="AJ28" s="279">
        <f t="shared" si="6"/>
        <v>73</v>
      </c>
      <c r="AK28" s="281">
        <f t="shared" si="7"/>
        <v>5.743509047993705</v>
      </c>
      <c r="AL28" s="281">
        <f>IF((AA28+J28)&lt;&gt;0,('資源化量内訳'!D28-'資源化量内訳'!R28-'資源化量内訳'!T28-'資源化量内訳'!V28-'資源化量内訳'!U28)/(AA28+J28)*100,"-")</f>
        <v>5.743509047993705</v>
      </c>
      <c r="AM28" s="279">
        <f>'ごみ処理量内訳'!AA28</f>
        <v>0</v>
      </c>
      <c r="AN28" s="279">
        <f>'ごみ処理量内訳'!AB28</f>
        <v>125</v>
      </c>
      <c r="AO28" s="279">
        <f>'ごみ処理量内訳'!AC28</f>
        <v>92</v>
      </c>
      <c r="AP28" s="279">
        <f t="shared" si="8"/>
        <v>217</v>
      </c>
    </row>
    <row r="29" spans="1:42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0"/>
        <v>465</v>
      </c>
      <c r="E29" s="279">
        <v>465</v>
      </c>
      <c r="F29" s="279">
        <v>0</v>
      </c>
      <c r="G29" s="279">
        <v>1</v>
      </c>
      <c r="H29" s="279">
        <f>SUM('ごみ搬入量内訳'!E29,+'ごみ搬入量内訳'!AD29)</f>
        <v>87</v>
      </c>
      <c r="I29" s="279">
        <f>'ごみ搬入量内訳'!BC29</f>
        <v>3</v>
      </c>
      <c r="J29" s="279">
        <f>'資源化量内訳'!BO29</f>
        <v>0</v>
      </c>
      <c r="K29" s="279">
        <f t="shared" si="1"/>
        <v>90</v>
      </c>
      <c r="L29" s="279">
        <f t="shared" si="2"/>
        <v>530.2695536897922</v>
      </c>
      <c r="M29" s="279">
        <f>IF(D29&lt;&gt;0,('ごみ搬入量内訳'!BR29+'ごみ処理概要'!J29)/'ごみ処理概要'!D29/365*1000000,"-")</f>
        <v>518.4857858300192</v>
      </c>
      <c r="N29" s="279">
        <f>IF(D29&lt;&gt;0,'ごみ搬入量内訳'!CM29/'ごみ処理概要'!D29/365*1000000,"-")</f>
        <v>11.783767859773162</v>
      </c>
      <c r="O29" s="279">
        <f>'ごみ搬入量内訳'!DH29</f>
        <v>0</v>
      </c>
      <c r="P29" s="279">
        <f>'ごみ処理量内訳'!E29</f>
        <v>61</v>
      </c>
      <c r="Q29" s="279">
        <f>'ごみ処理量内訳'!N29</f>
        <v>0</v>
      </c>
      <c r="R29" s="279">
        <f t="shared" si="3"/>
        <v>11</v>
      </c>
      <c r="S29" s="279">
        <f>'ごみ処理量内訳'!G29</f>
        <v>5</v>
      </c>
      <c r="T29" s="279">
        <f>'ごみ処理量内訳'!L29</f>
        <v>6</v>
      </c>
      <c r="U29" s="279">
        <f>'ごみ処理量内訳'!H29</f>
        <v>0</v>
      </c>
      <c r="V29" s="279">
        <f>'ごみ処理量内訳'!I29</f>
        <v>0</v>
      </c>
      <c r="W29" s="279">
        <f>'ごみ処理量内訳'!J29</f>
        <v>0</v>
      </c>
      <c r="X29" s="279">
        <f>'ごみ処理量内訳'!K29</f>
        <v>0</v>
      </c>
      <c r="Y29" s="279">
        <f>'ごみ処理量内訳'!M29</f>
        <v>0</v>
      </c>
      <c r="Z29" s="279">
        <f>'資源化量内訳'!Y29</f>
        <v>18</v>
      </c>
      <c r="AA29" s="279">
        <f t="shared" si="4"/>
        <v>90</v>
      </c>
      <c r="AB29" s="281">
        <f t="shared" si="5"/>
        <v>100</v>
      </c>
      <c r="AC29" s="279">
        <f>'施設資源化量内訳'!Y29</f>
        <v>0</v>
      </c>
      <c r="AD29" s="279">
        <f>'施設資源化量内訳'!AT29</f>
        <v>4</v>
      </c>
      <c r="AE29" s="279">
        <f>'施設資源化量内訳'!BO29</f>
        <v>0</v>
      </c>
      <c r="AF29" s="279">
        <f>'施設資源化量内訳'!CJ29</f>
        <v>0</v>
      </c>
      <c r="AG29" s="279">
        <f>'施設資源化量内訳'!DE29</f>
        <v>0</v>
      </c>
      <c r="AH29" s="279">
        <f>'施設資源化量内訳'!DZ29</f>
        <v>0</v>
      </c>
      <c r="AI29" s="279">
        <f>'施設資源化量内訳'!EU29</f>
        <v>2</v>
      </c>
      <c r="AJ29" s="279">
        <f t="shared" si="6"/>
        <v>6</v>
      </c>
      <c r="AK29" s="281">
        <f t="shared" si="7"/>
        <v>26.666666666666668</v>
      </c>
      <c r="AL29" s="281">
        <f>IF((AA29+J29)&lt;&gt;0,('資源化量内訳'!D29-'資源化量内訳'!R29-'資源化量内訳'!T29-'資源化量内訳'!V29-'資源化量内訳'!U29)/(AA29+J29)*100,"-")</f>
        <v>26.666666666666668</v>
      </c>
      <c r="AM29" s="279">
        <f>'ごみ処理量内訳'!AA29</f>
        <v>0</v>
      </c>
      <c r="AN29" s="279">
        <f>'ごみ処理量内訳'!AB29</f>
        <v>7</v>
      </c>
      <c r="AO29" s="279">
        <f>'ごみ処理量内訳'!AC29</f>
        <v>6</v>
      </c>
      <c r="AP29" s="279">
        <f t="shared" si="8"/>
        <v>13</v>
      </c>
    </row>
    <row r="30" spans="1:42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0"/>
        <v>26463</v>
      </c>
      <c r="E30" s="279">
        <v>26463</v>
      </c>
      <c r="F30" s="279">
        <v>0</v>
      </c>
      <c r="G30" s="279">
        <v>40</v>
      </c>
      <c r="H30" s="279">
        <f>SUM('ごみ搬入量内訳'!E30,+'ごみ搬入量内訳'!AD30)</f>
        <v>7223</v>
      </c>
      <c r="I30" s="279">
        <f>'ごみ搬入量内訳'!BC30</f>
        <v>24</v>
      </c>
      <c r="J30" s="279">
        <f>'資源化量内訳'!BO30</f>
        <v>0</v>
      </c>
      <c r="K30" s="279">
        <f t="shared" si="1"/>
        <v>7247</v>
      </c>
      <c r="L30" s="279">
        <f t="shared" si="2"/>
        <v>750.2850969484921</v>
      </c>
      <c r="M30" s="279">
        <f>IF(D30&lt;&gt;0,('ごみ搬入量内訳'!BR30+'ごみ処理概要'!J30)/'ごみ処理概要'!D30/365*1000000,"-")</f>
        <v>657.1077011635268</v>
      </c>
      <c r="N30" s="279">
        <f>IF(D30&lt;&gt;0,'ごみ搬入量内訳'!CM30/'ごみ処理概要'!D30/365*1000000,"-")</f>
        <v>93.1773957849652</v>
      </c>
      <c r="O30" s="279">
        <f>'ごみ搬入量内訳'!DH30</f>
        <v>0</v>
      </c>
      <c r="P30" s="279">
        <f>'ごみ処理量内訳'!E30</f>
        <v>4677</v>
      </c>
      <c r="Q30" s="279">
        <f>'ごみ処理量内訳'!N30</f>
        <v>0</v>
      </c>
      <c r="R30" s="279">
        <f t="shared" si="3"/>
        <v>2570</v>
      </c>
      <c r="S30" s="279">
        <f>'ごみ処理量内訳'!G30</f>
        <v>0</v>
      </c>
      <c r="T30" s="279">
        <f>'ごみ処理量内訳'!L30</f>
        <v>2570</v>
      </c>
      <c r="U30" s="279">
        <f>'ごみ処理量内訳'!H30</f>
        <v>0</v>
      </c>
      <c r="V30" s="279">
        <f>'ごみ処理量内訳'!I30</f>
        <v>0</v>
      </c>
      <c r="W30" s="279">
        <f>'ごみ処理量内訳'!J30</f>
        <v>0</v>
      </c>
      <c r="X30" s="279">
        <f>'ごみ処理量内訳'!K30</f>
        <v>0</v>
      </c>
      <c r="Y30" s="279">
        <f>'ごみ処理量内訳'!M30</f>
        <v>0</v>
      </c>
      <c r="Z30" s="279">
        <f>'資源化量内訳'!Y30</f>
        <v>0</v>
      </c>
      <c r="AA30" s="279">
        <f t="shared" si="4"/>
        <v>7247</v>
      </c>
      <c r="AB30" s="281">
        <f t="shared" si="5"/>
        <v>100</v>
      </c>
      <c r="AC30" s="279">
        <f>'施設資源化量内訳'!Y30</f>
        <v>0</v>
      </c>
      <c r="AD30" s="279">
        <f>'施設資源化量内訳'!AT30</f>
        <v>0</v>
      </c>
      <c r="AE30" s="279">
        <f>'施設資源化量内訳'!BO30</f>
        <v>0</v>
      </c>
      <c r="AF30" s="279">
        <f>'施設資源化量内訳'!CJ30</f>
        <v>0</v>
      </c>
      <c r="AG30" s="279">
        <f>'施設資源化量内訳'!DE30</f>
        <v>0</v>
      </c>
      <c r="AH30" s="279">
        <f>'施設資源化量内訳'!DZ30</f>
        <v>0</v>
      </c>
      <c r="AI30" s="279">
        <f>'施設資源化量内訳'!EU30</f>
        <v>2339</v>
      </c>
      <c r="AJ30" s="279">
        <f t="shared" si="6"/>
        <v>2339</v>
      </c>
      <c r="AK30" s="281">
        <f t="shared" si="7"/>
        <v>32.275424313509035</v>
      </c>
      <c r="AL30" s="281">
        <f>IF((AA30+J30)&lt;&gt;0,('資源化量内訳'!D30-'資源化量内訳'!R30-'資源化量内訳'!T30-'資源化量内訳'!V30-'資源化量内訳'!U30)/(AA30+J30)*100,"-")</f>
        <v>32.275424313509035</v>
      </c>
      <c r="AM30" s="279">
        <f>'ごみ処理量内訳'!AA30</f>
        <v>0</v>
      </c>
      <c r="AN30" s="279">
        <f>'ごみ処理量内訳'!AB30</f>
        <v>502</v>
      </c>
      <c r="AO30" s="279">
        <f>'ごみ処理量内訳'!AC30</f>
        <v>218</v>
      </c>
      <c r="AP30" s="279">
        <f t="shared" si="8"/>
        <v>720</v>
      </c>
    </row>
    <row r="31" spans="1:42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0"/>
        <v>6893</v>
      </c>
      <c r="E31" s="279">
        <v>6893</v>
      </c>
      <c r="F31" s="279">
        <v>0</v>
      </c>
      <c r="G31" s="279">
        <v>33</v>
      </c>
      <c r="H31" s="279">
        <f>SUM('ごみ搬入量内訳'!E31,+'ごみ搬入量内訳'!AD31)</f>
        <v>1545</v>
      </c>
      <c r="I31" s="279">
        <f>'ごみ搬入量内訳'!BC31</f>
        <v>472</v>
      </c>
      <c r="J31" s="279">
        <f>'資源化量内訳'!BO31</f>
        <v>0</v>
      </c>
      <c r="K31" s="279">
        <f t="shared" si="1"/>
        <v>2017</v>
      </c>
      <c r="L31" s="279">
        <f t="shared" si="2"/>
        <v>801.6868413260227</v>
      </c>
      <c r="M31" s="279">
        <f>IF(D31&lt;&gt;0,('ごみ搬入量内訳'!BR31+'ごみ処理概要'!J31)/'ごみ処理概要'!D31/365*1000000,"-")</f>
        <v>708.2825737446566</v>
      </c>
      <c r="N31" s="279">
        <f>IF(D31&lt;&gt;0,'ごみ搬入量内訳'!CM31/'ごみ処理概要'!D31/365*1000000,"-")</f>
        <v>93.40426758136604</v>
      </c>
      <c r="O31" s="279">
        <f>'ごみ搬入量内訳'!DH31</f>
        <v>0</v>
      </c>
      <c r="P31" s="279">
        <f>'ごみ処理量内訳'!E31</f>
        <v>1475</v>
      </c>
      <c r="Q31" s="279">
        <f>'ごみ処理量内訳'!N31</f>
        <v>0</v>
      </c>
      <c r="R31" s="279">
        <f t="shared" si="3"/>
        <v>222</v>
      </c>
      <c r="S31" s="279">
        <f>'ごみ処理量内訳'!G31</f>
        <v>101</v>
      </c>
      <c r="T31" s="279">
        <f>'ごみ処理量内訳'!L31</f>
        <v>121</v>
      </c>
      <c r="U31" s="279">
        <f>'ごみ処理量内訳'!H31</f>
        <v>0</v>
      </c>
      <c r="V31" s="279">
        <f>'ごみ処理量内訳'!I31</f>
        <v>0</v>
      </c>
      <c r="W31" s="279">
        <f>'ごみ処理量内訳'!J31</f>
        <v>0</v>
      </c>
      <c r="X31" s="279">
        <f>'ごみ処理量内訳'!K31</f>
        <v>0</v>
      </c>
      <c r="Y31" s="279">
        <f>'ごみ処理量内訳'!M31</f>
        <v>0</v>
      </c>
      <c r="Z31" s="279">
        <f>'資源化量内訳'!Y31</f>
        <v>229</v>
      </c>
      <c r="AA31" s="279">
        <f t="shared" si="4"/>
        <v>1926</v>
      </c>
      <c r="AB31" s="281">
        <f t="shared" si="5"/>
        <v>100</v>
      </c>
      <c r="AC31" s="279">
        <f>'施設資源化量内訳'!Y31</f>
        <v>0</v>
      </c>
      <c r="AD31" s="279">
        <f>'施設資源化量内訳'!AT31</f>
        <v>52</v>
      </c>
      <c r="AE31" s="279">
        <f>'施設資源化量内訳'!BO31</f>
        <v>0</v>
      </c>
      <c r="AF31" s="279">
        <f>'施設資源化量内訳'!CJ31</f>
        <v>0</v>
      </c>
      <c r="AG31" s="279">
        <f>'施設資源化量内訳'!DE31</f>
        <v>0</v>
      </c>
      <c r="AH31" s="279">
        <f>'施設資源化量内訳'!DZ31</f>
        <v>0</v>
      </c>
      <c r="AI31" s="279">
        <f>'施設資源化量内訳'!EU31</f>
        <v>39</v>
      </c>
      <c r="AJ31" s="279">
        <f t="shared" si="6"/>
        <v>91</v>
      </c>
      <c r="AK31" s="281">
        <f t="shared" si="7"/>
        <v>16.614745586708203</v>
      </c>
      <c r="AL31" s="281">
        <f>IF((AA31+J31)&lt;&gt;0,('資源化量内訳'!D31-'資源化量内訳'!R31-'資源化量内訳'!T31-'資源化量内訳'!V31-'資源化量内訳'!U31)/(AA31+J31)*100,"-")</f>
        <v>16.614745586708203</v>
      </c>
      <c r="AM31" s="279">
        <f>'ごみ処理量内訳'!AA31</f>
        <v>0</v>
      </c>
      <c r="AN31" s="279">
        <f>'ごみ処理量内訳'!AB31</f>
        <v>196</v>
      </c>
      <c r="AO31" s="279">
        <f>'ごみ処理量内訳'!AC31</f>
        <v>40</v>
      </c>
      <c r="AP31" s="279">
        <f t="shared" si="8"/>
        <v>236</v>
      </c>
    </row>
    <row r="32" spans="1:42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0"/>
        <v>8067</v>
      </c>
      <c r="E32" s="279">
        <v>8067</v>
      </c>
      <c r="F32" s="279">
        <v>0</v>
      </c>
      <c r="G32" s="279">
        <v>37</v>
      </c>
      <c r="H32" s="279">
        <f>SUM('ごみ搬入量内訳'!E32,+'ごみ搬入量内訳'!AD32)</f>
        <v>2403</v>
      </c>
      <c r="I32" s="279">
        <f>'ごみ搬入量内訳'!BC32</f>
        <v>238</v>
      </c>
      <c r="J32" s="279">
        <f>'資源化量内訳'!BO32</f>
        <v>0</v>
      </c>
      <c r="K32" s="279">
        <f t="shared" si="1"/>
        <v>2641</v>
      </c>
      <c r="L32" s="279">
        <f t="shared" si="2"/>
        <v>896.940180780484</v>
      </c>
      <c r="M32" s="279">
        <f>IF(D32&lt;&gt;0,('ごみ搬入量内訳'!BR32+'ごみ処理概要'!J32)/'ごみ処理概要'!D32/365*1000000,"-")</f>
        <v>780.4500323489407</v>
      </c>
      <c r="N32" s="279">
        <f>IF(D32&lt;&gt;0,'ごみ搬入量内訳'!CM32/'ごみ処理概要'!D32/365*1000000,"-")</f>
        <v>116.49014843154336</v>
      </c>
      <c r="O32" s="279">
        <f>'ごみ搬入量内訳'!DH32</f>
        <v>0</v>
      </c>
      <c r="P32" s="279">
        <f>'ごみ処理量内訳'!E32</f>
        <v>0</v>
      </c>
      <c r="Q32" s="279">
        <f>'ごみ処理量内訳'!N32</f>
        <v>0</v>
      </c>
      <c r="R32" s="279">
        <f t="shared" si="3"/>
        <v>2641</v>
      </c>
      <c r="S32" s="279">
        <f>'ごみ処理量内訳'!G32</f>
        <v>0</v>
      </c>
      <c r="T32" s="279">
        <f>'ごみ処理量内訳'!L32</f>
        <v>934</v>
      </c>
      <c r="U32" s="279">
        <f>'ごみ処理量内訳'!H32</f>
        <v>0</v>
      </c>
      <c r="V32" s="279">
        <f>'ごみ処理量内訳'!I32</f>
        <v>0</v>
      </c>
      <c r="W32" s="279">
        <f>'ごみ処理量内訳'!J32</f>
        <v>0</v>
      </c>
      <c r="X32" s="279">
        <f>'ごみ処理量内訳'!K32</f>
        <v>1707</v>
      </c>
      <c r="Y32" s="279">
        <f>'ごみ処理量内訳'!M32</f>
        <v>0</v>
      </c>
      <c r="Z32" s="279">
        <f>'資源化量内訳'!Y32</f>
        <v>0</v>
      </c>
      <c r="AA32" s="279">
        <f t="shared" si="4"/>
        <v>2641</v>
      </c>
      <c r="AB32" s="281">
        <f t="shared" si="5"/>
        <v>100</v>
      </c>
      <c r="AC32" s="279">
        <f>'施設資源化量内訳'!Y32</f>
        <v>0</v>
      </c>
      <c r="AD32" s="279">
        <f>'施設資源化量内訳'!AT32</f>
        <v>0</v>
      </c>
      <c r="AE32" s="279">
        <f>'施設資源化量内訳'!BO32</f>
        <v>0</v>
      </c>
      <c r="AF32" s="279">
        <f>'施設資源化量内訳'!CJ32</f>
        <v>0</v>
      </c>
      <c r="AG32" s="279">
        <f>'施設資源化量内訳'!DE32</f>
        <v>0</v>
      </c>
      <c r="AH32" s="279">
        <f>'施設資源化量内訳'!DZ32</f>
        <v>936</v>
      </c>
      <c r="AI32" s="279">
        <f>'施設資源化量内訳'!EU32</f>
        <v>929</v>
      </c>
      <c r="AJ32" s="279">
        <f t="shared" si="6"/>
        <v>1865</v>
      </c>
      <c r="AK32" s="281">
        <f t="shared" si="7"/>
        <v>70.61719045815978</v>
      </c>
      <c r="AL32" s="281">
        <f>IF((AA32+J32)&lt;&gt;0,('資源化量内訳'!D32-'資源化量内訳'!R32-'資源化量内訳'!T32-'資源化量内訳'!V32-'資源化量内訳'!U32)/(AA32+J32)*100,"-")</f>
        <v>35.176069670579324</v>
      </c>
      <c r="AM32" s="279">
        <f>'ごみ処理量内訳'!AA32</f>
        <v>0</v>
      </c>
      <c r="AN32" s="279">
        <f>'ごみ処理量内訳'!AB32</f>
        <v>0</v>
      </c>
      <c r="AO32" s="279">
        <f>'ごみ処理量内訳'!AC32</f>
        <v>22</v>
      </c>
      <c r="AP32" s="279">
        <f t="shared" si="8"/>
        <v>22</v>
      </c>
    </row>
    <row r="33" spans="1:42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0"/>
        <v>14235</v>
      </c>
      <c r="E33" s="279">
        <v>14235</v>
      </c>
      <c r="F33" s="279">
        <v>0</v>
      </c>
      <c r="G33" s="279">
        <v>43</v>
      </c>
      <c r="H33" s="279">
        <f>SUM('ごみ搬入量内訳'!E33,+'ごみ搬入量内訳'!AD33)</f>
        <v>3486</v>
      </c>
      <c r="I33" s="279">
        <f>'ごみ搬入量内訳'!BC33</f>
        <v>1423</v>
      </c>
      <c r="J33" s="279">
        <f>'資源化量内訳'!BO33</f>
        <v>0</v>
      </c>
      <c r="K33" s="279">
        <f t="shared" si="1"/>
        <v>4909</v>
      </c>
      <c r="L33" s="279">
        <f t="shared" si="2"/>
        <v>944.8061165081243</v>
      </c>
      <c r="M33" s="279">
        <f>IF(D33&lt;&gt;0,('ごみ搬入量内訳'!BR33+'ごみ処理概要'!J33)/'ごみ処理概要'!D33/365*1000000,"-")</f>
        <v>807.9641631902845</v>
      </c>
      <c r="N33" s="279">
        <f>IF(D33&lt;&gt;0,'ごみ搬入量内訳'!CM33/'ごみ処理概要'!D33/365*1000000,"-")</f>
        <v>136.84195331783997</v>
      </c>
      <c r="O33" s="279">
        <f>'ごみ搬入量内訳'!DH33</f>
        <v>0</v>
      </c>
      <c r="P33" s="279">
        <f>'ごみ処理量内訳'!E33</f>
        <v>3387</v>
      </c>
      <c r="Q33" s="279">
        <f>'ごみ処理量内訳'!N33</f>
        <v>0</v>
      </c>
      <c r="R33" s="279">
        <f t="shared" si="3"/>
        <v>665</v>
      </c>
      <c r="S33" s="279">
        <f>'ごみ処理量内訳'!G33</f>
        <v>327</v>
      </c>
      <c r="T33" s="279">
        <f>'ごみ処理量内訳'!L33</f>
        <v>338</v>
      </c>
      <c r="U33" s="279">
        <f>'ごみ処理量内訳'!H33</f>
        <v>0</v>
      </c>
      <c r="V33" s="279">
        <f>'ごみ処理量内訳'!I33</f>
        <v>0</v>
      </c>
      <c r="W33" s="279">
        <f>'ごみ処理量内訳'!J33</f>
        <v>0</v>
      </c>
      <c r="X33" s="279">
        <f>'ごみ処理量内訳'!K33</f>
        <v>0</v>
      </c>
      <c r="Y33" s="279">
        <f>'ごみ処理量内訳'!M33</f>
        <v>0</v>
      </c>
      <c r="Z33" s="279">
        <f>'資源化量内訳'!Y33</f>
        <v>539</v>
      </c>
      <c r="AA33" s="279">
        <f t="shared" si="4"/>
        <v>4591</v>
      </c>
      <c r="AB33" s="281">
        <f t="shared" si="5"/>
        <v>100</v>
      </c>
      <c r="AC33" s="279">
        <f>'施設資源化量内訳'!Y33</f>
        <v>0</v>
      </c>
      <c r="AD33" s="279">
        <f>'施設資源化量内訳'!AT33</f>
        <v>122</v>
      </c>
      <c r="AE33" s="279">
        <f>'施設資源化量内訳'!BO33</f>
        <v>0</v>
      </c>
      <c r="AF33" s="279">
        <f>'施設資源化量内訳'!CJ33</f>
        <v>0</v>
      </c>
      <c r="AG33" s="279">
        <f>'施設資源化量内訳'!DE33</f>
        <v>0</v>
      </c>
      <c r="AH33" s="279">
        <f>'施設資源化量内訳'!DZ33</f>
        <v>0</v>
      </c>
      <c r="AI33" s="279">
        <f>'施設資源化量内訳'!EU33</f>
        <v>89</v>
      </c>
      <c r="AJ33" s="279">
        <f t="shared" si="6"/>
        <v>211</v>
      </c>
      <c r="AK33" s="281">
        <f t="shared" si="7"/>
        <v>16.336310172075798</v>
      </c>
      <c r="AL33" s="281">
        <f>IF((AA33+J33)&lt;&gt;0,('資源化量内訳'!D33-'資源化量内訳'!R33-'資源化量内訳'!T33-'資源化量内訳'!V33-'資源化量内訳'!U33)/(AA33+J33)*100,"-")</f>
        <v>16.336310172075798</v>
      </c>
      <c r="AM33" s="279">
        <f>'ごみ処理量内訳'!AA33</f>
        <v>0</v>
      </c>
      <c r="AN33" s="279">
        <f>'ごみ処理量内訳'!AB33</f>
        <v>406</v>
      </c>
      <c r="AO33" s="279">
        <f>'ごみ処理量内訳'!AC33</f>
        <v>136</v>
      </c>
      <c r="AP33" s="279">
        <f t="shared" si="8"/>
        <v>542</v>
      </c>
    </row>
    <row r="34" spans="1:42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0"/>
        <v>6629</v>
      </c>
      <c r="E34" s="279">
        <v>6629</v>
      </c>
      <c r="F34" s="279">
        <v>0</v>
      </c>
      <c r="G34" s="279">
        <v>15</v>
      </c>
      <c r="H34" s="279">
        <f>SUM('ごみ搬入量内訳'!E34,+'ごみ搬入量内訳'!AD34)</f>
        <v>1569</v>
      </c>
      <c r="I34" s="279">
        <f>'ごみ搬入量内訳'!BC34</f>
        <v>789</v>
      </c>
      <c r="J34" s="279">
        <f>'資源化量内訳'!BO34</f>
        <v>0</v>
      </c>
      <c r="K34" s="279">
        <f t="shared" si="1"/>
        <v>2358</v>
      </c>
      <c r="L34" s="279">
        <f t="shared" si="2"/>
        <v>974.547288067995</v>
      </c>
      <c r="M34" s="279">
        <f>IF(D34&lt;&gt;0,('ごみ搬入量内訳'!BR34+'ごみ処理概要'!J34)/'ごみ処理概要'!D34/365*1000000,"-")</f>
        <v>811.7094460413666</v>
      </c>
      <c r="N34" s="279">
        <f>IF(D34&lt;&gt;0,'ごみ搬入量内訳'!CM34/'ごみ処理概要'!D34/365*1000000,"-")</f>
        <v>162.83784202662852</v>
      </c>
      <c r="O34" s="279">
        <f>'ごみ搬入量内訳'!DH34</f>
        <v>0</v>
      </c>
      <c r="P34" s="279">
        <f>'ごみ処理量内訳'!E34</f>
        <v>1664</v>
      </c>
      <c r="Q34" s="279">
        <f>'ごみ処理量内訳'!N34</f>
        <v>0</v>
      </c>
      <c r="R34" s="279">
        <f t="shared" si="3"/>
        <v>284</v>
      </c>
      <c r="S34" s="279">
        <f>'ごみ処理量内訳'!G34</f>
        <v>136</v>
      </c>
      <c r="T34" s="279">
        <f>'ごみ処理量内訳'!L34</f>
        <v>148</v>
      </c>
      <c r="U34" s="279">
        <f>'ごみ処理量内訳'!H34</f>
        <v>0</v>
      </c>
      <c r="V34" s="279">
        <f>'ごみ処理量内訳'!I34</f>
        <v>0</v>
      </c>
      <c r="W34" s="279">
        <f>'ごみ処理量内訳'!J34</f>
        <v>0</v>
      </c>
      <c r="X34" s="279">
        <f>'ごみ処理量内訳'!K34</f>
        <v>0</v>
      </c>
      <c r="Y34" s="279">
        <f>'ごみ処理量内訳'!M34</f>
        <v>0</v>
      </c>
      <c r="Z34" s="279">
        <f>'資源化量内訳'!Y34</f>
        <v>293</v>
      </c>
      <c r="AA34" s="279">
        <f t="shared" si="4"/>
        <v>2241</v>
      </c>
      <c r="AB34" s="281">
        <f t="shared" si="5"/>
        <v>100</v>
      </c>
      <c r="AC34" s="279">
        <f>'施設資源化量内訳'!Y34</f>
        <v>0</v>
      </c>
      <c r="AD34" s="279">
        <f>'施設資源化量内訳'!AT34</f>
        <v>68</v>
      </c>
      <c r="AE34" s="279">
        <f>'施設資源化量内訳'!BO34</f>
        <v>0</v>
      </c>
      <c r="AF34" s="279">
        <f>'施設資源化量内訳'!CJ34</f>
        <v>0</v>
      </c>
      <c r="AG34" s="279">
        <f>'施設資源化量内訳'!DE34</f>
        <v>0</v>
      </c>
      <c r="AH34" s="279">
        <f>'施設資源化量内訳'!DZ34</f>
        <v>0</v>
      </c>
      <c r="AI34" s="279">
        <f>'施設資源化量内訳'!EU34</f>
        <v>49</v>
      </c>
      <c r="AJ34" s="279">
        <f t="shared" si="6"/>
        <v>117</v>
      </c>
      <c r="AK34" s="281">
        <f t="shared" si="7"/>
        <v>18.295403837572515</v>
      </c>
      <c r="AL34" s="281">
        <f>IF((AA34+J34)&lt;&gt;0,('資源化量内訳'!D34-'資源化量内訳'!R34-'資源化量内訳'!T34-'資源化量内訳'!V34-'資源化量内訳'!U34)/(AA34+J34)*100,"-")</f>
        <v>18.295403837572515</v>
      </c>
      <c r="AM34" s="279">
        <f>'ごみ処理量内訳'!AA34</f>
        <v>0</v>
      </c>
      <c r="AN34" s="279">
        <f>'ごみ処理量内訳'!AB34</f>
        <v>216</v>
      </c>
      <c r="AO34" s="279">
        <f>'ごみ処理量内訳'!AC34</f>
        <v>50</v>
      </c>
      <c r="AP34" s="279">
        <f t="shared" si="8"/>
        <v>266</v>
      </c>
    </row>
    <row r="35" spans="1:42" s="275" customFormat="1" ht="12" customHeight="1">
      <c r="A35" s="270" t="s">
        <v>502</v>
      </c>
      <c r="B35" s="271" t="s">
        <v>558</v>
      </c>
      <c r="C35" s="270" t="s">
        <v>559</v>
      </c>
      <c r="D35" s="279">
        <f t="shared" si="0"/>
        <v>3902</v>
      </c>
      <c r="E35" s="279">
        <v>3902</v>
      </c>
      <c r="F35" s="279">
        <v>0</v>
      </c>
      <c r="G35" s="279">
        <v>6</v>
      </c>
      <c r="H35" s="279">
        <f>SUM('ごみ搬入量内訳'!E35,+'ごみ搬入量内訳'!AD35)</f>
        <v>769</v>
      </c>
      <c r="I35" s="279">
        <f>'ごみ搬入量内訳'!BC35</f>
        <v>0</v>
      </c>
      <c r="J35" s="279">
        <f>'資源化量内訳'!BO35</f>
        <v>0</v>
      </c>
      <c r="K35" s="279">
        <f t="shared" si="1"/>
        <v>769</v>
      </c>
      <c r="L35" s="279">
        <f t="shared" si="2"/>
        <v>539.9408803353392</v>
      </c>
      <c r="M35" s="279">
        <f>IF(D35&lt;&gt;0,('ごみ搬入量内訳'!BR35+'ごみ処理概要'!J35)/'ごみ処理概要'!D35/365*1000000,"-")</f>
        <v>539.9408803353392</v>
      </c>
      <c r="N35" s="279">
        <f>IF(D35&lt;&gt;0,'ごみ搬入量内訳'!CM35/'ごみ処理概要'!D35/365*1000000,"-")</f>
        <v>0</v>
      </c>
      <c r="O35" s="279">
        <f>'ごみ搬入量内訳'!DH35</f>
        <v>0</v>
      </c>
      <c r="P35" s="279">
        <f>'ごみ処理量内訳'!E35</f>
        <v>0</v>
      </c>
      <c r="Q35" s="279">
        <f>'ごみ処理量内訳'!N35</f>
        <v>0</v>
      </c>
      <c r="R35" s="279">
        <f t="shared" si="3"/>
        <v>694</v>
      </c>
      <c r="S35" s="279">
        <f>'ごみ処理量内訳'!G35</f>
        <v>0</v>
      </c>
      <c r="T35" s="279">
        <f>'ごみ処理量内訳'!L35</f>
        <v>0</v>
      </c>
      <c r="U35" s="279">
        <f>'ごみ処理量内訳'!H35</f>
        <v>22</v>
      </c>
      <c r="V35" s="279">
        <f>'ごみ処理量内訳'!I35</f>
        <v>0</v>
      </c>
      <c r="W35" s="279">
        <f>'ごみ処理量内訳'!J35</f>
        <v>0</v>
      </c>
      <c r="X35" s="279">
        <f>'ごみ処理量内訳'!K35</f>
        <v>672</v>
      </c>
      <c r="Y35" s="279">
        <f>'ごみ処理量内訳'!M35</f>
        <v>0</v>
      </c>
      <c r="Z35" s="279">
        <f>'資源化量内訳'!Y35</f>
        <v>17</v>
      </c>
      <c r="AA35" s="279">
        <f t="shared" si="4"/>
        <v>711</v>
      </c>
      <c r="AB35" s="281">
        <f t="shared" si="5"/>
        <v>100</v>
      </c>
      <c r="AC35" s="279">
        <f>'施設資源化量内訳'!Y35</f>
        <v>0</v>
      </c>
      <c r="AD35" s="279">
        <f>'施設資源化量内訳'!AT35</f>
        <v>0</v>
      </c>
      <c r="AE35" s="279">
        <f>'施設資源化量内訳'!BO35</f>
        <v>22</v>
      </c>
      <c r="AF35" s="279">
        <f>'施設資源化量内訳'!CJ35</f>
        <v>0</v>
      </c>
      <c r="AG35" s="279">
        <f>'施設資源化量内訳'!DE35</f>
        <v>0</v>
      </c>
      <c r="AH35" s="279">
        <f>'施設資源化量内訳'!DZ35</f>
        <v>672</v>
      </c>
      <c r="AI35" s="279">
        <f>'施設資源化量内訳'!EU35</f>
        <v>0</v>
      </c>
      <c r="AJ35" s="279">
        <f t="shared" si="6"/>
        <v>694</v>
      </c>
      <c r="AK35" s="281">
        <f t="shared" si="7"/>
        <v>100</v>
      </c>
      <c r="AL35" s="281">
        <f>IF((AA35+J35)&lt;&gt;0,('資源化量内訳'!D35-'資源化量内訳'!R35-'資源化量内訳'!T35-'資源化量内訳'!V35-'資源化量内訳'!U35)/(AA35+J35)*100,"-")</f>
        <v>5.766526019690577</v>
      </c>
      <c r="AM35" s="279">
        <f>'ごみ処理量内訳'!AA35</f>
        <v>0</v>
      </c>
      <c r="AN35" s="279">
        <f>'ごみ処理量内訳'!AB35</f>
        <v>0</v>
      </c>
      <c r="AO35" s="279">
        <f>'ごみ処理量内訳'!AC35</f>
        <v>0</v>
      </c>
      <c r="AP35" s="279">
        <f t="shared" si="8"/>
        <v>0</v>
      </c>
    </row>
    <row r="36" spans="1:42" s="275" customFormat="1" ht="12" customHeight="1">
      <c r="A36" s="270" t="s">
        <v>502</v>
      </c>
      <c r="B36" s="271" t="s">
        <v>560</v>
      </c>
      <c r="C36" s="270" t="s">
        <v>561</v>
      </c>
      <c r="D36" s="279">
        <f t="shared" si="0"/>
        <v>5687</v>
      </c>
      <c r="E36" s="279">
        <v>5687</v>
      </c>
      <c r="F36" s="279">
        <v>0</v>
      </c>
      <c r="G36" s="279">
        <v>7</v>
      </c>
      <c r="H36" s="279">
        <f>SUM('ごみ搬入量内訳'!E36,+'ごみ搬入量内訳'!AD36)</f>
        <v>1347</v>
      </c>
      <c r="I36" s="279">
        <f>'ごみ搬入量内訳'!BC36</f>
        <v>264</v>
      </c>
      <c r="J36" s="279">
        <f>'資源化量内訳'!BO36</f>
        <v>0</v>
      </c>
      <c r="K36" s="279">
        <f t="shared" si="1"/>
        <v>1611</v>
      </c>
      <c r="L36" s="279">
        <f t="shared" si="2"/>
        <v>776.1031528287297</v>
      </c>
      <c r="M36" s="279">
        <f>IF(D36&lt;&gt;0,('ごみ搬入量内訳'!BR36+'ごみ処理概要'!J36)/'ごみ処理概要'!D36/365*1000000,"-")</f>
        <v>648.920513259031</v>
      </c>
      <c r="N36" s="279">
        <f>IF(D36&lt;&gt;0,'ごみ搬入量内訳'!CM36/'ごみ処理概要'!D36/365*1000000,"-")</f>
        <v>127.18263956969874</v>
      </c>
      <c r="O36" s="279">
        <f>'ごみ搬入量内訳'!DH36</f>
        <v>0</v>
      </c>
      <c r="P36" s="279">
        <f>'ごみ処理量内訳'!E36</f>
        <v>1087</v>
      </c>
      <c r="Q36" s="279">
        <f>'ごみ処理量内訳'!N36</f>
        <v>164</v>
      </c>
      <c r="R36" s="279">
        <f t="shared" si="3"/>
        <v>360</v>
      </c>
      <c r="S36" s="279">
        <f>'ごみ処理量内訳'!G36</f>
        <v>0</v>
      </c>
      <c r="T36" s="279">
        <f>'ごみ処理量内訳'!L36</f>
        <v>360</v>
      </c>
      <c r="U36" s="279">
        <f>'ごみ処理量内訳'!H36</f>
        <v>0</v>
      </c>
      <c r="V36" s="279">
        <f>'ごみ処理量内訳'!I36</f>
        <v>0</v>
      </c>
      <c r="W36" s="279">
        <f>'ごみ処理量内訳'!J36</f>
        <v>0</v>
      </c>
      <c r="X36" s="279">
        <f>'ごみ処理量内訳'!K36</f>
        <v>0</v>
      </c>
      <c r="Y36" s="279">
        <f>'ごみ処理量内訳'!M36</f>
        <v>0</v>
      </c>
      <c r="Z36" s="279">
        <f>'資源化量内訳'!Y36</f>
        <v>0</v>
      </c>
      <c r="AA36" s="279">
        <f t="shared" si="4"/>
        <v>1611</v>
      </c>
      <c r="AB36" s="281">
        <f t="shared" si="5"/>
        <v>89.81998758535072</v>
      </c>
      <c r="AC36" s="279">
        <f>'施設資源化量内訳'!Y36</f>
        <v>0</v>
      </c>
      <c r="AD36" s="279">
        <f>'施設資源化量内訳'!AT36</f>
        <v>0</v>
      </c>
      <c r="AE36" s="279">
        <f>'施設資源化量内訳'!BO36</f>
        <v>0</v>
      </c>
      <c r="AF36" s="279">
        <f>'施設資源化量内訳'!CJ36</f>
        <v>0</v>
      </c>
      <c r="AG36" s="279">
        <f>'施設資源化量内訳'!DE36</f>
        <v>0</v>
      </c>
      <c r="AH36" s="279">
        <f>'施設資源化量内訳'!DZ36</f>
        <v>0</v>
      </c>
      <c r="AI36" s="279">
        <f>'施設資源化量内訳'!EU36</f>
        <v>331</v>
      </c>
      <c r="AJ36" s="279">
        <f t="shared" si="6"/>
        <v>331</v>
      </c>
      <c r="AK36" s="281">
        <f t="shared" si="7"/>
        <v>20.54624456859094</v>
      </c>
      <c r="AL36" s="281">
        <f>IF((AA36+J36)&lt;&gt;0,('資源化量内訳'!D36-'資源化量内訳'!R36-'資源化量内訳'!T36-'資源化量内訳'!V36-'資源化量内訳'!U36)/(AA36+J36)*100,"-")</f>
        <v>20.54624456859094</v>
      </c>
      <c r="AM36" s="279">
        <f>'ごみ処理量内訳'!AA36</f>
        <v>164</v>
      </c>
      <c r="AN36" s="279">
        <f>'ごみ処理量内訳'!AB36</f>
        <v>136</v>
      </c>
      <c r="AO36" s="279">
        <f>'ごみ処理量内訳'!AC36</f>
        <v>16</v>
      </c>
      <c r="AP36" s="279">
        <f t="shared" si="8"/>
        <v>316</v>
      </c>
    </row>
    <row r="37" spans="1:42" s="275" customFormat="1" ht="12" customHeight="1">
      <c r="A37" s="270" t="s">
        <v>502</v>
      </c>
      <c r="B37" s="271" t="s">
        <v>562</v>
      </c>
      <c r="C37" s="270" t="s">
        <v>563</v>
      </c>
      <c r="D37" s="279">
        <f t="shared" si="0"/>
        <v>6742</v>
      </c>
      <c r="E37" s="279">
        <v>6742</v>
      </c>
      <c r="F37" s="279">
        <v>0</v>
      </c>
      <c r="G37" s="279">
        <v>25</v>
      </c>
      <c r="H37" s="279">
        <f>SUM('ごみ搬入量内訳'!E37,+'ごみ搬入量内訳'!AD37)</f>
        <v>1441</v>
      </c>
      <c r="I37" s="279">
        <f>'ごみ搬入量内訳'!BC37</f>
        <v>0</v>
      </c>
      <c r="J37" s="279">
        <f>'資源化量内訳'!BO37</f>
        <v>0</v>
      </c>
      <c r="K37" s="279">
        <f t="shared" si="1"/>
        <v>1441</v>
      </c>
      <c r="L37" s="279">
        <f t="shared" si="2"/>
        <v>585.5747857430217</v>
      </c>
      <c r="M37" s="279">
        <f>IF(D37&lt;&gt;0,('ごみ搬入量内訳'!BR37+'ごみ処理概要'!J37)/'ごみ処理概要'!D37/365*1000000,"-")</f>
        <v>585.5747857430217</v>
      </c>
      <c r="N37" s="279">
        <f>IF(D37&lt;&gt;0,'ごみ搬入量内訳'!CM37/'ごみ処理概要'!D37/365*1000000,"-")</f>
        <v>0</v>
      </c>
      <c r="O37" s="279">
        <f>'ごみ搬入量内訳'!DH37</f>
        <v>0</v>
      </c>
      <c r="P37" s="279">
        <f>'ごみ処理量内訳'!E37</f>
        <v>0</v>
      </c>
      <c r="Q37" s="279">
        <f>'ごみ処理量内訳'!N37</f>
        <v>5</v>
      </c>
      <c r="R37" s="279">
        <f t="shared" si="3"/>
        <v>1439</v>
      </c>
      <c r="S37" s="279">
        <f>'ごみ処理量内訳'!G37</f>
        <v>182</v>
      </c>
      <c r="T37" s="279">
        <f>'ごみ処理量内訳'!L37</f>
        <v>170</v>
      </c>
      <c r="U37" s="279">
        <f>'ごみ処理量内訳'!H37</f>
        <v>0</v>
      </c>
      <c r="V37" s="279">
        <f>'ごみ処理量内訳'!I37</f>
        <v>0</v>
      </c>
      <c r="W37" s="279">
        <f>'ごみ処理量内訳'!J37</f>
        <v>0</v>
      </c>
      <c r="X37" s="279">
        <f>'ごみ処理量内訳'!K37</f>
        <v>1087</v>
      </c>
      <c r="Y37" s="279">
        <f>'ごみ処理量内訳'!M37</f>
        <v>0</v>
      </c>
      <c r="Z37" s="279">
        <f>'資源化量内訳'!Y37</f>
        <v>0</v>
      </c>
      <c r="AA37" s="279">
        <f t="shared" si="4"/>
        <v>1444</v>
      </c>
      <c r="AB37" s="281">
        <f t="shared" si="5"/>
        <v>99.65373961218836</v>
      </c>
      <c r="AC37" s="279">
        <f>'施設資源化量内訳'!Y37</f>
        <v>0</v>
      </c>
      <c r="AD37" s="279">
        <f>'施設資源化量内訳'!AT37</f>
        <v>182</v>
      </c>
      <c r="AE37" s="279">
        <f>'施設資源化量内訳'!BO37</f>
        <v>0</v>
      </c>
      <c r="AF37" s="279">
        <f>'施設資源化量内訳'!CJ37</f>
        <v>0</v>
      </c>
      <c r="AG37" s="279">
        <f>'施設資源化量内訳'!DE37</f>
        <v>0</v>
      </c>
      <c r="AH37" s="279">
        <f>'施設資源化量内訳'!DZ37</f>
        <v>582</v>
      </c>
      <c r="AI37" s="279">
        <f>'施設資源化量内訳'!EU37</f>
        <v>170</v>
      </c>
      <c r="AJ37" s="279">
        <f t="shared" si="6"/>
        <v>934</v>
      </c>
      <c r="AK37" s="281">
        <f t="shared" si="7"/>
        <v>64.6814404432133</v>
      </c>
      <c r="AL37" s="281">
        <f>IF((AA37+J37)&lt;&gt;0,('資源化量内訳'!D37-'資源化量内訳'!R37-'資源化量内訳'!T37-'資源化量内訳'!V37-'資源化量内訳'!U37)/(AA37+J37)*100,"-")</f>
        <v>24.37673130193906</v>
      </c>
      <c r="AM37" s="279">
        <f>'ごみ処理量内訳'!AA37</f>
        <v>5</v>
      </c>
      <c r="AN37" s="279">
        <f>'ごみ処理量内訳'!AB37</f>
        <v>0</v>
      </c>
      <c r="AO37" s="279">
        <f>'ごみ処理量内訳'!AC37</f>
        <v>0</v>
      </c>
      <c r="AP37" s="279">
        <f t="shared" si="8"/>
        <v>5</v>
      </c>
    </row>
    <row r="38" spans="1:42" s="275" customFormat="1" ht="12" customHeight="1">
      <c r="A38" s="270" t="s">
        <v>502</v>
      </c>
      <c r="B38" s="271" t="s">
        <v>564</v>
      </c>
      <c r="C38" s="270" t="s">
        <v>565</v>
      </c>
      <c r="D38" s="279">
        <f t="shared" si="0"/>
        <v>19713</v>
      </c>
      <c r="E38" s="279">
        <v>19709</v>
      </c>
      <c r="F38" s="279">
        <v>4</v>
      </c>
      <c r="G38" s="279">
        <v>76</v>
      </c>
      <c r="H38" s="279">
        <f>SUM('ごみ搬入量内訳'!E38,+'ごみ搬入量内訳'!AD38)</f>
        <v>4956</v>
      </c>
      <c r="I38" s="279">
        <f>'ごみ搬入量内訳'!BC38</f>
        <v>1294</v>
      </c>
      <c r="J38" s="279">
        <f>'資源化量内訳'!BO38</f>
        <v>0</v>
      </c>
      <c r="K38" s="279">
        <f t="shared" si="1"/>
        <v>6250</v>
      </c>
      <c r="L38" s="279">
        <f t="shared" si="2"/>
        <v>868.6292127648189</v>
      </c>
      <c r="M38" s="279">
        <f>IF(D38&lt;&gt;0,('ごみ搬入量内訳'!BR38+'ごみ処理概要'!J38)/'ごみ処理概要'!D38/365*1000000,"-")</f>
        <v>687.9543365097365</v>
      </c>
      <c r="N38" s="279">
        <f>IF(D38&lt;&gt;0,'ごみ搬入量内訳'!CM38/'ごみ処理概要'!D38/365*1000000,"-")</f>
        <v>180.67487625508235</v>
      </c>
      <c r="O38" s="279">
        <f>'ごみ搬入量内訳'!DH38</f>
        <v>1</v>
      </c>
      <c r="P38" s="279">
        <f>'ごみ処理量内訳'!E38</f>
        <v>5373</v>
      </c>
      <c r="Q38" s="279">
        <f>'ごみ処理量内訳'!N38</f>
        <v>0</v>
      </c>
      <c r="R38" s="279">
        <f t="shared" si="3"/>
        <v>874</v>
      </c>
      <c r="S38" s="279">
        <f>'ごみ処理量内訳'!G38</f>
        <v>0</v>
      </c>
      <c r="T38" s="279">
        <f>'ごみ処理量内訳'!L38</f>
        <v>874</v>
      </c>
      <c r="U38" s="279">
        <f>'ごみ処理量内訳'!H38</f>
        <v>0</v>
      </c>
      <c r="V38" s="279">
        <f>'ごみ処理量内訳'!I38</f>
        <v>0</v>
      </c>
      <c r="W38" s="279">
        <f>'ごみ処理量内訳'!J38</f>
        <v>0</v>
      </c>
      <c r="X38" s="279">
        <f>'ごみ処理量内訳'!K38</f>
        <v>0</v>
      </c>
      <c r="Y38" s="279">
        <f>'ごみ処理量内訳'!M38</f>
        <v>0</v>
      </c>
      <c r="Z38" s="279">
        <f>'資源化量内訳'!Y38</f>
        <v>0</v>
      </c>
      <c r="AA38" s="279">
        <f t="shared" si="4"/>
        <v>6247</v>
      </c>
      <c r="AB38" s="281">
        <f t="shared" si="5"/>
        <v>100</v>
      </c>
      <c r="AC38" s="279">
        <f>'施設資源化量内訳'!Y38</f>
        <v>0</v>
      </c>
      <c r="AD38" s="279">
        <f>'施設資源化量内訳'!AT38</f>
        <v>0</v>
      </c>
      <c r="AE38" s="279">
        <f>'施設資源化量内訳'!BO38</f>
        <v>0</v>
      </c>
      <c r="AF38" s="279">
        <f>'施設資源化量内訳'!CJ38</f>
        <v>0</v>
      </c>
      <c r="AG38" s="279">
        <f>'施設資源化量内訳'!DE38</f>
        <v>0</v>
      </c>
      <c r="AH38" s="279">
        <f>'施設資源化量内訳'!DZ38</f>
        <v>0</v>
      </c>
      <c r="AI38" s="279">
        <f>'施設資源化量内訳'!EU38</f>
        <v>882</v>
      </c>
      <c r="AJ38" s="279">
        <f t="shared" si="6"/>
        <v>882</v>
      </c>
      <c r="AK38" s="281">
        <f t="shared" si="7"/>
        <v>14.118777012966225</v>
      </c>
      <c r="AL38" s="281">
        <f>IF((AA38+J38)&lt;&gt;0,('資源化量内訳'!D38-'資源化量内訳'!R38-'資源化量内訳'!T38-'資源化量内訳'!V38-'資源化量内訳'!U38)/(AA38+J38)*100,"-")</f>
        <v>14.118777012966225</v>
      </c>
      <c r="AM38" s="279">
        <f>'ごみ処理量内訳'!AA38</f>
        <v>0</v>
      </c>
      <c r="AN38" s="279">
        <f>'ごみ処理量内訳'!AB38</f>
        <v>641</v>
      </c>
      <c r="AO38" s="279">
        <f>'ごみ処理量内訳'!AC38</f>
        <v>0</v>
      </c>
      <c r="AP38" s="279">
        <f t="shared" si="8"/>
        <v>641</v>
      </c>
    </row>
    <row r="39" spans="1:42" s="275" customFormat="1" ht="12" customHeight="1">
      <c r="A39" s="270" t="s">
        <v>502</v>
      </c>
      <c r="B39" s="271" t="s">
        <v>566</v>
      </c>
      <c r="C39" s="270" t="s">
        <v>567</v>
      </c>
      <c r="D39" s="279">
        <f t="shared" si="0"/>
        <v>6254</v>
      </c>
      <c r="E39" s="279">
        <v>6221</v>
      </c>
      <c r="F39" s="279">
        <v>33</v>
      </c>
      <c r="G39" s="279">
        <v>11</v>
      </c>
      <c r="H39" s="279">
        <f>SUM('ごみ搬入量内訳'!E39,+'ごみ搬入量内訳'!AD39)</f>
        <v>1441</v>
      </c>
      <c r="I39" s="279">
        <f>'ごみ搬入量内訳'!BC39</f>
        <v>87</v>
      </c>
      <c r="J39" s="279">
        <f>'資源化量内訳'!BO39</f>
        <v>0</v>
      </c>
      <c r="K39" s="279">
        <f t="shared" si="1"/>
        <v>1528</v>
      </c>
      <c r="L39" s="279">
        <f t="shared" si="2"/>
        <v>669.3798160957809</v>
      </c>
      <c r="M39" s="279">
        <f>IF(D39&lt;&gt;0,('ごみ搬入量内訳'!BR39+'ごみ処理概要'!J39)/'ごみ処理概要'!D39/365*1000000,"-")</f>
        <v>580.0123537374437</v>
      </c>
      <c r="N39" s="279">
        <f>IF(D39&lt;&gt;0,'ごみ搬入量内訳'!CM39/'ごみ処理概要'!D39/365*1000000,"-")</f>
        <v>89.36746235833725</v>
      </c>
      <c r="O39" s="279">
        <f>'ごみ搬入量内訳'!DH39</f>
        <v>8</v>
      </c>
      <c r="P39" s="279">
        <f>'ごみ処理量内訳'!E39</f>
        <v>1371</v>
      </c>
      <c r="Q39" s="279">
        <f>'ごみ処理量内訳'!N39</f>
        <v>83</v>
      </c>
      <c r="R39" s="279">
        <f t="shared" si="3"/>
        <v>74</v>
      </c>
      <c r="S39" s="279">
        <f>'ごみ処理量内訳'!G39</f>
        <v>0</v>
      </c>
      <c r="T39" s="279">
        <f>'ごみ処理量内訳'!L39</f>
        <v>74</v>
      </c>
      <c r="U39" s="279">
        <f>'ごみ処理量内訳'!H39</f>
        <v>0</v>
      </c>
      <c r="V39" s="279">
        <f>'ごみ処理量内訳'!I39</f>
        <v>0</v>
      </c>
      <c r="W39" s="279">
        <f>'ごみ処理量内訳'!J39</f>
        <v>0</v>
      </c>
      <c r="X39" s="279">
        <f>'ごみ処理量内訳'!K39</f>
        <v>0</v>
      </c>
      <c r="Y39" s="279">
        <f>'ごみ処理量内訳'!M39</f>
        <v>0</v>
      </c>
      <c r="Z39" s="279">
        <f>'資源化量内訳'!Y39</f>
        <v>0</v>
      </c>
      <c r="AA39" s="279">
        <f t="shared" si="4"/>
        <v>1528</v>
      </c>
      <c r="AB39" s="281">
        <f t="shared" si="5"/>
        <v>94.56806282722513</v>
      </c>
      <c r="AC39" s="279">
        <f>'施設資源化量内訳'!Y39</f>
        <v>172</v>
      </c>
      <c r="AD39" s="279">
        <f>'施設資源化量内訳'!AT39</f>
        <v>0</v>
      </c>
      <c r="AE39" s="279">
        <f>'施設資源化量内訳'!BO39</f>
        <v>0</v>
      </c>
      <c r="AF39" s="279">
        <f>'施設資源化量内訳'!CJ39</f>
        <v>0</v>
      </c>
      <c r="AG39" s="279">
        <f>'施設資源化量内訳'!DE39</f>
        <v>0</v>
      </c>
      <c r="AH39" s="279">
        <f>'施設資源化量内訳'!DZ39</f>
        <v>0</v>
      </c>
      <c r="AI39" s="279">
        <f>'施設資源化量内訳'!EU39</f>
        <v>74</v>
      </c>
      <c r="AJ39" s="279">
        <f t="shared" si="6"/>
        <v>246</v>
      </c>
      <c r="AK39" s="281">
        <f t="shared" si="7"/>
        <v>16.099476439790575</v>
      </c>
      <c r="AL39" s="281">
        <f>IF((AA39+J39)&lt;&gt;0,('資源化量内訳'!D39-'資源化量内訳'!R39-'資源化量内訳'!T39-'資源化量内訳'!V39-'資源化量内訳'!U39)/(AA39+J39)*100,"-")</f>
        <v>13.350785340314136</v>
      </c>
      <c r="AM39" s="279">
        <f>'ごみ処理量内訳'!AA39</f>
        <v>83</v>
      </c>
      <c r="AN39" s="279">
        <f>'ごみ処理量内訳'!AB39</f>
        <v>0</v>
      </c>
      <c r="AO39" s="279">
        <f>'ごみ処理量内訳'!AC39</f>
        <v>0</v>
      </c>
      <c r="AP39" s="279">
        <f t="shared" si="8"/>
        <v>83</v>
      </c>
    </row>
    <row r="40" spans="1:42" s="275" customFormat="1" ht="12" customHeight="1">
      <c r="A40" s="270" t="s">
        <v>502</v>
      </c>
      <c r="B40" s="271" t="s">
        <v>568</v>
      </c>
      <c r="C40" s="270" t="s">
        <v>569</v>
      </c>
      <c r="D40" s="279">
        <f t="shared" si="0"/>
        <v>1780</v>
      </c>
      <c r="E40" s="279">
        <v>1780</v>
      </c>
      <c r="F40" s="279">
        <v>0</v>
      </c>
      <c r="G40" s="279">
        <v>11</v>
      </c>
      <c r="H40" s="279">
        <f>SUM('ごみ搬入量内訳'!E40,+'ごみ搬入量内訳'!AD40)</f>
        <v>396</v>
      </c>
      <c r="I40" s="279">
        <f>'ごみ搬入量内訳'!BC40</f>
        <v>24</v>
      </c>
      <c r="J40" s="279">
        <f>'資源化量内訳'!BO40</f>
        <v>0</v>
      </c>
      <c r="K40" s="279">
        <f t="shared" si="1"/>
        <v>420</v>
      </c>
      <c r="L40" s="279">
        <f t="shared" si="2"/>
        <v>646.4522087117131</v>
      </c>
      <c r="M40" s="279">
        <f>IF(D40&lt;&gt;0,('ごみ搬入量内訳'!BR40+'ごみ処理概要'!J40)/'ごみ処理概要'!D40/365*1000000,"-")</f>
        <v>581.8069878405419</v>
      </c>
      <c r="N40" s="279">
        <f>IF(D40&lt;&gt;0,'ごみ搬入量内訳'!CM40/'ごみ処理概要'!D40/365*1000000,"-")</f>
        <v>64.64522087117132</v>
      </c>
      <c r="O40" s="279">
        <f>'ごみ搬入量内訳'!DH40</f>
        <v>0</v>
      </c>
      <c r="P40" s="279">
        <f>'ごみ処理量内訳'!E40</f>
        <v>366</v>
      </c>
      <c r="Q40" s="279">
        <f>'ごみ処理量内訳'!N40</f>
        <v>0</v>
      </c>
      <c r="R40" s="279">
        <f t="shared" si="3"/>
        <v>30</v>
      </c>
      <c r="S40" s="279">
        <f>'ごみ処理量内訳'!G40</f>
        <v>0</v>
      </c>
      <c r="T40" s="279">
        <f>'ごみ処理量内訳'!L40</f>
        <v>30</v>
      </c>
      <c r="U40" s="279">
        <f>'ごみ処理量内訳'!H40</f>
        <v>0</v>
      </c>
      <c r="V40" s="279">
        <f>'ごみ処理量内訳'!I40</f>
        <v>0</v>
      </c>
      <c r="W40" s="279">
        <f>'ごみ処理量内訳'!J40</f>
        <v>0</v>
      </c>
      <c r="X40" s="279">
        <f>'ごみ処理量内訳'!K40</f>
        <v>0</v>
      </c>
      <c r="Y40" s="279">
        <f>'ごみ処理量内訳'!M40</f>
        <v>0</v>
      </c>
      <c r="Z40" s="279">
        <f>'資源化量内訳'!Y40</f>
        <v>0</v>
      </c>
      <c r="AA40" s="279">
        <f t="shared" si="4"/>
        <v>396</v>
      </c>
      <c r="AB40" s="281">
        <f t="shared" si="5"/>
        <v>100</v>
      </c>
      <c r="AC40" s="279">
        <f>'施設資源化量内訳'!Y40</f>
        <v>57</v>
      </c>
      <c r="AD40" s="279">
        <f>'施設資源化量内訳'!AT40</f>
        <v>0</v>
      </c>
      <c r="AE40" s="279">
        <f>'施設資源化量内訳'!BO40</f>
        <v>0</v>
      </c>
      <c r="AF40" s="279">
        <f>'施設資源化量内訳'!CJ40</f>
        <v>0</v>
      </c>
      <c r="AG40" s="279">
        <f>'施設資源化量内訳'!DE40</f>
        <v>0</v>
      </c>
      <c r="AH40" s="279">
        <f>'施設資源化量内訳'!DZ40</f>
        <v>0</v>
      </c>
      <c r="AI40" s="279">
        <f>'施設資源化量内訳'!EU40</f>
        <v>30</v>
      </c>
      <c r="AJ40" s="279">
        <f t="shared" si="6"/>
        <v>87</v>
      </c>
      <c r="AK40" s="281">
        <f t="shared" si="7"/>
        <v>21.96969696969697</v>
      </c>
      <c r="AL40" s="281">
        <f>IF((AA40+J40)&lt;&gt;0,('資源化量内訳'!D40-'資源化量内訳'!R40-'資源化量内訳'!T40-'資源化量内訳'!V40-'資源化量内訳'!U40)/(AA40+J40)*100,"-")</f>
        <v>18.434343434343432</v>
      </c>
      <c r="AM40" s="279">
        <f>'ごみ処理量内訳'!AA40</f>
        <v>0</v>
      </c>
      <c r="AN40" s="279">
        <f>'ごみ処理量内訳'!AB40</f>
        <v>0</v>
      </c>
      <c r="AO40" s="279">
        <f>'ごみ処理量内訳'!AC40</f>
        <v>0</v>
      </c>
      <c r="AP40" s="279">
        <f t="shared" si="8"/>
        <v>0</v>
      </c>
    </row>
    <row r="41" spans="1:42" s="275" customFormat="1" ht="12" customHeight="1">
      <c r="A41" s="270" t="s">
        <v>502</v>
      </c>
      <c r="B41" s="271" t="s">
        <v>570</v>
      </c>
      <c r="C41" s="270" t="s">
        <v>571</v>
      </c>
      <c r="D41" s="279">
        <f t="shared" si="0"/>
        <v>13148</v>
      </c>
      <c r="E41" s="279">
        <v>13095</v>
      </c>
      <c r="F41" s="279">
        <v>53</v>
      </c>
      <c r="G41" s="279">
        <v>110</v>
      </c>
      <c r="H41" s="279">
        <f>SUM('ごみ搬入量内訳'!E41,+'ごみ搬入量内訳'!AD41)</f>
        <v>3783</v>
      </c>
      <c r="I41" s="279">
        <f>'ごみ搬入量内訳'!BC41</f>
        <v>215</v>
      </c>
      <c r="J41" s="279">
        <f>'資源化量内訳'!BO41</f>
        <v>0</v>
      </c>
      <c r="K41" s="279">
        <f t="shared" si="1"/>
        <v>3998</v>
      </c>
      <c r="L41" s="279">
        <f t="shared" si="2"/>
        <v>833.0867552125226</v>
      </c>
      <c r="M41" s="279">
        <f>IF(D41&lt;&gt;0,('ごみ搬入量内訳'!BR41+'ごみ処理概要'!J41)/'ごみ処理概要'!D41/365*1000000,"-")</f>
        <v>693.0581660422337</v>
      </c>
      <c r="N41" s="279">
        <f>IF(D41&lt;&gt;0,'ごみ搬入量内訳'!CM41/'ごみ処理概要'!D41/365*1000000,"-")</f>
        <v>140.02858917028894</v>
      </c>
      <c r="O41" s="279">
        <f>'ごみ搬入量内訳'!DH41</f>
        <v>11</v>
      </c>
      <c r="P41" s="279">
        <f>'ごみ処理量内訳'!E41</f>
        <v>3749</v>
      </c>
      <c r="Q41" s="279">
        <f>'ごみ処理量内訳'!N41</f>
        <v>0</v>
      </c>
      <c r="R41" s="279">
        <f t="shared" si="3"/>
        <v>247</v>
      </c>
      <c r="S41" s="279">
        <f>'ごみ処理量内訳'!G41</f>
        <v>0</v>
      </c>
      <c r="T41" s="279">
        <f>'ごみ処理量内訳'!L41</f>
        <v>247</v>
      </c>
      <c r="U41" s="279">
        <f>'ごみ処理量内訳'!H41</f>
        <v>0</v>
      </c>
      <c r="V41" s="279">
        <f>'ごみ処理量内訳'!I41</f>
        <v>0</v>
      </c>
      <c r="W41" s="279">
        <f>'ごみ処理量内訳'!J41</f>
        <v>0</v>
      </c>
      <c r="X41" s="279">
        <f>'ごみ処理量内訳'!K41</f>
        <v>0</v>
      </c>
      <c r="Y41" s="279">
        <f>'ごみ処理量内訳'!M41</f>
        <v>0</v>
      </c>
      <c r="Z41" s="279">
        <f>'資源化量内訳'!Y41</f>
        <v>0</v>
      </c>
      <c r="AA41" s="279">
        <f t="shared" si="4"/>
        <v>3996</v>
      </c>
      <c r="AB41" s="281">
        <f t="shared" si="5"/>
        <v>100</v>
      </c>
      <c r="AC41" s="279">
        <f>'施設資源化量内訳'!Y41</f>
        <v>574</v>
      </c>
      <c r="AD41" s="279">
        <f>'施設資源化量内訳'!AT41</f>
        <v>0</v>
      </c>
      <c r="AE41" s="279">
        <f>'施設資源化量内訳'!BO41</f>
        <v>0</v>
      </c>
      <c r="AF41" s="279">
        <f>'施設資源化量内訳'!CJ41</f>
        <v>0</v>
      </c>
      <c r="AG41" s="279">
        <f>'施設資源化量内訳'!DE41</f>
        <v>0</v>
      </c>
      <c r="AH41" s="279">
        <f>'施設資源化量内訳'!DZ41</f>
        <v>0</v>
      </c>
      <c r="AI41" s="279">
        <f>'施設資源化量内訳'!EU41</f>
        <v>247</v>
      </c>
      <c r="AJ41" s="279">
        <f t="shared" si="6"/>
        <v>821</v>
      </c>
      <c r="AK41" s="281">
        <f t="shared" si="7"/>
        <v>20.545545545545547</v>
      </c>
      <c r="AL41" s="281">
        <f>IF((AA41+J41)&lt;&gt;0,('資源化量内訳'!D41-'資源化量内訳'!R41-'資源化量内訳'!T41-'資源化量内訳'!V41-'資源化量内訳'!U41)/(AA41+J41)*100,"-")</f>
        <v>16.99199199199199</v>
      </c>
      <c r="AM41" s="279">
        <f>'ごみ処理量内訳'!AA41</f>
        <v>0</v>
      </c>
      <c r="AN41" s="279">
        <f>'ごみ処理量内訳'!AB41</f>
        <v>0</v>
      </c>
      <c r="AO41" s="279">
        <f>'ごみ処理量内訳'!AC41</f>
        <v>0</v>
      </c>
      <c r="AP41" s="279">
        <f t="shared" si="8"/>
        <v>0</v>
      </c>
    </row>
  </sheetData>
  <sheetProtection/>
  <autoFilter ref="A6:AP41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4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426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427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428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429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430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431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432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433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434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435</v>
      </c>
      <c r="DK3" s="301" t="s">
        <v>436</v>
      </c>
      <c r="DL3" s="301" t="s">
        <v>437</v>
      </c>
      <c r="DM3" s="301" t="s">
        <v>438</v>
      </c>
    </row>
    <row r="4" spans="1:117" ht="25.5" customHeight="1">
      <c r="A4" s="323"/>
      <c r="B4" s="323"/>
      <c r="C4" s="325"/>
      <c r="D4" s="201"/>
      <c r="E4" s="221"/>
      <c r="F4" s="303" t="s">
        <v>439</v>
      </c>
      <c r="G4" s="304"/>
      <c r="H4" s="304"/>
      <c r="I4" s="305"/>
      <c r="J4" s="303" t="s">
        <v>440</v>
      </c>
      <c r="K4" s="304"/>
      <c r="L4" s="304"/>
      <c r="M4" s="305"/>
      <c r="N4" s="303" t="s">
        <v>441</v>
      </c>
      <c r="O4" s="304"/>
      <c r="P4" s="304"/>
      <c r="Q4" s="305"/>
      <c r="R4" s="303" t="s">
        <v>442</v>
      </c>
      <c r="S4" s="304"/>
      <c r="T4" s="304"/>
      <c r="U4" s="305"/>
      <c r="V4" s="303" t="s">
        <v>443</v>
      </c>
      <c r="W4" s="304"/>
      <c r="X4" s="304"/>
      <c r="Y4" s="305"/>
      <c r="Z4" s="303" t="s">
        <v>444</v>
      </c>
      <c r="AA4" s="304"/>
      <c r="AB4" s="304"/>
      <c r="AC4" s="305"/>
      <c r="AD4" s="221"/>
      <c r="AE4" s="303" t="s">
        <v>439</v>
      </c>
      <c r="AF4" s="304"/>
      <c r="AG4" s="304"/>
      <c r="AH4" s="305"/>
      <c r="AI4" s="303" t="s">
        <v>440</v>
      </c>
      <c r="AJ4" s="304"/>
      <c r="AK4" s="304"/>
      <c r="AL4" s="305"/>
      <c r="AM4" s="303" t="s">
        <v>441</v>
      </c>
      <c r="AN4" s="304"/>
      <c r="AO4" s="304"/>
      <c r="AP4" s="305"/>
      <c r="AQ4" s="303" t="s">
        <v>442</v>
      </c>
      <c r="AR4" s="304"/>
      <c r="AS4" s="304"/>
      <c r="AT4" s="305"/>
      <c r="AU4" s="303" t="s">
        <v>443</v>
      </c>
      <c r="AV4" s="304"/>
      <c r="AW4" s="304"/>
      <c r="AX4" s="305"/>
      <c r="AY4" s="303" t="s">
        <v>444</v>
      </c>
      <c r="AZ4" s="304"/>
      <c r="BA4" s="304"/>
      <c r="BB4" s="305"/>
      <c r="BC4" s="227"/>
      <c r="BD4" s="224" t="s">
        <v>445</v>
      </c>
      <c r="BE4" s="212"/>
      <c r="BF4" s="212"/>
      <c r="BG4" s="212"/>
      <c r="BH4" s="212"/>
      <c r="BI4" s="212"/>
      <c r="BJ4" s="228"/>
      <c r="BK4" s="218" t="s">
        <v>446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431</v>
      </c>
      <c r="BZ4" s="229"/>
      <c r="CA4" s="212"/>
      <c r="CB4" s="212"/>
      <c r="CC4" s="212"/>
      <c r="CD4" s="212"/>
      <c r="CE4" s="228"/>
      <c r="CF4" s="218" t="s">
        <v>447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432</v>
      </c>
      <c r="CU4" s="229"/>
      <c r="CV4" s="212"/>
      <c r="CW4" s="212"/>
      <c r="CX4" s="212"/>
      <c r="CY4" s="212"/>
      <c r="CZ4" s="228"/>
      <c r="DA4" s="218" t="s">
        <v>447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435</v>
      </c>
      <c r="H5" s="200" t="s">
        <v>436</v>
      </c>
      <c r="I5" s="200" t="s">
        <v>437</v>
      </c>
      <c r="J5" s="221" t="s">
        <v>21</v>
      </c>
      <c r="K5" s="200" t="s">
        <v>435</v>
      </c>
      <c r="L5" s="200" t="s">
        <v>436</v>
      </c>
      <c r="M5" s="200" t="s">
        <v>437</v>
      </c>
      <c r="N5" s="221" t="s">
        <v>21</v>
      </c>
      <c r="O5" s="200" t="s">
        <v>435</v>
      </c>
      <c r="P5" s="200" t="s">
        <v>436</v>
      </c>
      <c r="Q5" s="200" t="s">
        <v>437</v>
      </c>
      <c r="R5" s="221" t="s">
        <v>21</v>
      </c>
      <c r="S5" s="200" t="s">
        <v>435</v>
      </c>
      <c r="T5" s="200" t="s">
        <v>436</v>
      </c>
      <c r="U5" s="200" t="s">
        <v>437</v>
      </c>
      <c r="V5" s="221" t="s">
        <v>21</v>
      </c>
      <c r="W5" s="200" t="s">
        <v>435</v>
      </c>
      <c r="X5" s="200" t="s">
        <v>436</v>
      </c>
      <c r="Y5" s="200" t="s">
        <v>437</v>
      </c>
      <c r="Z5" s="221" t="s">
        <v>21</v>
      </c>
      <c r="AA5" s="200" t="s">
        <v>435</v>
      </c>
      <c r="AB5" s="200" t="s">
        <v>436</v>
      </c>
      <c r="AC5" s="200" t="s">
        <v>437</v>
      </c>
      <c r="AD5" s="221" t="s">
        <v>21</v>
      </c>
      <c r="AE5" s="221" t="s">
        <v>21</v>
      </c>
      <c r="AF5" s="200" t="s">
        <v>435</v>
      </c>
      <c r="AG5" s="200" t="s">
        <v>436</v>
      </c>
      <c r="AH5" s="200" t="s">
        <v>437</v>
      </c>
      <c r="AI5" s="221" t="s">
        <v>21</v>
      </c>
      <c r="AJ5" s="200" t="s">
        <v>435</v>
      </c>
      <c r="AK5" s="200" t="s">
        <v>436</v>
      </c>
      <c r="AL5" s="200" t="s">
        <v>437</v>
      </c>
      <c r="AM5" s="221" t="s">
        <v>21</v>
      </c>
      <c r="AN5" s="200" t="s">
        <v>435</v>
      </c>
      <c r="AO5" s="200" t="s">
        <v>436</v>
      </c>
      <c r="AP5" s="200" t="s">
        <v>437</v>
      </c>
      <c r="AQ5" s="221" t="s">
        <v>21</v>
      </c>
      <c r="AR5" s="200" t="s">
        <v>435</v>
      </c>
      <c r="AS5" s="200" t="s">
        <v>436</v>
      </c>
      <c r="AT5" s="200" t="s">
        <v>437</v>
      </c>
      <c r="AU5" s="221" t="s">
        <v>21</v>
      </c>
      <c r="AV5" s="200" t="s">
        <v>435</v>
      </c>
      <c r="AW5" s="200" t="s">
        <v>436</v>
      </c>
      <c r="AX5" s="200" t="s">
        <v>437</v>
      </c>
      <c r="AY5" s="221" t="s">
        <v>21</v>
      </c>
      <c r="AZ5" s="200" t="s">
        <v>435</v>
      </c>
      <c r="BA5" s="200" t="s">
        <v>436</v>
      </c>
      <c r="BB5" s="200" t="s">
        <v>437</v>
      </c>
      <c r="BC5" s="201" t="s">
        <v>21</v>
      </c>
      <c r="BD5" s="201" t="s">
        <v>21</v>
      </c>
      <c r="BE5" s="201" t="s">
        <v>448</v>
      </c>
      <c r="BF5" s="201" t="s">
        <v>449</v>
      </c>
      <c r="BG5" s="201" t="s">
        <v>450</v>
      </c>
      <c r="BH5" s="201" t="s">
        <v>451</v>
      </c>
      <c r="BI5" s="201" t="s">
        <v>452</v>
      </c>
      <c r="BJ5" s="201" t="s">
        <v>453</v>
      </c>
      <c r="BK5" s="201" t="s">
        <v>21</v>
      </c>
      <c r="BL5" s="201" t="s">
        <v>448</v>
      </c>
      <c r="BM5" s="201" t="s">
        <v>449</v>
      </c>
      <c r="BN5" s="201" t="s">
        <v>450</v>
      </c>
      <c r="BO5" s="201" t="s">
        <v>451</v>
      </c>
      <c r="BP5" s="201" t="s">
        <v>452</v>
      </c>
      <c r="BQ5" s="227" t="s">
        <v>453</v>
      </c>
      <c r="BR5" s="201" t="s">
        <v>21</v>
      </c>
      <c r="BS5" s="200" t="s">
        <v>448</v>
      </c>
      <c r="BT5" s="200" t="s">
        <v>449</v>
      </c>
      <c r="BU5" s="200" t="s">
        <v>450</v>
      </c>
      <c r="BV5" s="200" t="s">
        <v>451</v>
      </c>
      <c r="BW5" s="200" t="s">
        <v>452</v>
      </c>
      <c r="BX5" s="200" t="s">
        <v>453</v>
      </c>
      <c r="BY5" s="201" t="s">
        <v>21</v>
      </c>
      <c r="BZ5" s="200" t="s">
        <v>448</v>
      </c>
      <c r="CA5" s="201" t="s">
        <v>449</v>
      </c>
      <c r="CB5" s="201" t="s">
        <v>450</v>
      </c>
      <c r="CC5" s="201" t="s">
        <v>451</v>
      </c>
      <c r="CD5" s="201" t="s">
        <v>452</v>
      </c>
      <c r="CE5" s="201" t="s">
        <v>453</v>
      </c>
      <c r="CF5" s="201" t="s">
        <v>21</v>
      </c>
      <c r="CG5" s="201" t="s">
        <v>448</v>
      </c>
      <c r="CH5" s="201" t="s">
        <v>449</v>
      </c>
      <c r="CI5" s="201" t="s">
        <v>450</v>
      </c>
      <c r="CJ5" s="201" t="s">
        <v>451</v>
      </c>
      <c r="CK5" s="201" t="s">
        <v>452</v>
      </c>
      <c r="CL5" s="201" t="s">
        <v>453</v>
      </c>
      <c r="CM5" s="201" t="s">
        <v>21</v>
      </c>
      <c r="CN5" s="200" t="s">
        <v>448</v>
      </c>
      <c r="CO5" s="200" t="s">
        <v>449</v>
      </c>
      <c r="CP5" s="200" t="s">
        <v>450</v>
      </c>
      <c r="CQ5" s="200" t="s">
        <v>451</v>
      </c>
      <c r="CR5" s="200" t="s">
        <v>452</v>
      </c>
      <c r="CS5" s="200" t="s">
        <v>453</v>
      </c>
      <c r="CT5" s="201" t="s">
        <v>21</v>
      </c>
      <c r="CU5" s="200" t="s">
        <v>448</v>
      </c>
      <c r="CV5" s="201" t="s">
        <v>449</v>
      </c>
      <c r="CW5" s="201" t="s">
        <v>450</v>
      </c>
      <c r="CX5" s="201" t="s">
        <v>451</v>
      </c>
      <c r="CY5" s="201" t="s">
        <v>452</v>
      </c>
      <c r="CZ5" s="201" t="s">
        <v>453</v>
      </c>
      <c r="DA5" s="201" t="s">
        <v>21</v>
      </c>
      <c r="DB5" s="201" t="s">
        <v>448</v>
      </c>
      <c r="DC5" s="201" t="s">
        <v>449</v>
      </c>
      <c r="DD5" s="201" t="s">
        <v>450</v>
      </c>
      <c r="DE5" s="201" t="s">
        <v>451</v>
      </c>
      <c r="DF5" s="201" t="s">
        <v>452</v>
      </c>
      <c r="DG5" s="201" t="s">
        <v>453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454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502</v>
      </c>
      <c r="B7" s="386" t="s">
        <v>503</v>
      </c>
      <c r="C7" s="387" t="s">
        <v>21</v>
      </c>
      <c r="D7" s="390">
        <f>SUM(D8:D186)</f>
        <v>263753</v>
      </c>
      <c r="E7" s="390">
        <f>SUM(E8:E186)</f>
        <v>186307</v>
      </c>
      <c r="F7" s="390">
        <f>SUM(F8:F186)</f>
        <v>23730</v>
      </c>
      <c r="G7" s="390">
        <f>SUM(G8:G186)</f>
        <v>4492</v>
      </c>
      <c r="H7" s="390">
        <f>SUM(H8:H186)</f>
        <v>19238</v>
      </c>
      <c r="I7" s="390">
        <f>SUM(I8:I186)</f>
        <v>0</v>
      </c>
      <c r="J7" s="390">
        <f>SUM(J8:J186)</f>
        <v>117905</v>
      </c>
      <c r="K7" s="390">
        <f>SUM(K8:K186)</f>
        <v>65291</v>
      </c>
      <c r="L7" s="390">
        <f>SUM(L8:L186)</f>
        <v>52313</v>
      </c>
      <c r="M7" s="390">
        <f>SUM(M8:M186)</f>
        <v>301</v>
      </c>
      <c r="N7" s="390">
        <f>SUM(N8:N186)</f>
        <v>4575</v>
      </c>
      <c r="O7" s="390">
        <f>SUM(O8:O186)</f>
        <v>308</v>
      </c>
      <c r="P7" s="390">
        <f>SUM(P8:P186)</f>
        <v>4163</v>
      </c>
      <c r="Q7" s="390">
        <f>SUM(Q8:Q186)</f>
        <v>104</v>
      </c>
      <c r="R7" s="390">
        <f>SUM(R8:R186)</f>
        <v>32387</v>
      </c>
      <c r="S7" s="390">
        <f>SUM(S8:S186)</f>
        <v>5921</v>
      </c>
      <c r="T7" s="390">
        <f>SUM(T8:T186)</f>
        <v>26400</v>
      </c>
      <c r="U7" s="390">
        <f>SUM(U8:U186)</f>
        <v>66</v>
      </c>
      <c r="V7" s="390">
        <f>SUM(V8:V186)</f>
        <v>387</v>
      </c>
      <c r="W7" s="390">
        <f>SUM(W8:W186)</f>
        <v>221</v>
      </c>
      <c r="X7" s="390">
        <f>SUM(X8:X186)</f>
        <v>166</v>
      </c>
      <c r="Y7" s="390">
        <f>SUM(Y8:Y186)</f>
        <v>0</v>
      </c>
      <c r="Z7" s="390">
        <f>SUM(Z8:Z186)</f>
        <v>7323</v>
      </c>
      <c r="AA7" s="390">
        <f>SUM(AA8:AA186)</f>
        <v>4658</v>
      </c>
      <c r="AB7" s="390">
        <f>SUM(AB8:AB186)</f>
        <v>2630</v>
      </c>
      <c r="AC7" s="390">
        <f>SUM(AC8:AC186)</f>
        <v>35</v>
      </c>
      <c r="AD7" s="390">
        <f>SUM(AD8:AD186)</f>
        <v>50026</v>
      </c>
      <c r="AE7" s="390">
        <f>SUM(AE8:AE186)</f>
        <v>4934</v>
      </c>
      <c r="AF7" s="390">
        <f>SUM(AF8:AF186)</f>
        <v>2</v>
      </c>
      <c r="AG7" s="390">
        <f>SUM(AG8:AG186)</f>
        <v>517</v>
      </c>
      <c r="AH7" s="390">
        <f>SUM(AH8:AH186)</f>
        <v>4415</v>
      </c>
      <c r="AI7" s="390">
        <f>SUM(AI8:AI186)</f>
        <v>44660</v>
      </c>
      <c r="AJ7" s="390">
        <f>SUM(AJ8:AJ186)</f>
        <v>38</v>
      </c>
      <c r="AK7" s="390">
        <f>SUM(AK8:AK186)</f>
        <v>18</v>
      </c>
      <c r="AL7" s="390">
        <f>SUM(AL8:AL186)</f>
        <v>44604</v>
      </c>
      <c r="AM7" s="390">
        <f>SUM(AM8:AM186)</f>
        <v>114</v>
      </c>
      <c r="AN7" s="390">
        <f>SUM(AN8:AN186)</f>
        <v>30</v>
      </c>
      <c r="AO7" s="390">
        <f>SUM(AO8:AO186)</f>
        <v>0</v>
      </c>
      <c r="AP7" s="390">
        <f>SUM(AP8:AP186)</f>
        <v>84</v>
      </c>
      <c r="AQ7" s="390">
        <f>SUM(AQ8:AQ186)</f>
        <v>232</v>
      </c>
      <c r="AR7" s="390">
        <f>SUM(AR8:AR186)</f>
        <v>38</v>
      </c>
      <c r="AS7" s="390">
        <f>SUM(AS8:AS186)</f>
        <v>2</v>
      </c>
      <c r="AT7" s="390">
        <f>SUM(AT8:AT186)</f>
        <v>192</v>
      </c>
      <c r="AU7" s="390">
        <f>SUM(AU8:AU186)</f>
        <v>0</v>
      </c>
      <c r="AV7" s="390">
        <f>SUM(AV8:AV186)</f>
        <v>0</v>
      </c>
      <c r="AW7" s="390">
        <f>SUM(AW8:AW186)</f>
        <v>0</v>
      </c>
      <c r="AX7" s="390">
        <f>SUM(AX8:AX186)</f>
        <v>0</v>
      </c>
      <c r="AY7" s="390">
        <f>SUM(AY8:AY186)</f>
        <v>86</v>
      </c>
      <c r="AZ7" s="390">
        <f>SUM(AZ8:AZ186)</f>
        <v>8</v>
      </c>
      <c r="BA7" s="390">
        <f>SUM(BA8:BA186)</f>
        <v>53</v>
      </c>
      <c r="BB7" s="390">
        <f>SUM(BB8:BB186)</f>
        <v>25</v>
      </c>
      <c r="BC7" s="390">
        <f>SUM(BC8:BC186)</f>
        <v>27420</v>
      </c>
      <c r="BD7" s="390">
        <f>SUM(BD8:BD186)</f>
        <v>9550</v>
      </c>
      <c r="BE7" s="390">
        <f>SUM(BE8:BE186)</f>
        <v>1635</v>
      </c>
      <c r="BF7" s="390">
        <f>SUM(BF8:BF186)</f>
        <v>3752</v>
      </c>
      <c r="BG7" s="390">
        <f>SUM(BG8:BG186)</f>
        <v>2099</v>
      </c>
      <c r="BH7" s="390">
        <f>SUM(BH8:BH186)</f>
        <v>995</v>
      </c>
      <c r="BI7" s="390">
        <f>SUM(BI8:BI186)</f>
        <v>226</v>
      </c>
      <c r="BJ7" s="390">
        <f>SUM(BJ8:BJ186)</f>
        <v>843</v>
      </c>
      <c r="BK7" s="390">
        <f>SUM(BK8:BK186)</f>
        <v>17870</v>
      </c>
      <c r="BL7" s="390">
        <f>SUM(BL8:BL186)</f>
        <v>1336</v>
      </c>
      <c r="BM7" s="390">
        <f>SUM(BM8:BM186)</f>
        <v>15304</v>
      </c>
      <c r="BN7" s="390">
        <f>SUM(BN8:BN186)</f>
        <v>256</v>
      </c>
      <c r="BO7" s="390">
        <f>SUM(BO8:BO186)</f>
        <v>297</v>
      </c>
      <c r="BP7" s="390">
        <f>SUM(BP8:BP186)</f>
        <v>389</v>
      </c>
      <c r="BQ7" s="390">
        <f>SUM(BQ8:BQ186)</f>
        <v>288</v>
      </c>
      <c r="BR7" s="390">
        <f>SUM(BR8:BR186)</f>
        <v>195857</v>
      </c>
      <c r="BS7" s="390">
        <f>SUM(BS8:BS186)</f>
        <v>25365</v>
      </c>
      <c r="BT7" s="390">
        <f>SUM(BT8:BT186)</f>
        <v>121657</v>
      </c>
      <c r="BU7" s="390">
        <f>SUM(BU8:BU186)</f>
        <v>6674</v>
      </c>
      <c r="BV7" s="390">
        <f>SUM(BV8:BV186)</f>
        <v>33382</v>
      </c>
      <c r="BW7" s="390">
        <f>SUM(BW8:BW186)</f>
        <v>613</v>
      </c>
      <c r="BX7" s="390">
        <f>SUM(BX8:BX186)</f>
        <v>8166</v>
      </c>
      <c r="BY7" s="390">
        <f>SUM(BY8:BY186)</f>
        <v>186307</v>
      </c>
      <c r="BZ7" s="390">
        <f>SUM(BZ8:BZ186)</f>
        <v>23730</v>
      </c>
      <c r="CA7" s="390">
        <f>SUM(CA8:CA186)</f>
        <v>117905</v>
      </c>
      <c r="CB7" s="390">
        <f>SUM(CB8:CB186)</f>
        <v>4575</v>
      </c>
      <c r="CC7" s="390">
        <f>SUM(CC8:CC186)</f>
        <v>32387</v>
      </c>
      <c r="CD7" s="390">
        <f>SUM(CD8:CD186)</f>
        <v>387</v>
      </c>
      <c r="CE7" s="390">
        <f>SUM(CE8:CE186)</f>
        <v>7323</v>
      </c>
      <c r="CF7" s="390">
        <f>SUM(CF8:CF186)</f>
        <v>9550</v>
      </c>
      <c r="CG7" s="390">
        <f>SUM(CG8:CG186)</f>
        <v>1635</v>
      </c>
      <c r="CH7" s="390">
        <f>SUM(CH8:CH186)</f>
        <v>3752</v>
      </c>
      <c r="CI7" s="390">
        <f>SUM(CI8:CI186)</f>
        <v>2099</v>
      </c>
      <c r="CJ7" s="390">
        <f>SUM(CJ8:CJ186)</f>
        <v>995</v>
      </c>
      <c r="CK7" s="390">
        <f>SUM(CK8:CK186)</f>
        <v>226</v>
      </c>
      <c r="CL7" s="390">
        <f>SUM(CL8:CL186)</f>
        <v>843</v>
      </c>
      <c r="CM7" s="390">
        <f>SUM(CM8:CM186)</f>
        <v>67896</v>
      </c>
      <c r="CN7" s="390">
        <f>SUM(CN8:CN186)</f>
        <v>6270</v>
      </c>
      <c r="CO7" s="390">
        <f>SUM(CO8:CO186)</f>
        <v>59964</v>
      </c>
      <c r="CP7" s="390">
        <f>SUM(CP8:CP186)</f>
        <v>370</v>
      </c>
      <c r="CQ7" s="390">
        <f>SUM(CQ8:CQ186)</f>
        <v>529</v>
      </c>
      <c r="CR7" s="390">
        <f>SUM(CR8:CR186)</f>
        <v>389</v>
      </c>
      <c r="CS7" s="390">
        <f>SUM(CS8:CS186)</f>
        <v>374</v>
      </c>
      <c r="CT7" s="390">
        <f>SUM(CT8:CT186)</f>
        <v>50026</v>
      </c>
      <c r="CU7" s="390">
        <f>SUM(CU8:CU186)</f>
        <v>4934</v>
      </c>
      <c r="CV7" s="390">
        <f>SUM(CV8:CV186)</f>
        <v>44660</v>
      </c>
      <c r="CW7" s="390">
        <f>SUM(CW8:CW186)</f>
        <v>114</v>
      </c>
      <c r="CX7" s="390">
        <f>SUM(CX8:CX186)</f>
        <v>232</v>
      </c>
      <c r="CY7" s="390">
        <f>SUM(CY8:CY186)</f>
        <v>0</v>
      </c>
      <c r="CZ7" s="390">
        <f>SUM(CZ8:CZ186)</f>
        <v>86</v>
      </c>
      <c r="DA7" s="390">
        <f>SUM(DA8:DA186)</f>
        <v>17870</v>
      </c>
      <c r="DB7" s="390">
        <f>SUM(DB8:DB186)</f>
        <v>1336</v>
      </c>
      <c r="DC7" s="390">
        <f>SUM(DC8:DC186)</f>
        <v>15304</v>
      </c>
      <c r="DD7" s="390">
        <f>SUM(DD8:DD186)</f>
        <v>256</v>
      </c>
      <c r="DE7" s="390">
        <f>SUM(DE8:DE186)</f>
        <v>297</v>
      </c>
      <c r="DF7" s="390">
        <f>SUM(DF8:DF186)</f>
        <v>389</v>
      </c>
      <c r="DG7" s="390">
        <f>SUM(DG8:DG186)</f>
        <v>288</v>
      </c>
      <c r="DH7" s="390">
        <f>SUM(DH8:DH186)</f>
        <v>424</v>
      </c>
      <c r="DI7" s="390">
        <f>SUM(DI8:DI186)</f>
        <v>42</v>
      </c>
      <c r="DJ7" s="390">
        <f>SUM(DJ8:DJ186)</f>
        <v>6</v>
      </c>
      <c r="DK7" s="390">
        <f>SUM(DK8:DK186)</f>
        <v>12</v>
      </c>
      <c r="DL7" s="390">
        <f>SUM(DL8:DL186)</f>
        <v>0</v>
      </c>
      <c r="DM7" s="390">
        <f>SUM(DM8:DM186)</f>
        <v>24</v>
      </c>
    </row>
    <row r="8" spans="1:117" s="275" customFormat="1" ht="12" customHeight="1">
      <c r="A8" s="270" t="s">
        <v>502</v>
      </c>
      <c r="B8" s="271" t="s">
        <v>504</v>
      </c>
      <c r="C8" s="270" t="s">
        <v>505</v>
      </c>
      <c r="D8" s="276">
        <f aca="true" t="shared" si="0" ref="D8:D41">SUM(E8,AD8,BC8)</f>
        <v>128050</v>
      </c>
      <c r="E8" s="277">
        <f aca="true" t="shared" si="1" ref="E8:E41">SUM(F8,J8,N8,R8,V8,Z8)</f>
        <v>85579</v>
      </c>
      <c r="F8" s="277">
        <f aca="true" t="shared" si="2" ref="F8:F41">SUM(G8:I8)</f>
        <v>0</v>
      </c>
      <c r="G8" s="277">
        <v>0</v>
      </c>
      <c r="H8" s="277">
        <v>0</v>
      </c>
      <c r="I8" s="277">
        <v>0</v>
      </c>
      <c r="J8" s="277">
        <f aca="true" t="shared" si="3" ref="J8:J41">SUM(K8:M8)</f>
        <v>63734</v>
      </c>
      <c r="K8" s="277">
        <v>61131</v>
      </c>
      <c r="L8" s="277">
        <v>2603</v>
      </c>
      <c r="M8" s="277">
        <v>0</v>
      </c>
      <c r="N8" s="277">
        <f aca="true" t="shared" si="4" ref="N8:N41">SUM(O8:Q8)</f>
        <v>1287</v>
      </c>
      <c r="O8" s="277">
        <v>1</v>
      </c>
      <c r="P8" s="277">
        <v>1197</v>
      </c>
      <c r="Q8" s="277">
        <v>89</v>
      </c>
      <c r="R8" s="277">
        <f aca="true" t="shared" si="5" ref="R8:R41">SUM(S8:U8)</f>
        <v>15396</v>
      </c>
      <c r="S8" s="277">
        <v>3923</v>
      </c>
      <c r="T8" s="277">
        <v>11473</v>
      </c>
      <c r="U8" s="277">
        <v>0</v>
      </c>
      <c r="V8" s="277">
        <f aca="true" t="shared" si="6" ref="V8:V41">SUM(W8:Y8)</f>
        <v>308</v>
      </c>
      <c r="W8" s="277">
        <v>165</v>
      </c>
      <c r="X8" s="277">
        <v>143</v>
      </c>
      <c r="Y8" s="277">
        <v>0</v>
      </c>
      <c r="Z8" s="277">
        <f aca="true" t="shared" si="7" ref="Z8:Z41">SUM(AA8:AC8)</f>
        <v>4854</v>
      </c>
      <c r="AA8" s="277">
        <v>4603</v>
      </c>
      <c r="AB8" s="277">
        <v>251</v>
      </c>
      <c r="AC8" s="277">
        <v>0</v>
      </c>
      <c r="AD8" s="277">
        <f aca="true" t="shared" si="8" ref="AD8:AD41">SUM(AE8,AI8,AM8,AQ8,AU8,AY8)</f>
        <v>32990</v>
      </c>
      <c r="AE8" s="277">
        <f aca="true" t="shared" si="9" ref="AE8:AE41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41">SUM(AJ8:AL8)</f>
        <v>32990</v>
      </c>
      <c r="AJ8" s="277">
        <v>0</v>
      </c>
      <c r="AK8" s="277">
        <v>0</v>
      </c>
      <c r="AL8" s="277">
        <v>32990</v>
      </c>
      <c r="AM8" s="277">
        <f aca="true" t="shared" si="11" ref="AM8:AM41">SUM(AN8:AP8)</f>
        <v>0</v>
      </c>
      <c r="AN8" s="277">
        <v>0</v>
      </c>
      <c r="AO8" s="277">
        <v>0</v>
      </c>
      <c r="AP8" s="277">
        <v>0</v>
      </c>
      <c r="AQ8" s="277">
        <f aca="true" t="shared" si="12" ref="AQ8:AQ41">SUM(AR8:AT8)</f>
        <v>0</v>
      </c>
      <c r="AR8" s="277">
        <v>0</v>
      </c>
      <c r="AS8" s="277">
        <v>0</v>
      </c>
      <c r="AT8" s="277">
        <v>0</v>
      </c>
      <c r="AU8" s="277">
        <f aca="true" t="shared" si="13" ref="AU8:AU41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41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41">SUM(BD8,BK8)</f>
        <v>9481</v>
      </c>
      <c r="BD8" s="276">
        <f aca="true" t="shared" si="16" ref="BD8:BD41">SUM(BE8:BJ8)</f>
        <v>1256</v>
      </c>
      <c r="BE8" s="277">
        <v>0</v>
      </c>
      <c r="BF8" s="277">
        <v>956</v>
      </c>
      <c r="BG8" s="277">
        <v>71</v>
      </c>
      <c r="BH8" s="277">
        <v>6</v>
      </c>
      <c r="BI8" s="277">
        <v>203</v>
      </c>
      <c r="BJ8" s="277">
        <v>20</v>
      </c>
      <c r="BK8" s="276">
        <f aca="true" t="shared" si="17" ref="BK8:BK41">SUM(BL8:BQ8)</f>
        <v>8225</v>
      </c>
      <c r="BL8" s="277">
        <v>0</v>
      </c>
      <c r="BM8" s="277">
        <v>8225</v>
      </c>
      <c r="BN8" s="277">
        <v>0</v>
      </c>
      <c r="BO8" s="277">
        <v>0</v>
      </c>
      <c r="BP8" s="277">
        <v>0</v>
      </c>
      <c r="BQ8" s="277">
        <v>0</v>
      </c>
      <c r="BR8" s="277">
        <f aca="true" t="shared" si="18" ref="BR8:BR41">SUM(BY8,CF8)</f>
        <v>86835</v>
      </c>
      <c r="BS8" s="277">
        <f aca="true" t="shared" si="19" ref="BS8:BS41">SUM(BZ8,CG8)</f>
        <v>0</v>
      </c>
      <c r="BT8" s="277">
        <f aca="true" t="shared" si="20" ref="BT8:BT41">SUM(CA8,CH8)</f>
        <v>64690</v>
      </c>
      <c r="BU8" s="277">
        <f aca="true" t="shared" si="21" ref="BU8:BU41">SUM(CB8,CI8)</f>
        <v>1358</v>
      </c>
      <c r="BV8" s="277">
        <f aca="true" t="shared" si="22" ref="BV8:BV41">SUM(CC8,CJ8)</f>
        <v>15402</v>
      </c>
      <c r="BW8" s="277">
        <f aca="true" t="shared" si="23" ref="BW8:BW41">SUM(CD8,CK8)</f>
        <v>511</v>
      </c>
      <c r="BX8" s="277">
        <f aca="true" t="shared" si="24" ref="BX8:BX41">SUM(CE8,CL8)</f>
        <v>4874</v>
      </c>
      <c r="BY8" s="276">
        <f aca="true" t="shared" si="25" ref="BY8:BY41">SUM(BZ8:CE8)</f>
        <v>85579</v>
      </c>
      <c r="BZ8" s="277">
        <f aca="true" t="shared" si="26" ref="BZ8:BZ41">F8</f>
        <v>0</v>
      </c>
      <c r="CA8" s="277">
        <f aca="true" t="shared" si="27" ref="CA8:CA41">J8</f>
        <v>63734</v>
      </c>
      <c r="CB8" s="277">
        <f aca="true" t="shared" si="28" ref="CB8:CB41">N8</f>
        <v>1287</v>
      </c>
      <c r="CC8" s="277">
        <f aca="true" t="shared" si="29" ref="CC8:CC41">R8</f>
        <v>15396</v>
      </c>
      <c r="CD8" s="277">
        <f aca="true" t="shared" si="30" ref="CD8:CD41">V8</f>
        <v>308</v>
      </c>
      <c r="CE8" s="277">
        <f aca="true" t="shared" si="31" ref="CE8:CE41">Z8</f>
        <v>4854</v>
      </c>
      <c r="CF8" s="276">
        <f aca="true" t="shared" si="32" ref="CF8:CF41">SUM(CG8:CL8)</f>
        <v>1256</v>
      </c>
      <c r="CG8" s="277">
        <f aca="true" t="shared" si="33" ref="CG8:CG41">BE8</f>
        <v>0</v>
      </c>
      <c r="CH8" s="277">
        <f aca="true" t="shared" si="34" ref="CH8:CH41">BF8</f>
        <v>956</v>
      </c>
      <c r="CI8" s="277">
        <f aca="true" t="shared" si="35" ref="CI8:CI41">BG8</f>
        <v>71</v>
      </c>
      <c r="CJ8" s="277">
        <f aca="true" t="shared" si="36" ref="CJ8:CJ41">BH8</f>
        <v>6</v>
      </c>
      <c r="CK8" s="277">
        <f aca="true" t="shared" si="37" ref="CK8:CK41">BI8</f>
        <v>203</v>
      </c>
      <c r="CL8" s="277">
        <f aca="true" t="shared" si="38" ref="CL8:CL41">BJ8</f>
        <v>20</v>
      </c>
      <c r="CM8" s="277">
        <f aca="true" t="shared" si="39" ref="CM8:CM41">SUM(CT8,DA8)</f>
        <v>41215</v>
      </c>
      <c r="CN8" s="277">
        <f aca="true" t="shared" si="40" ref="CN8:CN41">SUM(CU8,DB8)</f>
        <v>0</v>
      </c>
      <c r="CO8" s="277">
        <f aca="true" t="shared" si="41" ref="CO8:CO41">SUM(CV8,DC8)</f>
        <v>41215</v>
      </c>
      <c r="CP8" s="277">
        <f aca="true" t="shared" si="42" ref="CP8:CP41">SUM(CW8,DD8)</f>
        <v>0</v>
      </c>
      <c r="CQ8" s="277">
        <f aca="true" t="shared" si="43" ref="CQ8:CQ41">SUM(CX8,DE8)</f>
        <v>0</v>
      </c>
      <c r="CR8" s="277">
        <f aca="true" t="shared" si="44" ref="CR8:CR41">SUM(CY8,DF8)</f>
        <v>0</v>
      </c>
      <c r="CS8" s="277">
        <f aca="true" t="shared" si="45" ref="CS8:CS41">SUM(CZ8,DG8)</f>
        <v>0</v>
      </c>
      <c r="CT8" s="276">
        <f aca="true" t="shared" si="46" ref="CT8:CT41">SUM(CU8:CZ8)</f>
        <v>32990</v>
      </c>
      <c r="CU8" s="277">
        <f aca="true" t="shared" si="47" ref="CU8:CU41">AE8</f>
        <v>0</v>
      </c>
      <c r="CV8" s="277">
        <f aca="true" t="shared" si="48" ref="CV8:CV41">AI8</f>
        <v>32990</v>
      </c>
      <c r="CW8" s="277">
        <f aca="true" t="shared" si="49" ref="CW8:CW41">AM8</f>
        <v>0</v>
      </c>
      <c r="CX8" s="277">
        <f aca="true" t="shared" si="50" ref="CX8:CX41">AQ8</f>
        <v>0</v>
      </c>
      <c r="CY8" s="277">
        <f aca="true" t="shared" si="51" ref="CY8:CY41">AU8</f>
        <v>0</v>
      </c>
      <c r="CZ8" s="277">
        <f aca="true" t="shared" si="52" ref="CZ8:CZ41">AY8</f>
        <v>0</v>
      </c>
      <c r="DA8" s="276">
        <f aca="true" t="shared" si="53" ref="DA8:DA41">SUM(DB8:DG8)</f>
        <v>8225</v>
      </c>
      <c r="DB8" s="277">
        <f aca="true" t="shared" si="54" ref="DB8:DB41">BL8</f>
        <v>0</v>
      </c>
      <c r="DC8" s="277">
        <f aca="true" t="shared" si="55" ref="DC8:DC41">BM8</f>
        <v>8225</v>
      </c>
      <c r="DD8" s="277">
        <f aca="true" t="shared" si="56" ref="DD8:DD41">BN8</f>
        <v>0</v>
      </c>
      <c r="DE8" s="277">
        <f aca="true" t="shared" si="57" ref="DE8:DE41">BO8</f>
        <v>0</v>
      </c>
      <c r="DF8" s="277">
        <f aca="true" t="shared" si="58" ref="DF8:DF41">BP8</f>
        <v>0</v>
      </c>
      <c r="DG8" s="277">
        <f aca="true" t="shared" si="59" ref="DG8:DG41">BQ8</f>
        <v>0</v>
      </c>
      <c r="DH8" s="277">
        <v>0</v>
      </c>
      <c r="DI8" s="276">
        <f aca="true" t="shared" si="60" ref="DI8:DI41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502</v>
      </c>
      <c r="B9" s="271" t="s">
        <v>506</v>
      </c>
      <c r="C9" s="270" t="s">
        <v>507</v>
      </c>
      <c r="D9" s="276">
        <f t="shared" si="0"/>
        <v>5375</v>
      </c>
      <c r="E9" s="277">
        <f t="shared" si="1"/>
        <v>4965</v>
      </c>
      <c r="F9" s="277">
        <f t="shared" si="2"/>
        <v>3889</v>
      </c>
      <c r="G9" s="277">
        <v>0</v>
      </c>
      <c r="H9" s="277">
        <v>3889</v>
      </c>
      <c r="I9" s="277">
        <v>0</v>
      </c>
      <c r="J9" s="277">
        <f t="shared" si="3"/>
        <v>0</v>
      </c>
      <c r="K9" s="277">
        <v>0</v>
      </c>
      <c r="L9" s="277">
        <v>0</v>
      </c>
      <c r="M9" s="277">
        <v>0</v>
      </c>
      <c r="N9" s="277">
        <f t="shared" si="4"/>
        <v>0</v>
      </c>
      <c r="O9" s="277">
        <v>0</v>
      </c>
      <c r="P9" s="277">
        <v>0</v>
      </c>
      <c r="Q9" s="277">
        <v>0</v>
      </c>
      <c r="R9" s="277">
        <f t="shared" si="5"/>
        <v>885</v>
      </c>
      <c r="S9" s="277">
        <v>0</v>
      </c>
      <c r="T9" s="277">
        <v>885</v>
      </c>
      <c r="U9" s="277">
        <v>0</v>
      </c>
      <c r="V9" s="277">
        <f t="shared" si="6"/>
        <v>8</v>
      </c>
      <c r="W9" s="277">
        <v>0</v>
      </c>
      <c r="X9" s="277">
        <v>8</v>
      </c>
      <c r="Y9" s="277">
        <v>0</v>
      </c>
      <c r="Z9" s="277">
        <f t="shared" si="7"/>
        <v>183</v>
      </c>
      <c r="AA9" s="277">
        <v>0</v>
      </c>
      <c r="AB9" s="277">
        <v>183</v>
      </c>
      <c r="AC9" s="277">
        <v>0</v>
      </c>
      <c r="AD9" s="277">
        <f t="shared" si="8"/>
        <v>0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0</v>
      </c>
      <c r="AJ9" s="277">
        <v>0</v>
      </c>
      <c r="AK9" s="277">
        <v>0</v>
      </c>
      <c r="AL9" s="277">
        <v>0</v>
      </c>
      <c r="AM9" s="277">
        <f t="shared" si="11"/>
        <v>0</v>
      </c>
      <c r="AN9" s="277">
        <v>0</v>
      </c>
      <c r="AO9" s="277">
        <v>0</v>
      </c>
      <c r="AP9" s="277">
        <v>0</v>
      </c>
      <c r="AQ9" s="277">
        <f t="shared" si="12"/>
        <v>0</v>
      </c>
      <c r="AR9" s="277">
        <v>0</v>
      </c>
      <c r="AS9" s="277">
        <v>0</v>
      </c>
      <c r="AT9" s="277">
        <v>0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410</v>
      </c>
      <c r="BD9" s="276">
        <f t="shared" si="16"/>
        <v>76</v>
      </c>
      <c r="BE9" s="277">
        <v>76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6">
        <f t="shared" si="17"/>
        <v>334</v>
      </c>
      <c r="BL9" s="277">
        <v>183</v>
      </c>
      <c r="BM9" s="277">
        <v>0</v>
      </c>
      <c r="BN9" s="277">
        <v>111</v>
      </c>
      <c r="BO9" s="277">
        <v>40</v>
      </c>
      <c r="BP9" s="277">
        <v>0</v>
      </c>
      <c r="BQ9" s="277">
        <v>0</v>
      </c>
      <c r="BR9" s="277">
        <f t="shared" si="18"/>
        <v>5041</v>
      </c>
      <c r="BS9" s="277">
        <f t="shared" si="19"/>
        <v>3965</v>
      </c>
      <c r="BT9" s="277">
        <f t="shared" si="20"/>
        <v>0</v>
      </c>
      <c r="BU9" s="277">
        <f t="shared" si="21"/>
        <v>0</v>
      </c>
      <c r="BV9" s="277">
        <f t="shared" si="22"/>
        <v>885</v>
      </c>
      <c r="BW9" s="277">
        <f t="shared" si="23"/>
        <v>8</v>
      </c>
      <c r="BX9" s="277">
        <f t="shared" si="24"/>
        <v>183</v>
      </c>
      <c r="BY9" s="276">
        <f t="shared" si="25"/>
        <v>4965</v>
      </c>
      <c r="BZ9" s="277">
        <f t="shared" si="26"/>
        <v>3889</v>
      </c>
      <c r="CA9" s="277">
        <f t="shared" si="27"/>
        <v>0</v>
      </c>
      <c r="CB9" s="277">
        <f t="shared" si="28"/>
        <v>0</v>
      </c>
      <c r="CC9" s="277">
        <f t="shared" si="29"/>
        <v>885</v>
      </c>
      <c r="CD9" s="277">
        <f t="shared" si="30"/>
        <v>8</v>
      </c>
      <c r="CE9" s="277">
        <f t="shared" si="31"/>
        <v>183</v>
      </c>
      <c r="CF9" s="276">
        <f t="shared" si="32"/>
        <v>76</v>
      </c>
      <c r="CG9" s="277">
        <f t="shared" si="33"/>
        <v>76</v>
      </c>
      <c r="CH9" s="277">
        <f t="shared" si="34"/>
        <v>0</v>
      </c>
      <c r="CI9" s="277">
        <f t="shared" si="35"/>
        <v>0</v>
      </c>
      <c r="CJ9" s="277">
        <f t="shared" si="36"/>
        <v>0</v>
      </c>
      <c r="CK9" s="277">
        <f t="shared" si="37"/>
        <v>0</v>
      </c>
      <c r="CL9" s="277">
        <f t="shared" si="38"/>
        <v>0</v>
      </c>
      <c r="CM9" s="277">
        <f t="shared" si="39"/>
        <v>334</v>
      </c>
      <c r="CN9" s="277">
        <f t="shared" si="40"/>
        <v>183</v>
      </c>
      <c r="CO9" s="277">
        <f t="shared" si="41"/>
        <v>0</v>
      </c>
      <c r="CP9" s="277">
        <f t="shared" si="42"/>
        <v>111</v>
      </c>
      <c r="CQ9" s="277">
        <f t="shared" si="43"/>
        <v>40</v>
      </c>
      <c r="CR9" s="277">
        <f t="shared" si="44"/>
        <v>0</v>
      </c>
      <c r="CS9" s="277">
        <f t="shared" si="45"/>
        <v>0</v>
      </c>
      <c r="CT9" s="276">
        <f t="shared" si="46"/>
        <v>0</v>
      </c>
      <c r="CU9" s="277">
        <f t="shared" si="47"/>
        <v>0</v>
      </c>
      <c r="CV9" s="277">
        <f t="shared" si="48"/>
        <v>0</v>
      </c>
      <c r="CW9" s="277">
        <f t="shared" si="49"/>
        <v>0</v>
      </c>
      <c r="CX9" s="277">
        <f t="shared" si="50"/>
        <v>0</v>
      </c>
      <c r="CY9" s="277">
        <f t="shared" si="51"/>
        <v>0</v>
      </c>
      <c r="CZ9" s="277">
        <f t="shared" si="52"/>
        <v>0</v>
      </c>
      <c r="DA9" s="276">
        <f t="shared" si="53"/>
        <v>334</v>
      </c>
      <c r="DB9" s="277">
        <f t="shared" si="54"/>
        <v>183</v>
      </c>
      <c r="DC9" s="277">
        <f t="shared" si="55"/>
        <v>0</v>
      </c>
      <c r="DD9" s="277">
        <f t="shared" si="56"/>
        <v>111</v>
      </c>
      <c r="DE9" s="277">
        <f t="shared" si="57"/>
        <v>40</v>
      </c>
      <c r="DF9" s="277">
        <f t="shared" si="58"/>
        <v>0</v>
      </c>
      <c r="DG9" s="277">
        <f t="shared" si="59"/>
        <v>0</v>
      </c>
      <c r="DH9" s="277">
        <v>7</v>
      </c>
      <c r="DI9" s="276">
        <f t="shared" si="60"/>
        <v>0</v>
      </c>
      <c r="DJ9" s="277">
        <v>0</v>
      </c>
      <c r="DK9" s="277">
        <v>0</v>
      </c>
      <c r="DL9" s="277">
        <v>0</v>
      </c>
      <c r="DM9" s="277">
        <v>0</v>
      </c>
    </row>
    <row r="10" spans="1:117" s="275" customFormat="1" ht="12" customHeight="1">
      <c r="A10" s="270" t="s">
        <v>502</v>
      </c>
      <c r="B10" s="271" t="s">
        <v>508</v>
      </c>
      <c r="C10" s="270" t="s">
        <v>509</v>
      </c>
      <c r="D10" s="276">
        <f t="shared" si="0"/>
        <v>7249</v>
      </c>
      <c r="E10" s="277">
        <f t="shared" si="1"/>
        <v>4892</v>
      </c>
      <c r="F10" s="277">
        <f t="shared" si="2"/>
        <v>3746</v>
      </c>
      <c r="G10" s="277">
        <v>3746</v>
      </c>
      <c r="H10" s="277">
        <v>0</v>
      </c>
      <c r="I10" s="277">
        <v>0</v>
      </c>
      <c r="J10" s="277">
        <f t="shared" si="3"/>
        <v>0</v>
      </c>
      <c r="K10" s="277">
        <v>0</v>
      </c>
      <c r="L10" s="277">
        <v>0</v>
      </c>
      <c r="M10" s="277">
        <v>0</v>
      </c>
      <c r="N10" s="277">
        <f t="shared" si="4"/>
        <v>49</v>
      </c>
      <c r="O10" s="277">
        <v>49</v>
      </c>
      <c r="P10" s="277">
        <v>0</v>
      </c>
      <c r="Q10" s="277">
        <v>0</v>
      </c>
      <c r="R10" s="277">
        <f t="shared" si="5"/>
        <v>1097</v>
      </c>
      <c r="S10" s="277">
        <v>1097</v>
      </c>
      <c r="T10" s="277">
        <v>0</v>
      </c>
      <c r="U10" s="277">
        <v>0</v>
      </c>
      <c r="V10" s="277">
        <f t="shared" si="6"/>
        <v>0</v>
      </c>
      <c r="W10" s="277">
        <v>0</v>
      </c>
      <c r="X10" s="277">
        <v>0</v>
      </c>
      <c r="Y10" s="277">
        <v>0</v>
      </c>
      <c r="Z10" s="277">
        <f t="shared" si="7"/>
        <v>0</v>
      </c>
      <c r="AA10" s="277">
        <v>0</v>
      </c>
      <c r="AB10" s="277">
        <v>0</v>
      </c>
      <c r="AC10" s="277">
        <v>0</v>
      </c>
      <c r="AD10" s="277">
        <f t="shared" si="8"/>
        <v>713</v>
      </c>
      <c r="AE10" s="277">
        <f t="shared" si="9"/>
        <v>656</v>
      </c>
      <c r="AF10" s="277">
        <v>0</v>
      </c>
      <c r="AG10" s="277">
        <v>0</v>
      </c>
      <c r="AH10" s="277">
        <v>656</v>
      </c>
      <c r="AI10" s="277">
        <f t="shared" si="10"/>
        <v>0</v>
      </c>
      <c r="AJ10" s="277">
        <v>0</v>
      </c>
      <c r="AK10" s="277">
        <v>0</v>
      </c>
      <c r="AL10" s="277">
        <v>0</v>
      </c>
      <c r="AM10" s="277">
        <f t="shared" si="11"/>
        <v>17</v>
      </c>
      <c r="AN10" s="277">
        <v>0</v>
      </c>
      <c r="AO10" s="277">
        <v>0</v>
      </c>
      <c r="AP10" s="277">
        <v>17</v>
      </c>
      <c r="AQ10" s="277">
        <f t="shared" si="12"/>
        <v>40</v>
      </c>
      <c r="AR10" s="277">
        <v>0</v>
      </c>
      <c r="AS10" s="277">
        <v>0</v>
      </c>
      <c r="AT10" s="277">
        <v>40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1644</v>
      </c>
      <c r="BD10" s="276">
        <f t="shared" si="16"/>
        <v>857</v>
      </c>
      <c r="BE10" s="277">
        <v>560</v>
      </c>
      <c r="BF10" s="277">
        <v>0</v>
      </c>
      <c r="BG10" s="277">
        <v>14</v>
      </c>
      <c r="BH10" s="277">
        <v>18</v>
      </c>
      <c r="BI10" s="277">
        <v>0</v>
      </c>
      <c r="BJ10" s="277">
        <v>265</v>
      </c>
      <c r="BK10" s="276">
        <f t="shared" si="17"/>
        <v>787</v>
      </c>
      <c r="BL10" s="277">
        <v>762</v>
      </c>
      <c r="BM10" s="277">
        <v>0</v>
      </c>
      <c r="BN10" s="277">
        <v>14</v>
      </c>
      <c r="BO10" s="277">
        <v>7</v>
      </c>
      <c r="BP10" s="277">
        <v>0</v>
      </c>
      <c r="BQ10" s="277">
        <v>4</v>
      </c>
      <c r="BR10" s="277">
        <f t="shared" si="18"/>
        <v>5749</v>
      </c>
      <c r="BS10" s="277">
        <f t="shared" si="19"/>
        <v>4306</v>
      </c>
      <c r="BT10" s="277">
        <f t="shared" si="20"/>
        <v>0</v>
      </c>
      <c r="BU10" s="277">
        <f t="shared" si="21"/>
        <v>63</v>
      </c>
      <c r="BV10" s="277">
        <f t="shared" si="22"/>
        <v>1115</v>
      </c>
      <c r="BW10" s="277">
        <f t="shared" si="23"/>
        <v>0</v>
      </c>
      <c r="BX10" s="277">
        <f t="shared" si="24"/>
        <v>265</v>
      </c>
      <c r="BY10" s="276">
        <f t="shared" si="25"/>
        <v>4892</v>
      </c>
      <c r="BZ10" s="277">
        <f t="shared" si="26"/>
        <v>3746</v>
      </c>
      <c r="CA10" s="277">
        <f t="shared" si="27"/>
        <v>0</v>
      </c>
      <c r="CB10" s="277">
        <f t="shared" si="28"/>
        <v>49</v>
      </c>
      <c r="CC10" s="277">
        <f t="shared" si="29"/>
        <v>1097</v>
      </c>
      <c r="CD10" s="277">
        <f t="shared" si="30"/>
        <v>0</v>
      </c>
      <c r="CE10" s="277">
        <f t="shared" si="31"/>
        <v>0</v>
      </c>
      <c r="CF10" s="276">
        <f t="shared" si="32"/>
        <v>857</v>
      </c>
      <c r="CG10" s="277">
        <f t="shared" si="33"/>
        <v>560</v>
      </c>
      <c r="CH10" s="277">
        <f t="shared" si="34"/>
        <v>0</v>
      </c>
      <c r="CI10" s="277">
        <f t="shared" si="35"/>
        <v>14</v>
      </c>
      <c r="CJ10" s="277">
        <f t="shared" si="36"/>
        <v>18</v>
      </c>
      <c r="CK10" s="277">
        <f t="shared" si="37"/>
        <v>0</v>
      </c>
      <c r="CL10" s="277">
        <f t="shared" si="38"/>
        <v>265</v>
      </c>
      <c r="CM10" s="277">
        <f t="shared" si="39"/>
        <v>1500</v>
      </c>
      <c r="CN10" s="277">
        <f t="shared" si="40"/>
        <v>1418</v>
      </c>
      <c r="CO10" s="277">
        <f t="shared" si="41"/>
        <v>0</v>
      </c>
      <c r="CP10" s="277">
        <f t="shared" si="42"/>
        <v>31</v>
      </c>
      <c r="CQ10" s="277">
        <f t="shared" si="43"/>
        <v>47</v>
      </c>
      <c r="CR10" s="277">
        <f t="shared" si="44"/>
        <v>0</v>
      </c>
      <c r="CS10" s="277">
        <f t="shared" si="45"/>
        <v>4</v>
      </c>
      <c r="CT10" s="276">
        <f t="shared" si="46"/>
        <v>713</v>
      </c>
      <c r="CU10" s="277">
        <f t="shared" si="47"/>
        <v>656</v>
      </c>
      <c r="CV10" s="277">
        <f t="shared" si="48"/>
        <v>0</v>
      </c>
      <c r="CW10" s="277">
        <f t="shared" si="49"/>
        <v>17</v>
      </c>
      <c r="CX10" s="277">
        <f t="shared" si="50"/>
        <v>40</v>
      </c>
      <c r="CY10" s="277">
        <f t="shared" si="51"/>
        <v>0</v>
      </c>
      <c r="CZ10" s="277">
        <f t="shared" si="52"/>
        <v>0</v>
      </c>
      <c r="DA10" s="276">
        <f t="shared" si="53"/>
        <v>787</v>
      </c>
      <c r="DB10" s="277">
        <f t="shared" si="54"/>
        <v>762</v>
      </c>
      <c r="DC10" s="277">
        <f t="shared" si="55"/>
        <v>0</v>
      </c>
      <c r="DD10" s="277">
        <f t="shared" si="56"/>
        <v>14</v>
      </c>
      <c r="DE10" s="277">
        <f t="shared" si="57"/>
        <v>7</v>
      </c>
      <c r="DF10" s="277">
        <f t="shared" si="58"/>
        <v>0</v>
      </c>
      <c r="DG10" s="277">
        <f t="shared" si="59"/>
        <v>4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502</v>
      </c>
      <c r="B11" s="271" t="s">
        <v>510</v>
      </c>
      <c r="C11" s="270" t="s">
        <v>511</v>
      </c>
      <c r="D11" s="276">
        <f t="shared" si="0"/>
        <v>14256</v>
      </c>
      <c r="E11" s="277">
        <f t="shared" si="1"/>
        <v>11179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8216</v>
      </c>
      <c r="K11" s="277">
        <v>0</v>
      </c>
      <c r="L11" s="277">
        <v>8216</v>
      </c>
      <c r="M11" s="277">
        <v>0</v>
      </c>
      <c r="N11" s="277">
        <f t="shared" si="4"/>
        <v>349</v>
      </c>
      <c r="O11" s="277">
        <v>0</v>
      </c>
      <c r="P11" s="277">
        <v>334</v>
      </c>
      <c r="Q11" s="277">
        <v>15</v>
      </c>
      <c r="R11" s="277">
        <f t="shared" si="5"/>
        <v>2579</v>
      </c>
      <c r="S11" s="277">
        <v>0</v>
      </c>
      <c r="T11" s="277">
        <v>2562</v>
      </c>
      <c r="U11" s="277">
        <v>17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35</v>
      </c>
      <c r="AA11" s="277">
        <v>0</v>
      </c>
      <c r="AB11" s="277">
        <v>0</v>
      </c>
      <c r="AC11" s="277">
        <v>35</v>
      </c>
      <c r="AD11" s="277">
        <f t="shared" si="8"/>
        <v>2533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2508</v>
      </c>
      <c r="AJ11" s="277">
        <v>0</v>
      </c>
      <c r="AK11" s="277">
        <v>0</v>
      </c>
      <c r="AL11" s="277">
        <v>2508</v>
      </c>
      <c r="AM11" s="277">
        <f t="shared" si="11"/>
        <v>0</v>
      </c>
      <c r="AN11" s="277">
        <v>0</v>
      </c>
      <c r="AO11" s="277">
        <v>0</v>
      </c>
      <c r="AP11" s="277">
        <v>0</v>
      </c>
      <c r="AQ11" s="277">
        <f t="shared" si="12"/>
        <v>25</v>
      </c>
      <c r="AR11" s="277">
        <v>0</v>
      </c>
      <c r="AS11" s="277">
        <v>0</v>
      </c>
      <c r="AT11" s="277">
        <v>25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544</v>
      </c>
      <c r="BD11" s="276">
        <f t="shared" si="16"/>
        <v>91</v>
      </c>
      <c r="BE11" s="277">
        <v>0</v>
      </c>
      <c r="BF11" s="277">
        <v>64</v>
      </c>
      <c r="BG11" s="277">
        <v>27</v>
      </c>
      <c r="BH11" s="277">
        <v>0</v>
      </c>
      <c r="BI11" s="277">
        <v>0</v>
      </c>
      <c r="BJ11" s="277">
        <v>0</v>
      </c>
      <c r="BK11" s="276">
        <f t="shared" si="17"/>
        <v>453</v>
      </c>
      <c r="BL11" s="277">
        <v>0</v>
      </c>
      <c r="BM11" s="277">
        <v>453</v>
      </c>
      <c r="BN11" s="277">
        <v>0</v>
      </c>
      <c r="BO11" s="277">
        <v>0</v>
      </c>
      <c r="BP11" s="277">
        <v>0</v>
      </c>
      <c r="BQ11" s="277">
        <v>0</v>
      </c>
      <c r="BR11" s="277">
        <f t="shared" si="18"/>
        <v>11270</v>
      </c>
      <c r="BS11" s="277">
        <f t="shared" si="19"/>
        <v>0</v>
      </c>
      <c r="BT11" s="277">
        <f t="shared" si="20"/>
        <v>8280</v>
      </c>
      <c r="BU11" s="277">
        <f t="shared" si="21"/>
        <v>376</v>
      </c>
      <c r="BV11" s="277">
        <f t="shared" si="22"/>
        <v>2579</v>
      </c>
      <c r="BW11" s="277">
        <f t="shared" si="23"/>
        <v>0</v>
      </c>
      <c r="BX11" s="277">
        <f t="shared" si="24"/>
        <v>35</v>
      </c>
      <c r="BY11" s="276">
        <f t="shared" si="25"/>
        <v>11179</v>
      </c>
      <c r="BZ11" s="277">
        <f t="shared" si="26"/>
        <v>0</v>
      </c>
      <c r="CA11" s="277">
        <f t="shared" si="27"/>
        <v>8216</v>
      </c>
      <c r="CB11" s="277">
        <f t="shared" si="28"/>
        <v>349</v>
      </c>
      <c r="CC11" s="277">
        <f t="shared" si="29"/>
        <v>2579</v>
      </c>
      <c r="CD11" s="277">
        <f t="shared" si="30"/>
        <v>0</v>
      </c>
      <c r="CE11" s="277">
        <f t="shared" si="31"/>
        <v>35</v>
      </c>
      <c r="CF11" s="276">
        <f t="shared" si="32"/>
        <v>91</v>
      </c>
      <c r="CG11" s="277">
        <f t="shared" si="33"/>
        <v>0</v>
      </c>
      <c r="CH11" s="277">
        <f t="shared" si="34"/>
        <v>64</v>
      </c>
      <c r="CI11" s="277">
        <f t="shared" si="35"/>
        <v>27</v>
      </c>
      <c r="CJ11" s="277">
        <f t="shared" si="36"/>
        <v>0</v>
      </c>
      <c r="CK11" s="277">
        <f t="shared" si="37"/>
        <v>0</v>
      </c>
      <c r="CL11" s="277">
        <f t="shared" si="38"/>
        <v>0</v>
      </c>
      <c r="CM11" s="277">
        <f t="shared" si="39"/>
        <v>2986</v>
      </c>
      <c r="CN11" s="277">
        <f t="shared" si="40"/>
        <v>0</v>
      </c>
      <c r="CO11" s="277">
        <f t="shared" si="41"/>
        <v>2961</v>
      </c>
      <c r="CP11" s="277">
        <f t="shared" si="42"/>
        <v>0</v>
      </c>
      <c r="CQ11" s="277">
        <f t="shared" si="43"/>
        <v>25</v>
      </c>
      <c r="CR11" s="277">
        <f t="shared" si="44"/>
        <v>0</v>
      </c>
      <c r="CS11" s="277">
        <f t="shared" si="45"/>
        <v>0</v>
      </c>
      <c r="CT11" s="276">
        <f t="shared" si="46"/>
        <v>2533</v>
      </c>
      <c r="CU11" s="277">
        <f t="shared" si="47"/>
        <v>0</v>
      </c>
      <c r="CV11" s="277">
        <f t="shared" si="48"/>
        <v>2508</v>
      </c>
      <c r="CW11" s="277">
        <f t="shared" si="49"/>
        <v>0</v>
      </c>
      <c r="CX11" s="277">
        <f t="shared" si="50"/>
        <v>25</v>
      </c>
      <c r="CY11" s="277">
        <f t="shared" si="51"/>
        <v>0</v>
      </c>
      <c r="CZ11" s="277">
        <f t="shared" si="52"/>
        <v>0</v>
      </c>
      <c r="DA11" s="276">
        <f t="shared" si="53"/>
        <v>453</v>
      </c>
      <c r="DB11" s="277">
        <f t="shared" si="54"/>
        <v>0</v>
      </c>
      <c r="DC11" s="277">
        <f t="shared" si="55"/>
        <v>453</v>
      </c>
      <c r="DD11" s="277">
        <f t="shared" si="56"/>
        <v>0</v>
      </c>
      <c r="DE11" s="277">
        <f t="shared" si="57"/>
        <v>0</v>
      </c>
      <c r="DF11" s="277">
        <f t="shared" si="58"/>
        <v>0</v>
      </c>
      <c r="DG11" s="277">
        <f t="shared" si="59"/>
        <v>0</v>
      </c>
      <c r="DH11" s="277">
        <v>358</v>
      </c>
      <c r="DI11" s="276">
        <f t="shared" si="60"/>
        <v>2</v>
      </c>
      <c r="DJ11" s="277">
        <v>2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10291</v>
      </c>
      <c r="E12" s="280">
        <f t="shared" si="1"/>
        <v>6307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4671</v>
      </c>
      <c r="K12" s="280">
        <v>0</v>
      </c>
      <c r="L12" s="280">
        <v>4671</v>
      </c>
      <c r="M12" s="280">
        <v>0</v>
      </c>
      <c r="N12" s="280">
        <f t="shared" si="4"/>
        <v>641</v>
      </c>
      <c r="O12" s="280">
        <v>0</v>
      </c>
      <c r="P12" s="280">
        <v>641</v>
      </c>
      <c r="Q12" s="280">
        <v>0</v>
      </c>
      <c r="R12" s="280">
        <f t="shared" si="5"/>
        <v>995</v>
      </c>
      <c r="S12" s="280">
        <v>0</v>
      </c>
      <c r="T12" s="280">
        <v>995</v>
      </c>
      <c r="U12" s="280">
        <v>0</v>
      </c>
      <c r="V12" s="280">
        <f t="shared" si="6"/>
        <v>0</v>
      </c>
      <c r="W12" s="280">
        <v>0</v>
      </c>
      <c r="X12" s="280">
        <v>0</v>
      </c>
      <c r="Y12" s="280">
        <v>0</v>
      </c>
      <c r="Z12" s="280">
        <f t="shared" si="7"/>
        <v>0</v>
      </c>
      <c r="AA12" s="280">
        <v>0</v>
      </c>
      <c r="AB12" s="280">
        <v>0</v>
      </c>
      <c r="AC12" s="280">
        <v>0</v>
      </c>
      <c r="AD12" s="280">
        <f t="shared" si="8"/>
        <v>0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0</v>
      </c>
      <c r="AJ12" s="280">
        <v>0</v>
      </c>
      <c r="AK12" s="280">
        <v>0</v>
      </c>
      <c r="AL12" s="280">
        <v>0</v>
      </c>
      <c r="AM12" s="280">
        <f t="shared" si="11"/>
        <v>0</v>
      </c>
      <c r="AN12" s="280">
        <v>0</v>
      </c>
      <c r="AO12" s="280">
        <v>0</v>
      </c>
      <c r="AP12" s="280">
        <v>0</v>
      </c>
      <c r="AQ12" s="280">
        <f t="shared" si="12"/>
        <v>0</v>
      </c>
      <c r="AR12" s="280">
        <v>0</v>
      </c>
      <c r="AS12" s="280">
        <v>0</v>
      </c>
      <c r="AT12" s="280">
        <v>0</v>
      </c>
      <c r="AU12" s="280">
        <f t="shared" si="13"/>
        <v>0</v>
      </c>
      <c r="AV12" s="280">
        <v>0</v>
      </c>
      <c r="AW12" s="280">
        <v>0</v>
      </c>
      <c r="AX12" s="280">
        <v>0</v>
      </c>
      <c r="AY12" s="280">
        <f t="shared" si="14"/>
        <v>0</v>
      </c>
      <c r="AZ12" s="280">
        <v>0</v>
      </c>
      <c r="BA12" s="280">
        <v>0</v>
      </c>
      <c r="BB12" s="280">
        <v>0</v>
      </c>
      <c r="BC12" s="280">
        <f t="shared" si="15"/>
        <v>3984</v>
      </c>
      <c r="BD12" s="280">
        <f t="shared" si="16"/>
        <v>1178</v>
      </c>
      <c r="BE12" s="280">
        <v>0</v>
      </c>
      <c r="BF12" s="280">
        <v>441</v>
      </c>
      <c r="BG12" s="280">
        <v>288</v>
      </c>
      <c r="BH12" s="280">
        <v>449</v>
      </c>
      <c r="BI12" s="280">
        <v>0</v>
      </c>
      <c r="BJ12" s="280">
        <v>0</v>
      </c>
      <c r="BK12" s="280">
        <f t="shared" si="17"/>
        <v>2806</v>
      </c>
      <c r="BL12" s="280">
        <v>0</v>
      </c>
      <c r="BM12" s="280">
        <v>2806</v>
      </c>
      <c r="BN12" s="280">
        <v>0</v>
      </c>
      <c r="BO12" s="280">
        <v>0</v>
      </c>
      <c r="BP12" s="280">
        <v>0</v>
      </c>
      <c r="BQ12" s="280">
        <v>0</v>
      </c>
      <c r="BR12" s="280">
        <f t="shared" si="18"/>
        <v>7485</v>
      </c>
      <c r="BS12" s="280">
        <f t="shared" si="19"/>
        <v>0</v>
      </c>
      <c r="BT12" s="280">
        <f t="shared" si="20"/>
        <v>5112</v>
      </c>
      <c r="BU12" s="280">
        <f t="shared" si="21"/>
        <v>929</v>
      </c>
      <c r="BV12" s="280">
        <f t="shared" si="22"/>
        <v>1444</v>
      </c>
      <c r="BW12" s="280">
        <f t="shared" si="23"/>
        <v>0</v>
      </c>
      <c r="BX12" s="280">
        <f t="shared" si="24"/>
        <v>0</v>
      </c>
      <c r="BY12" s="280">
        <f t="shared" si="25"/>
        <v>6307</v>
      </c>
      <c r="BZ12" s="280">
        <f t="shared" si="26"/>
        <v>0</v>
      </c>
      <c r="CA12" s="280">
        <f t="shared" si="27"/>
        <v>4671</v>
      </c>
      <c r="CB12" s="280">
        <f t="shared" si="28"/>
        <v>641</v>
      </c>
      <c r="CC12" s="280">
        <f t="shared" si="29"/>
        <v>995</v>
      </c>
      <c r="CD12" s="280">
        <f t="shared" si="30"/>
        <v>0</v>
      </c>
      <c r="CE12" s="280">
        <f t="shared" si="31"/>
        <v>0</v>
      </c>
      <c r="CF12" s="280">
        <f t="shared" si="32"/>
        <v>1178</v>
      </c>
      <c r="CG12" s="280">
        <f t="shared" si="33"/>
        <v>0</v>
      </c>
      <c r="CH12" s="280">
        <f t="shared" si="34"/>
        <v>441</v>
      </c>
      <c r="CI12" s="280">
        <f t="shared" si="35"/>
        <v>288</v>
      </c>
      <c r="CJ12" s="280">
        <f t="shared" si="36"/>
        <v>449</v>
      </c>
      <c r="CK12" s="280">
        <f t="shared" si="37"/>
        <v>0</v>
      </c>
      <c r="CL12" s="280">
        <f t="shared" si="38"/>
        <v>0</v>
      </c>
      <c r="CM12" s="280">
        <f t="shared" si="39"/>
        <v>2806</v>
      </c>
      <c r="CN12" s="280">
        <f t="shared" si="40"/>
        <v>0</v>
      </c>
      <c r="CO12" s="280">
        <f t="shared" si="41"/>
        <v>2806</v>
      </c>
      <c r="CP12" s="280">
        <f t="shared" si="42"/>
        <v>0</v>
      </c>
      <c r="CQ12" s="280">
        <f t="shared" si="43"/>
        <v>0</v>
      </c>
      <c r="CR12" s="280">
        <f t="shared" si="44"/>
        <v>0</v>
      </c>
      <c r="CS12" s="280">
        <f t="shared" si="45"/>
        <v>0</v>
      </c>
      <c r="CT12" s="280">
        <f t="shared" si="46"/>
        <v>0</v>
      </c>
      <c r="CU12" s="280">
        <f t="shared" si="47"/>
        <v>0</v>
      </c>
      <c r="CV12" s="280">
        <f t="shared" si="48"/>
        <v>0</v>
      </c>
      <c r="CW12" s="280">
        <f t="shared" si="49"/>
        <v>0</v>
      </c>
      <c r="CX12" s="280">
        <f t="shared" si="50"/>
        <v>0</v>
      </c>
      <c r="CY12" s="280">
        <f t="shared" si="51"/>
        <v>0</v>
      </c>
      <c r="CZ12" s="280">
        <f t="shared" si="52"/>
        <v>0</v>
      </c>
      <c r="DA12" s="280">
        <f t="shared" si="53"/>
        <v>2806</v>
      </c>
      <c r="DB12" s="280">
        <f t="shared" si="54"/>
        <v>0</v>
      </c>
      <c r="DC12" s="280">
        <f t="shared" si="55"/>
        <v>2806</v>
      </c>
      <c r="DD12" s="280">
        <f t="shared" si="56"/>
        <v>0</v>
      </c>
      <c r="DE12" s="280">
        <f t="shared" si="57"/>
        <v>0</v>
      </c>
      <c r="DF12" s="280">
        <f t="shared" si="58"/>
        <v>0</v>
      </c>
      <c r="DG12" s="280">
        <f t="shared" si="59"/>
        <v>0</v>
      </c>
      <c r="DH12" s="280">
        <v>0</v>
      </c>
      <c r="DI12" s="280">
        <f t="shared" si="60"/>
        <v>21</v>
      </c>
      <c r="DJ12" s="280">
        <v>0</v>
      </c>
      <c r="DK12" s="280">
        <v>0</v>
      </c>
      <c r="DL12" s="280">
        <v>0</v>
      </c>
      <c r="DM12" s="280">
        <v>21</v>
      </c>
    </row>
    <row r="13" spans="1:117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7813</v>
      </c>
      <c r="E13" s="280">
        <f t="shared" si="1"/>
        <v>5767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4396</v>
      </c>
      <c r="K13" s="280">
        <v>0</v>
      </c>
      <c r="L13" s="280">
        <v>4396</v>
      </c>
      <c r="M13" s="280">
        <v>0</v>
      </c>
      <c r="N13" s="280">
        <f t="shared" si="4"/>
        <v>409</v>
      </c>
      <c r="O13" s="280">
        <v>98</v>
      </c>
      <c r="P13" s="280">
        <v>311</v>
      </c>
      <c r="Q13" s="280">
        <v>0</v>
      </c>
      <c r="R13" s="280">
        <f t="shared" si="5"/>
        <v>962</v>
      </c>
      <c r="S13" s="280">
        <v>210</v>
      </c>
      <c r="T13" s="280">
        <v>752</v>
      </c>
      <c r="U13" s="280">
        <v>0</v>
      </c>
      <c r="V13" s="280">
        <f t="shared" si="6"/>
        <v>0</v>
      </c>
      <c r="W13" s="280">
        <v>0</v>
      </c>
      <c r="X13" s="280">
        <v>0</v>
      </c>
      <c r="Y13" s="280">
        <v>0</v>
      </c>
      <c r="Z13" s="280">
        <f t="shared" si="7"/>
        <v>0</v>
      </c>
      <c r="AA13" s="280">
        <v>0</v>
      </c>
      <c r="AB13" s="280">
        <v>0</v>
      </c>
      <c r="AC13" s="280">
        <v>0</v>
      </c>
      <c r="AD13" s="280">
        <f t="shared" si="8"/>
        <v>1590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1496</v>
      </c>
      <c r="AJ13" s="280">
        <v>0</v>
      </c>
      <c r="AK13" s="280">
        <v>0</v>
      </c>
      <c r="AL13" s="280">
        <v>1496</v>
      </c>
      <c r="AM13" s="280">
        <f t="shared" si="11"/>
        <v>57</v>
      </c>
      <c r="AN13" s="280">
        <v>0</v>
      </c>
      <c r="AO13" s="280">
        <v>0</v>
      </c>
      <c r="AP13" s="280">
        <v>57</v>
      </c>
      <c r="AQ13" s="280">
        <f t="shared" si="12"/>
        <v>37</v>
      </c>
      <c r="AR13" s="280">
        <v>0</v>
      </c>
      <c r="AS13" s="280">
        <v>0</v>
      </c>
      <c r="AT13" s="280">
        <v>37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456</v>
      </c>
      <c r="BD13" s="280">
        <f t="shared" si="16"/>
        <v>31</v>
      </c>
      <c r="BE13" s="280">
        <v>0</v>
      </c>
      <c r="BF13" s="280">
        <v>0</v>
      </c>
      <c r="BG13" s="280">
        <v>31</v>
      </c>
      <c r="BH13" s="280">
        <v>0</v>
      </c>
      <c r="BI13" s="280">
        <v>0</v>
      </c>
      <c r="BJ13" s="280">
        <v>0</v>
      </c>
      <c r="BK13" s="280">
        <f t="shared" si="17"/>
        <v>425</v>
      </c>
      <c r="BL13" s="280">
        <v>0</v>
      </c>
      <c r="BM13" s="280">
        <v>393</v>
      </c>
      <c r="BN13" s="280">
        <v>29</v>
      </c>
      <c r="BO13" s="280">
        <v>3</v>
      </c>
      <c r="BP13" s="280">
        <v>0</v>
      </c>
      <c r="BQ13" s="280">
        <v>0</v>
      </c>
      <c r="BR13" s="280">
        <f t="shared" si="18"/>
        <v>5798</v>
      </c>
      <c r="BS13" s="280">
        <f t="shared" si="19"/>
        <v>0</v>
      </c>
      <c r="BT13" s="280">
        <f t="shared" si="20"/>
        <v>4396</v>
      </c>
      <c r="BU13" s="280">
        <f t="shared" si="21"/>
        <v>440</v>
      </c>
      <c r="BV13" s="280">
        <f t="shared" si="22"/>
        <v>962</v>
      </c>
      <c r="BW13" s="280">
        <f t="shared" si="23"/>
        <v>0</v>
      </c>
      <c r="BX13" s="280">
        <f t="shared" si="24"/>
        <v>0</v>
      </c>
      <c r="BY13" s="280">
        <f t="shared" si="25"/>
        <v>5767</v>
      </c>
      <c r="BZ13" s="280">
        <f t="shared" si="26"/>
        <v>0</v>
      </c>
      <c r="CA13" s="280">
        <f t="shared" si="27"/>
        <v>4396</v>
      </c>
      <c r="CB13" s="280">
        <f t="shared" si="28"/>
        <v>409</v>
      </c>
      <c r="CC13" s="280">
        <f t="shared" si="29"/>
        <v>962</v>
      </c>
      <c r="CD13" s="280">
        <f t="shared" si="30"/>
        <v>0</v>
      </c>
      <c r="CE13" s="280">
        <f t="shared" si="31"/>
        <v>0</v>
      </c>
      <c r="CF13" s="280">
        <f t="shared" si="32"/>
        <v>31</v>
      </c>
      <c r="CG13" s="280">
        <f t="shared" si="33"/>
        <v>0</v>
      </c>
      <c r="CH13" s="280">
        <f t="shared" si="34"/>
        <v>0</v>
      </c>
      <c r="CI13" s="280">
        <f t="shared" si="35"/>
        <v>31</v>
      </c>
      <c r="CJ13" s="280">
        <f t="shared" si="36"/>
        <v>0</v>
      </c>
      <c r="CK13" s="280">
        <f t="shared" si="37"/>
        <v>0</v>
      </c>
      <c r="CL13" s="280">
        <f t="shared" si="38"/>
        <v>0</v>
      </c>
      <c r="CM13" s="280">
        <f t="shared" si="39"/>
        <v>2015</v>
      </c>
      <c r="CN13" s="280">
        <f t="shared" si="40"/>
        <v>0</v>
      </c>
      <c r="CO13" s="280">
        <f t="shared" si="41"/>
        <v>1889</v>
      </c>
      <c r="CP13" s="280">
        <f t="shared" si="42"/>
        <v>86</v>
      </c>
      <c r="CQ13" s="280">
        <f t="shared" si="43"/>
        <v>40</v>
      </c>
      <c r="CR13" s="280">
        <f t="shared" si="44"/>
        <v>0</v>
      </c>
      <c r="CS13" s="280">
        <f t="shared" si="45"/>
        <v>0</v>
      </c>
      <c r="CT13" s="280">
        <f t="shared" si="46"/>
        <v>1590</v>
      </c>
      <c r="CU13" s="280">
        <f t="shared" si="47"/>
        <v>0</v>
      </c>
      <c r="CV13" s="280">
        <f t="shared" si="48"/>
        <v>1496</v>
      </c>
      <c r="CW13" s="280">
        <f t="shared" si="49"/>
        <v>57</v>
      </c>
      <c r="CX13" s="280">
        <f t="shared" si="50"/>
        <v>37</v>
      </c>
      <c r="CY13" s="280">
        <f t="shared" si="51"/>
        <v>0</v>
      </c>
      <c r="CZ13" s="280">
        <f t="shared" si="52"/>
        <v>0</v>
      </c>
      <c r="DA13" s="280">
        <f t="shared" si="53"/>
        <v>425</v>
      </c>
      <c r="DB13" s="280">
        <f t="shared" si="54"/>
        <v>0</v>
      </c>
      <c r="DC13" s="280">
        <f t="shared" si="55"/>
        <v>393</v>
      </c>
      <c r="DD13" s="280">
        <f t="shared" si="56"/>
        <v>29</v>
      </c>
      <c r="DE13" s="280">
        <f t="shared" si="57"/>
        <v>3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3</v>
      </c>
      <c r="DJ13" s="280">
        <v>3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8755</v>
      </c>
      <c r="E14" s="280">
        <f t="shared" si="1"/>
        <v>4857</v>
      </c>
      <c r="F14" s="280">
        <f t="shared" si="2"/>
        <v>2901</v>
      </c>
      <c r="G14" s="280">
        <v>0</v>
      </c>
      <c r="H14" s="280">
        <v>2901</v>
      </c>
      <c r="I14" s="280">
        <v>0</v>
      </c>
      <c r="J14" s="280">
        <f t="shared" si="3"/>
        <v>1398</v>
      </c>
      <c r="K14" s="280">
        <v>0</v>
      </c>
      <c r="L14" s="280">
        <v>1398</v>
      </c>
      <c r="M14" s="280">
        <v>0</v>
      </c>
      <c r="N14" s="280">
        <f t="shared" si="4"/>
        <v>1</v>
      </c>
      <c r="O14" s="280">
        <v>0</v>
      </c>
      <c r="P14" s="280">
        <v>1</v>
      </c>
      <c r="Q14" s="280">
        <v>0</v>
      </c>
      <c r="R14" s="280">
        <f t="shared" si="5"/>
        <v>492</v>
      </c>
      <c r="S14" s="280">
        <v>0</v>
      </c>
      <c r="T14" s="280">
        <v>492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65</v>
      </c>
      <c r="AA14" s="280">
        <v>0</v>
      </c>
      <c r="AB14" s="280">
        <v>65</v>
      </c>
      <c r="AC14" s="280">
        <v>0</v>
      </c>
      <c r="AD14" s="280">
        <f t="shared" si="8"/>
        <v>1745</v>
      </c>
      <c r="AE14" s="280">
        <f t="shared" si="9"/>
        <v>359</v>
      </c>
      <c r="AF14" s="280">
        <v>0</v>
      </c>
      <c r="AG14" s="280">
        <v>0</v>
      </c>
      <c r="AH14" s="280">
        <v>359</v>
      </c>
      <c r="AI14" s="280">
        <f t="shared" si="10"/>
        <v>1368</v>
      </c>
      <c r="AJ14" s="280">
        <v>0</v>
      </c>
      <c r="AK14" s="280">
        <v>0</v>
      </c>
      <c r="AL14" s="280">
        <v>1368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13</v>
      </c>
      <c r="AR14" s="280">
        <v>0</v>
      </c>
      <c r="AS14" s="280">
        <v>0</v>
      </c>
      <c r="AT14" s="280">
        <v>13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5</v>
      </c>
      <c r="AZ14" s="280">
        <v>0</v>
      </c>
      <c r="BA14" s="280">
        <v>0</v>
      </c>
      <c r="BB14" s="280">
        <v>5</v>
      </c>
      <c r="BC14" s="280">
        <f t="shared" si="15"/>
        <v>2153</v>
      </c>
      <c r="BD14" s="280">
        <f t="shared" si="16"/>
        <v>1609</v>
      </c>
      <c r="BE14" s="280">
        <v>331</v>
      </c>
      <c r="BF14" s="280">
        <v>104</v>
      </c>
      <c r="BG14" s="280">
        <v>1074</v>
      </c>
      <c r="BH14" s="280">
        <v>16</v>
      </c>
      <c r="BI14" s="280">
        <v>0</v>
      </c>
      <c r="BJ14" s="280">
        <v>84</v>
      </c>
      <c r="BK14" s="280">
        <f t="shared" si="17"/>
        <v>544</v>
      </c>
      <c r="BL14" s="280">
        <v>26</v>
      </c>
      <c r="BM14" s="280">
        <v>274</v>
      </c>
      <c r="BN14" s="280">
        <v>0</v>
      </c>
      <c r="BO14" s="280">
        <v>24</v>
      </c>
      <c r="BP14" s="280">
        <v>207</v>
      </c>
      <c r="BQ14" s="280">
        <v>13</v>
      </c>
      <c r="BR14" s="280">
        <f t="shared" si="18"/>
        <v>6466</v>
      </c>
      <c r="BS14" s="280">
        <f t="shared" si="19"/>
        <v>3232</v>
      </c>
      <c r="BT14" s="280">
        <f t="shared" si="20"/>
        <v>1502</v>
      </c>
      <c r="BU14" s="280">
        <f t="shared" si="21"/>
        <v>1075</v>
      </c>
      <c r="BV14" s="280">
        <f t="shared" si="22"/>
        <v>508</v>
      </c>
      <c r="BW14" s="280">
        <f t="shared" si="23"/>
        <v>0</v>
      </c>
      <c r="BX14" s="280">
        <f t="shared" si="24"/>
        <v>149</v>
      </c>
      <c r="BY14" s="280">
        <f t="shared" si="25"/>
        <v>4857</v>
      </c>
      <c r="BZ14" s="280">
        <f t="shared" si="26"/>
        <v>2901</v>
      </c>
      <c r="CA14" s="280">
        <f t="shared" si="27"/>
        <v>1398</v>
      </c>
      <c r="CB14" s="280">
        <f t="shared" si="28"/>
        <v>1</v>
      </c>
      <c r="CC14" s="280">
        <f t="shared" si="29"/>
        <v>492</v>
      </c>
      <c r="CD14" s="280">
        <f t="shared" si="30"/>
        <v>0</v>
      </c>
      <c r="CE14" s="280">
        <f t="shared" si="31"/>
        <v>65</v>
      </c>
      <c r="CF14" s="280">
        <f t="shared" si="32"/>
        <v>1609</v>
      </c>
      <c r="CG14" s="280">
        <f t="shared" si="33"/>
        <v>331</v>
      </c>
      <c r="CH14" s="280">
        <f t="shared" si="34"/>
        <v>104</v>
      </c>
      <c r="CI14" s="280">
        <f t="shared" si="35"/>
        <v>1074</v>
      </c>
      <c r="CJ14" s="280">
        <f t="shared" si="36"/>
        <v>16</v>
      </c>
      <c r="CK14" s="280">
        <f t="shared" si="37"/>
        <v>0</v>
      </c>
      <c r="CL14" s="280">
        <f t="shared" si="38"/>
        <v>84</v>
      </c>
      <c r="CM14" s="280">
        <f t="shared" si="39"/>
        <v>2289</v>
      </c>
      <c r="CN14" s="280">
        <f t="shared" si="40"/>
        <v>385</v>
      </c>
      <c r="CO14" s="280">
        <f t="shared" si="41"/>
        <v>1642</v>
      </c>
      <c r="CP14" s="280">
        <f t="shared" si="42"/>
        <v>0</v>
      </c>
      <c r="CQ14" s="280">
        <f t="shared" si="43"/>
        <v>37</v>
      </c>
      <c r="CR14" s="280">
        <f t="shared" si="44"/>
        <v>207</v>
      </c>
      <c r="CS14" s="280">
        <f t="shared" si="45"/>
        <v>18</v>
      </c>
      <c r="CT14" s="280">
        <f t="shared" si="46"/>
        <v>1745</v>
      </c>
      <c r="CU14" s="280">
        <f t="shared" si="47"/>
        <v>359</v>
      </c>
      <c r="CV14" s="280">
        <f t="shared" si="48"/>
        <v>1368</v>
      </c>
      <c r="CW14" s="280">
        <f t="shared" si="49"/>
        <v>0</v>
      </c>
      <c r="CX14" s="280">
        <f t="shared" si="50"/>
        <v>13</v>
      </c>
      <c r="CY14" s="280">
        <f t="shared" si="51"/>
        <v>0</v>
      </c>
      <c r="CZ14" s="280">
        <f t="shared" si="52"/>
        <v>5</v>
      </c>
      <c r="DA14" s="280">
        <f t="shared" si="53"/>
        <v>544</v>
      </c>
      <c r="DB14" s="280">
        <f t="shared" si="54"/>
        <v>26</v>
      </c>
      <c r="DC14" s="280">
        <f t="shared" si="55"/>
        <v>274</v>
      </c>
      <c r="DD14" s="280">
        <f t="shared" si="56"/>
        <v>0</v>
      </c>
      <c r="DE14" s="280">
        <f t="shared" si="57"/>
        <v>24</v>
      </c>
      <c r="DF14" s="280">
        <f t="shared" si="58"/>
        <v>207</v>
      </c>
      <c r="DG14" s="280">
        <f t="shared" si="59"/>
        <v>13</v>
      </c>
      <c r="DH14" s="280">
        <v>0</v>
      </c>
      <c r="DI14" s="280">
        <f t="shared" si="60"/>
        <v>0</v>
      </c>
      <c r="DJ14" s="280">
        <v>0</v>
      </c>
      <c r="DK14" s="280">
        <v>0</v>
      </c>
      <c r="DL14" s="280">
        <v>0</v>
      </c>
      <c r="DM14" s="280">
        <v>0</v>
      </c>
    </row>
    <row r="15" spans="1:117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6547</v>
      </c>
      <c r="E15" s="280">
        <f t="shared" si="1"/>
        <v>4829</v>
      </c>
      <c r="F15" s="280">
        <f t="shared" si="2"/>
        <v>1911</v>
      </c>
      <c r="G15" s="280">
        <v>4</v>
      </c>
      <c r="H15" s="280">
        <v>1907</v>
      </c>
      <c r="I15" s="280">
        <v>0</v>
      </c>
      <c r="J15" s="280">
        <f t="shared" si="3"/>
        <v>2114</v>
      </c>
      <c r="K15" s="280">
        <v>1</v>
      </c>
      <c r="L15" s="280">
        <v>2113</v>
      </c>
      <c r="M15" s="280">
        <v>0</v>
      </c>
      <c r="N15" s="280">
        <f t="shared" si="4"/>
        <v>89</v>
      </c>
      <c r="O15" s="280">
        <v>89</v>
      </c>
      <c r="P15" s="280">
        <v>0</v>
      </c>
      <c r="Q15" s="280">
        <v>0</v>
      </c>
      <c r="R15" s="280">
        <f t="shared" si="5"/>
        <v>424</v>
      </c>
      <c r="S15" s="280">
        <v>0</v>
      </c>
      <c r="T15" s="280">
        <v>424</v>
      </c>
      <c r="U15" s="280">
        <v>0</v>
      </c>
      <c r="V15" s="280">
        <f t="shared" si="6"/>
        <v>1</v>
      </c>
      <c r="W15" s="280">
        <v>1</v>
      </c>
      <c r="X15" s="280">
        <v>0</v>
      </c>
      <c r="Y15" s="280">
        <v>0</v>
      </c>
      <c r="Z15" s="280">
        <f t="shared" si="7"/>
        <v>290</v>
      </c>
      <c r="AA15" s="280">
        <v>15</v>
      </c>
      <c r="AB15" s="280">
        <v>275</v>
      </c>
      <c r="AC15" s="280">
        <v>0</v>
      </c>
      <c r="AD15" s="280">
        <f t="shared" si="8"/>
        <v>1665</v>
      </c>
      <c r="AE15" s="280">
        <f t="shared" si="9"/>
        <v>575</v>
      </c>
      <c r="AF15" s="280">
        <v>2</v>
      </c>
      <c r="AG15" s="280">
        <v>0</v>
      </c>
      <c r="AH15" s="280">
        <v>573</v>
      </c>
      <c r="AI15" s="280">
        <f t="shared" si="10"/>
        <v>1040</v>
      </c>
      <c r="AJ15" s="280">
        <v>38</v>
      </c>
      <c r="AK15" s="280">
        <v>0</v>
      </c>
      <c r="AL15" s="280">
        <v>1002</v>
      </c>
      <c r="AM15" s="280">
        <f t="shared" si="11"/>
        <v>30</v>
      </c>
      <c r="AN15" s="280">
        <v>30</v>
      </c>
      <c r="AO15" s="280">
        <v>0</v>
      </c>
      <c r="AP15" s="280">
        <v>0</v>
      </c>
      <c r="AQ15" s="280">
        <f t="shared" si="12"/>
        <v>4</v>
      </c>
      <c r="AR15" s="280">
        <v>1</v>
      </c>
      <c r="AS15" s="280">
        <v>0</v>
      </c>
      <c r="AT15" s="280">
        <v>3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16</v>
      </c>
      <c r="AZ15" s="280">
        <v>8</v>
      </c>
      <c r="BA15" s="280">
        <v>0</v>
      </c>
      <c r="BB15" s="280">
        <v>8</v>
      </c>
      <c r="BC15" s="280">
        <f t="shared" si="15"/>
        <v>53</v>
      </c>
      <c r="BD15" s="280">
        <f t="shared" si="16"/>
        <v>32</v>
      </c>
      <c r="BE15" s="280">
        <v>14</v>
      </c>
      <c r="BF15" s="280">
        <v>5</v>
      </c>
      <c r="BG15" s="280">
        <v>0</v>
      </c>
      <c r="BH15" s="280">
        <v>2</v>
      </c>
      <c r="BI15" s="280">
        <v>1</v>
      </c>
      <c r="BJ15" s="280">
        <v>10</v>
      </c>
      <c r="BK15" s="280">
        <f t="shared" si="17"/>
        <v>21</v>
      </c>
      <c r="BL15" s="280">
        <v>1</v>
      </c>
      <c r="BM15" s="280">
        <v>14</v>
      </c>
      <c r="BN15" s="280">
        <v>0</v>
      </c>
      <c r="BO15" s="280">
        <v>0</v>
      </c>
      <c r="BP15" s="280">
        <v>0</v>
      </c>
      <c r="BQ15" s="280">
        <v>6</v>
      </c>
      <c r="BR15" s="280">
        <f t="shared" si="18"/>
        <v>4861</v>
      </c>
      <c r="BS15" s="280">
        <f t="shared" si="19"/>
        <v>1925</v>
      </c>
      <c r="BT15" s="280">
        <f t="shared" si="20"/>
        <v>2119</v>
      </c>
      <c r="BU15" s="280">
        <f t="shared" si="21"/>
        <v>89</v>
      </c>
      <c r="BV15" s="280">
        <f t="shared" si="22"/>
        <v>426</v>
      </c>
      <c r="BW15" s="280">
        <f t="shared" si="23"/>
        <v>2</v>
      </c>
      <c r="BX15" s="280">
        <f t="shared" si="24"/>
        <v>300</v>
      </c>
      <c r="BY15" s="280">
        <f t="shared" si="25"/>
        <v>4829</v>
      </c>
      <c r="BZ15" s="280">
        <f t="shared" si="26"/>
        <v>1911</v>
      </c>
      <c r="CA15" s="280">
        <f t="shared" si="27"/>
        <v>2114</v>
      </c>
      <c r="CB15" s="280">
        <f t="shared" si="28"/>
        <v>89</v>
      </c>
      <c r="CC15" s="280">
        <f t="shared" si="29"/>
        <v>424</v>
      </c>
      <c r="CD15" s="280">
        <f t="shared" si="30"/>
        <v>1</v>
      </c>
      <c r="CE15" s="280">
        <f t="shared" si="31"/>
        <v>290</v>
      </c>
      <c r="CF15" s="280">
        <f t="shared" si="32"/>
        <v>32</v>
      </c>
      <c r="CG15" s="280">
        <f t="shared" si="33"/>
        <v>14</v>
      </c>
      <c r="CH15" s="280">
        <f t="shared" si="34"/>
        <v>5</v>
      </c>
      <c r="CI15" s="280">
        <f t="shared" si="35"/>
        <v>0</v>
      </c>
      <c r="CJ15" s="280">
        <f t="shared" si="36"/>
        <v>2</v>
      </c>
      <c r="CK15" s="280">
        <f t="shared" si="37"/>
        <v>1</v>
      </c>
      <c r="CL15" s="280">
        <f t="shared" si="38"/>
        <v>10</v>
      </c>
      <c r="CM15" s="280">
        <f t="shared" si="39"/>
        <v>1686</v>
      </c>
      <c r="CN15" s="280">
        <f t="shared" si="40"/>
        <v>576</v>
      </c>
      <c r="CO15" s="280">
        <f t="shared" si="41"/>
        <v>1054</v>
      </c>
      <c r="CP15" s="280">
        <f t="shared" si="42"/>
        <v>30</v>
      </c>
      <c r="CQ15" s="280">
        <f t="shared" si="43"/>
        <v>4</v>
      </c>
      <c r="CR15" s="280">
        <f t="shared" si="44"/>
        <v>0</v>
      </c>
      <c r="CS15" s="280">
        <f t="shared" si="45"/>
        <v>22</v>
      </c>
      <c r="CT15" s="280">
        <f t="shared" si="46"/>
        <v>1665</v>
      </c>
      <c r="CU15" s="280">
        <f t="shared" si="47"/>
        <v>575</v>
      </c>
      <c r="CV15" s="280">
        <f t="shared" si="48"/>
        <v>1040</v>
      </c>
      <c r="CW15" s="280">
        <f t="shared" si="49"/>
        <v>30</v>
      </c>
      <c r="CX15" s="280">
        <f t="shared" si="50"/>
        <v>4</v>
      </c>
      <c r="CY15" s="280">
        <f t="shared" si="51"/>
        <v>0</v>
      </c>
      <c r="CZ15" s="280">
        <f t="shared" si="52"/>
        <v>16</v>
      </c>
      <c r="DA15" s="280">
        <f t="shared" si="53"/>
        <v>21</v>
      </c>
      <c r="DB15" s="280">
        <f t="shared" si="54"/>
        <v>1</v>
      </c>
      <c r="DC15" s="280">
        <f t="shared" si="55"/>
        <v>14</v>
      </c>
      <c r="DD15" s="280">
        <f t="shared" si="56"/>
        <v>0</v>
      </c>
      <c r="DE15" s="280">
        <f t="shared" si="57"/>
        <v>0</v>
      </c>
      <c r="DF15" s="280">
        <f t="shared" si="58"/>
        <v>0</v>
      </c>
      <c r="DG15" s="280">
        <f t="shared" si="59"/>
        <v>6</v>
      </c>
      <c r="DH15" s="280">
        <v>33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12118</v>
      </c>
      <c r="E16" s="280">
        <f t="shared" si="1"/>
        <v>8335</v>
      </c>
      <c r="F16" s="280">
        <f t="shared" si="2"/>
        <v>7640</v>
      </c>
      <c r="G16" s="280">
        <v>0</v>
      </c>
      <c r="H16" s="280">
        <v>7640</v>
      </c>
      <c r="I16" s="277">
        <v>0</v>
      </c>
      <c r="J16" s="280">
        <f t="shared" si="3"/>
        <v>0</v>
      </c>
      <c r="K16" s="280">
        <v>0</v>
      </c>
      <c r="L16" s="280">
        <v>0</v>
      </c>
      <c r="M16" s="280">
        <v>0</v>
      </c>
      <c r="N16" s="280">
        <f t="shared" si="4"/>
        <v>0</v>
      </c>
      <c r="O16" s="280">
        <v>0</v>
      </c>
      <c r="P16" s="280">
        <v>0</v>
      </c>
      <c r="Q16" s="280">
        <v>0</v>
      </c>
      <c r="R16" s="280">
        <f t="shared" si="5"/>
        <v>579</v>
      </c>
      <c r="S16" s="280">
        <v>0</v>
      </c>
      <c r="T16" s="280">
        <v>579</v>
      </c>
      <c r="U16" s="280">
        <v>0</v>
      </c>
      <c r="V16" s="280">
        <f t="shared" si="6"/>
        <v>3</v>
      </c>
      <c r="W16" s="280">
        <v>0</v>
      </c>
      <c r="X16" s="280">
        <v>3</v>
      </c>
      <c r="Y16" s="280">
        <v>0</v>
      </c>
      <c r="Z16" s="280">
        <f t="shared" si="7"/>
        <v>113</v>
      </c>
      <c r="AA16" s="280">
        <v>0</v>
      </c>
      <c r="AB16" s="280">
        <v>113</v>
      </c>
      <c r="AC16" s="280">
        <v>0</v>
      </c>
      <c r="AD16" s="280">
        <f t="shared" si="8"/>
        <v>2874</v>
      </c>
      <c r="AE16" s="280">
        <f t="shared" si="9"/>
        <v>2826</v>
      </c>
      <c r="AF16" s="280">
        <v>0</v>
      </c>
      <c r="AG16" s="280">
        <v>0</v>
      </c>
      <c r="AH16" s="280">
        <v>2826</v>
      </c>
      <c r="AI16" s="280">
        <f t="shared" si="10"/>
        <v>0</v>
      </c>
      <c r="AJ16" s="280">
        <v>0</v>
      </c>
      <c r="AK16" s="280">
        <v>0</v>
      </c>
      <c r="AL16" s="280">
        <v>0</v>
      </c>
      <c r="AM16" s="280">
        <f t="shared" si="11"/>
        <v>0</v>
      </c>
      <c r="AN16" s="280">
        <v>0</v>
      </c>
      <c r="AO16" s="280">
        <v>0</v>
      </c>
      <c r="AP16" s="280">
        <v>0</v>
      </c>
      <c r="AQ16" s="280">
        <f t="shared" si="12"/>
        <v>37</v>
      </c>
      <c r="AR16" s="280">
        <v>37</v>
      </c>
      <c r="AS16" s="280">
        <v>0</v>
      </c>
      <c r="AT16" s="280">
        <v>0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11</v>
      </c>
      <c r="AZ16" s="280">
        <v>0</v>
      </c>
      <c r="BA16" s="280">
        <v>0</v>
      </c>
      <c r="BB16" s="280">
        <v>11</v>
      </c>
      <c r="BC16" s="280">
        <f t="shared" si="15"/>
        <v>909</v>
      </c>
      <c r="BD16" s="280">
        <f t="shared" si="16"/>
        <v>589</v>
      </c>
      <c r="BE16" s="280">
        <v>430</v>
      </c>
      <c r="BF16" s="280">
        <v>0</v>
      </c>
      <c r="BG16" s="280">
        <v>0</v>
      </c>
      <c r="BH16" s="280">
        <v>9</v>
      </c>
      <c r="BI16" s="280">
        <v>0</v>
      </c>
      <c r="BJ16" s="280">
        <v>150</v>
      </c>
      <c r="BK16" s="280">
        <f t="shared" si="17"/>
        <v>320</v>
      </c>
      <c r="BL16" s="280">
        <v>255</v>
      </c>
      <c r="BM16" s="280">
        <v>0</v>
      </c>
      <c r="BN16" s="280">
        <v>0</v>
      </c>
      <c r="BO16" s="280">
        <v>4</v>
      </c>
      <c r="BP16" s="280">
        <v>0</v>
      </c>
      <c r="BQ16" s="280">
        <v>61</v>
      </c>
      <c r="BR16" s="280">
        <f t="shared" si="18"/>
        <v>8924</v>
      </c>
      <c r="BS16" s="280">
        <f t="shared" si="19"/>
        <v>8070</v>
      </c>
      <c r="BT16" s="280">
        <f t="shared" si="20"/>
        <v>0</v>
      </c>
      <c r="BU16" s="280">
        <f t="shared" si="21"/>
        <v>0</v>
      </c>
      <c r="BV16" s="280">
        <f t="shared" si="22"/>
        <v>588</v>
      </c>
      <c r="BW16" s="280">
        <f t="shared" si="23"/>
        <v>3</v>
      </c>
      <c r="BX16" s="280">
        <f t="shared" si="24"/>
        <v>263</v>
      </c>
      <c r="BY16" s="280">
        <f t="shared" si="25"/>
        <v>8335</v>
      </c>
      <c r="BZ16" s="280">
        <f t="shared" si="26"/>
        <v>7640</v>
      </c>
      <c r="CA16" s="280">
        <f t="shared" si="27"/>
        <v>0</v>
      </c>
      <c r="CB16" s="280">
        <f t="shared" si="28"/>
        <v>0</v>
      </c>
      <c r="CC16" s="280">
        <f t="shared" si="29"/>
        <v>579</v>
      </c>
      <c r="CD16" s="280">
        <f t="shared" si="30"/>
        <v>3</v>
      </c>
      <c r="CE16" s="280">
        <f t="shared" si="31"/>
        <v>113</v>
      </c>
      <c r="CF16" s="280">
        <f t="shared" si="32"/>
        <v>589</v>
      </c>
      <c r="CG16" s="280">
        <f t="shared" si="33"/>
        <v>430</v>
      </c>
      <c r="CH16" s="280">
        <f t="shared" si="34"/>
        <v>0</v>
      </c>
      <c r="CI16" s="280">
        <f t="shared" si="35"/>
        <v>0</v>
      </c>
      <c r="CJ16" s="280">
        <f t="shared" si="36"/>
        <v>9</v>
      </c>
      <c r="CK16" s="280">
        <f t="shared" si="37"/>
        <v>0</v>
      </c>
      <c r="CL16" s="280">
        <f t="shared" si="38"/>
        <v>150</v>
      </c>
      <c r="CM16" s="280">
        <f t="shared" si="39"/>
        <v>3194</v>
      </c>
      <c r="CN16" s="280">
        <f t="shared" si="40"/>
        <v>3081</v>
      </c>
      <c r="CO16" s="280">
        <f t="shared" si="41"/>
        <v>0</v>
      </c>
      <c r="CP16" s="280">
        <f t="shared" si="42"/>
        <v>0</v>
      </c>
      <c r="CQ16" s="280">
        <f t="shared" si="43"/>
        <v>41</v>
      </c>
      <c r="CR16" s="280">
        <f t="shared" si="44"/>
        <v>0</v>
      </c>
      <c r="CS16" s="280">
        <f t="shared" si="45"/>
        <v>72</v>
      </c>
      <c r="CT16" s="280">
        <f t="shared" si="46"/>
        <v>2874</v>
      </c>
      <c r="CU16" s="280">
        <f t="shared" si="47"/>
        <v>2826</v>
      </c>
      <c r="CV16" s="280">
        <f t="shared" si="48"/>
        <v>0</v>
      </c>
      <c r="CW16" s="280">
        <f t="shared" si="49"/>
        <v>0</v>
      </c>
      <c r="CX16" s="280">
        <f t="shared" si="50"/>
        <v>37</v>
      </c>
      <c r="CY16" s="280">
        <f t="shared" si="51"/>
        <v>0</v>
      </c>
      <c r="CZ16" s="280">
        <f t="shared" si="52"/>
        <v>11</v>
      </c>
      <c r="DA16" s="280">
        <f t="shared" si="53"/>
        <v>320</v>
      </c>
      <c r="DB16" s="280">
        <f t="shared" si="54"/>
        <v>255</v>
      </c>
      <c r="DC16" s="280">
        <f t="shared" si="55"/>
        <v>0</v>
      </c>
      <c r="DD16" s="280">
        <f t="shared" si="56"/>
        <v>0</v>
      </c>
      <c r="DE16" s="280">
        <f t="shared" si="57"/>
        <v>4</v>
      </c>
      <c r="DF16" s="280">
        <f t="shared" si="58"/>
        <v>0</v>
      </c>
      <c r="DG16" s="280">
        <f t="shared" si="59"/>
        <v>61</v>
      </c>
      <c r="DH16" s="280">
        <v>0</v>
      </c>
      <c r="DI16" s="280">
        <f t="shared" si="60"/>
        <v>1</v>
      </c>
      <c r="DJ16" s="280">
        <v>0</v>
      </c>
      <c r="DK16" s="280">
        <v>1</v>
      </c>
      <c r="DL16" s="280">
        <v>0</v>
      </c>
      <c r="DM16" s="280">
        <v>0</v>
      </c>
    </row>
    <row r="17" spans="1:117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9772</v>
      </c>
      <c r="E17" s="280">
        <f t="shared" si="1"/>
        <v>6756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4960</v>
      </c>
      <c r="K17" s="280">
        <v>0</v>
      </c>
      <c r="L17" s="280">
        <v>4960</v>
      </c>
      <c r="M17" s="280">
        <v>0</v>
      </c>
      <c r="N17" s="280">
        <f t="shared" si="4"/>
        <v>60</v>
      </c>
      <c r="O17" s="280">
        <v>0</v>
      </c>
      <c r="P17" s="280">
        <v>60</v>
      </c>
      <c r="Q17" s="280">
        <v>0</v>
      </c>
      <c r="R17" s="280">
        <f t="shared" si="5"/>
        <v>1401</v>
      </c>
      <c r="S17" s="280">
        <v>0</v>
      </c>
      <c r="T17" s="280">
        <v>1401</v>
      </c>
      <c r="U17" s="280">
        <v>0</v>
      </c>
      <c r="V17" s="280">
        <f t="shared" si="6"/>
        <v>7</v>
      </c>
      <c r="W17" s="280">
        <v>0</v>
      </c>
      <c r="X17" s="280">
        <v>7</v>
      </c>
      <c r="Y17" s="280">
        <v>0</v>
      </c>
      <c r="Z17" s="280">
        <f t="shared" si="7"/>
        <v>328</v>
      </c>
      <c r="AA17" s="280">
        <v>0</v>
      </c>
      <c r="AB17" s="280">
        <v>328</v>
      </c>
      <c r="AC17" s="280">
        <v>0</v>
      </c>
      <c r="AD17" s="280">
        <f t="shared" si="8"/>
        <v>2421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2376</v>
      </c>
      <c r="AJ17" s="280">
        <v>0</v>
      </c>
      <c r="AK17" s="280">
        <v>0</v>
      </c>
      <c r="AL17" s="280">
        <v>2376</v>
      </c>
      <c r="AM17" s="280">
        <f t="shared" si="11"/>
        <v>0</v>
      </c>
      <c r="AN17" s="280">
        <v>0</v>
      </c>
      <c r="AO17" s="280">
        <v>0</v>
      </c>
      <c r="AP17" s="280">
        <v>0</v>
      </c>
      <c r="AQ17" s="280">
        <f t="shared" si="12"/>
        <v>45</v>
      </c>
      <c r="AR17" s="280">
        <v>0</v>
      </c>
      <c r="AS17" s="280">
        <v>0</v>
      </c>
      <c r="AT17" s="280">
        <v>45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595</v>
      </c>
      <c r="BD17" s="280">
        <f t="shared" si="16"/>
        <v>525</v>
      </c>
      <c r="BE17" s="280">
        <v>0</v>
      </c>
      <c r="BF17" s="280">
        <v>525</v>
      </c>
      <c r="BG17" s="280">
        <v>0</v>
      </c>
      <c r="BH17" s="280">
        <v>0</v>
      </c>
      <c r="BI17" s="280">
        <v>0</v>
      </c>
      <c r="BJ17" s="280">
        <v>0</v>
      </c>
      <c r="BK17" s="280">
        <f t="shared" si="17"/>
        <v>70</v>
      </c>
      <c r="BL17" s="280">
        <v>0</v>
      </c>
      <c r="BM17" s="280">
        <v>70</v>
      </c>
      <c r="BN17" s="280">
        <v>0</v>
      </c>
      <c r="BO17" s="280">
        <v>0</v>
      </c>
      <c r="BP17" s="280">
        <v>0</v>
      </c>
      <c r="BQ17" s="280">
        <v>0</v>
      </c>
      <c r="BR17" s="280">
        <f t="shared" si="18"/>
        <v>7281</v>
      </c>
      <c r="BS17" s="280">
        <f t="shared" si="19"/>
        <v>0</v>
      </c>
      <c r="BT17" s="280">
        <f t="shared" si="20"/>
        <v>5485</v>
      </c>
      <c r="BU17" s="280">
        <f t="shared" si="21"/>
        <v>60</v>
      </c>
      <c r="BV17" s="280">
        <f t="shared" si="22"/>
        <v>1401</v>
      </c>
      <c r="BW17" s="280">
        <f t="shared" si="23"/>
        <v>7</v>
      </c>
      <c r="BX17" s="280">
        <f t="shared" si="24"/>
        <v>328</v>
      </c>
      <c r="BY17" s="280">
        <f t="shared" si="25"/>
        <v>6756</v>
      </c>
      <c r="BZ17" s="280">
        <f t="shared" si="26"/>
        <v>0</v>
      </c>
      <c r="CA17" s="280">
        <f t="shared" si="27"/>
        <v>4960</v>
      </c>
      <c r="CB17" s="280">
        <f t="shared" si="28"/>
        <v>60</v>
      </c>
      <c r="CC17" s="280">
        <f t="shared" si="29"/>
        <v>1401</v>
      </c>
      <c r="CD17" s="280">
        <f t="shared" si="30"/>
        <v>7</v>
      </c>
      <c r="CE17" s="280">
        <f t="shared" si="31"/>
        <v>328</v>
      </c>
      <c r="CF17" s="280">
        <f t="shared" si="32"/>
        <v>525</v>
      </c>
      <c r="CG17" s="280">
        <f t="shared" si="33"/>
        <v>0</v>
      </c>
      <c r="CH17" s="280">
        <f t="shared" si="34"/>
        <v>525</v>
      </c>
      <c r="CI17" s="280">
        <f t="shared" si="35"/>
        <v>0</v>
      </c>
      <c r="CJ17" s="280">
        <f t="shared" si="36"/>
        <v>0</v>
      </c>
      <c r="CK17" s="280">
        <f t="shared" si="37"/>
        <v>0</v>
      </c>
      <c r="CL17" s="280">
        <f t="shared" si="38"/>
        <v>0</v>
      </c>
      <c r="CM17" s="280">
        <f t="shared" si="39"/>
        <v>2491</v>
      </c>
      <c r="CN17" s="280">
        <f t="shared" si="40"/>
        <v>0</v>
      </c>
      <c r="CO17" s="280">
        <f t="shared" si="41"/>
        <v>2446</v>
      </c>
      <c r="CP17" s="280">
        <f t="shared" si="42"/>
        <v>0</v>
      </c>
      <c r="CQ17" s="280">
        <f t="shared" si="43"/>
        <v>45</v>
      </c>
      <c r="CR17" s="280">
        <f t="shared" si="44"/>
        <v>0</v>
      </c>
      <c r="CS17" s="280">
        <f t="shared" si="45"/>
        <v>0</v>
      </c>
      <c r="CT17" s="280">
        <f t="shared" si="46"/>
        <v>2421</v>
      </c>
      <c r="CU17" s="280">
        <f t="shared" si="47"/>
        <v>0</v>
      </c>
      <c r="CV17" s="280">
        <f t="shared" si="48"/>
        <v>2376</v>
      </c>
      <c r="CW17" s="280">
        <f t="shared" si="49"/>
        <v>0</v>
      </c>
      <c r="CX17" s="280">
        <f t="shared" si="50"/>
        <v>45</v>
      </c>
      <c r="CY17" s="280">
        <f t="shared" si="51"/>
        <v>0</v>
      </c>
      <c r="CZ17" s="280">
        <f t="shared" si="52"/>
        <v>0</v>
      </c>
      <c r="DA17" s="280">
        <f t="shared" si="53"/>
        <v>70</v>
      </c>
      <c r="DB17" s="280">
        <f t="shared" si="54"/>
        <v>0</v>
      </c>
      <c r="DC17" s="280">
        <f t="shared" si="55"/>
        <v>70</v>
      </c>
      <c r="DD17" s="280">
        <f t="shared" si="56"/>
        <v>0</v>
      </c>
      <c r="DE17" s="280">
        <f t="shared" si="57"/>
        <v>0</v>
      </c>
      <c r="DF17" s="280">
        <f t="shared" si="58"/>
        <v>0</v>
      </c>
      <c r="DG17" s="280">
        <f t="shared" si="59"/>
        <v>0</v>
      </c>
      <c r="DH17" s="280">
        <v>2</v>
      </c>
      <c r="DI17" s="280">
        <f t="shared" si="60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8173</v>
      </c>
      <c r="E18" s="280">
        <f t="shared" si="1"/>
        <v>6635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4767</v>
      </c>
      <c r="K18" s="280">
        <v>0</v>
      </c>
      <c r="L18" s="280">
        <v>4466</v>
      </c>
      <c r="M18" s="280">
        <v>301</v>
      </c>
      <c r="N18" s="280">
        <f t="shared" si="4"/>
        <v>318</v>
      </c>
      <c r="O18" s="280">
        <v>0</v>
      </c>
      <c r="P18" s="280">
        <v>318</v>
      </c>
      <c r="Q18" s="280">
        <v>0</v>
      </c>
      <c r="R18" s="280">
        <f t="shared" si="5"/>
        <v>1550</v>
      </c>
      <c r="S18" s="280">
        <v>0</v>
      </c>
      <c r="T18" s="280">
        <v>1550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0</v>
      </c>
      <c r="AA18" s="280">
        <v>0</v>
      </c>
      <c r="AB18" s="280">
        <v>0</v>
      </c>
      <c r="AC18" s="280">
        <v>0</v>
      </c>
      <c r="AD18" s="280">
        <f t="shared" si="8"/>
        <v>1151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1151</v>
      </c>
      <c r="AJ18" s="280">
        <v>0</v>
      </c>
      <c r="AK18" s="280">
        <v>0</v>
      </c>
      <c r="AL18" s="280">
        <v>1151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387</v>
      </c>
      <c r="BD18" s="280">
        <f t="shared" si="16"/>
        <v>368</v>
      </c>
      <c r="BE18" s="280">
        <v>0</v>
      </c>
      <c r="BF18" s="280">
        <v>0</v>
      </c>
      <c r="BG18" s="280">
        <v>203</v>
      </c>
      <c r="BH18" s="280">
        <v>165</v>
      </c>
      <c r="BI18" s="280">
        <v>0</v>
      </c>
      <c r="BJ18" s="280">
        <v>0</v>
      </c>
      <c r="BK18" s="280">
        <f t="shared" si="17"/>
        <v>19</v>
      </c>
      <c r="BL18" s="280">
        <v>0</v>
      </c>
      <c r="BM18" s="280">
        <v>19</v>
      </c>
      <c r="BN18" s="280">
        <v>0</v>
      </c>
      <c r="BO18" s="280">
        <v>0</v>
      </c>
      <c r="BP18" s="280">
        <v>0</v>
      </c>
      <c r="BQ18" s="280">
        <v>0</v>
      </c>
      <c r="BR18" s="280">
        <f t="shared" si="18"/>
        <v>7003</v>
      </c>
      <c r="BS18" s="280">
        <f t="shared" si="19"/>
        <v>0</v>
      </c>
      <c r="BT18" s="280">
        <f t="shared" si="20"/>
        <v>4767</v>
      </c>
      <c r="BU18" s="280">
        <f t="shared" si="21"/>
        <v>521</v>
      </c>
      <c r="BV18" s="280">
        <f t="shared" si="22"/>
        <v>1715</v>
      </c>
      <c r="BW18" s="280">
        <f t="shared" si="23"/>
        <v>0</v>
      </c>
      <c r="BX18" s="280">
        <f t="shared" si="24"/>
        <v>0</v>
      </c>
      <c r="BY18" s="280">
        <f t="shared" si="25"/>
        <v>6635</v>
      </c>
      <c r="BZ18" s="280">
        <f t="shared" si="26"/>
        <v>0</v>
      </c>
      <c r="CA18" s="280">
        <f t="shared" si="27"/>
        <v>4767</v>
      </c>
      <c r="CB18" s="280">
        <f t="shared" si="28"/>
        <v>318</v>
      </c>
      <c r="CC18" s="280">
        <f t="shared" si="29"/>
        <v>1550</v>
      </c>
      <c r="CD18" s="280">
        <f t="shared" si="30"/>
        <v>0</v>
      </c>
      <c r="CE18" s="280">
        <f t="shared" si="31"/>
        <v>0</v>
      </c>
      <c r="CF18" s="280">
        <f t="shared" si="32"/>
        <v>368</v>
      </c>
      <c r="CG18" s="280">
        <f t="shared" si="33"/>
        <v>0</v>
      </c>
      <c r="CH18" s="280">
        <f t="shared" si="34"/>
        <v>0</v>
      </c>
      <c r="CI18" s="280">
        <f t="shared" si="35"/>
        <v>203</v>
      </c>
      <c r="CJ18" s="280">
        <f t="shared" si="36"/>
        <v>165</v>
      </c>
      <c r="CK18" s="280">
        <f t="shared" si="37"/>
        <v>0</v>
      </c>
      <c r="CL18" s="280">
        <f t="shared" si="38"/>
        <v>0</v>
      </c>
      <c r="CM18" s="280">
        <f t="shared" si="39"/>
        <v>1170</v>
      </c>
      <c r="CN18" s="280">
        <f t="shared" si="40"/>
        <v>0</v>
      </c>
      <c r="CO18" s="280">
        <f t="shared" si="41"/>
        <v>1170</v>
      </c>
      <c r="CP18" s="280">
        <f t="shared" si="42"/>
        <v>0</v>
      </c>
      <c r="CQ18" s="280">
        <f t="shared" si="43"/>
        <v>0</v>
      </c>
      <c r="CR18" s="280">
        <f t="shared" si="44"/>
        <v>0</v>
      </c>
      <c r="CS18" s="280">
        <f t="shared" si="45"/>
        <v>0</v>
      </c>
      <c r="CT18" s="280">
        <f t="shared" si="46"/>
        <v>1151</v>
      </c>
      <c r="CU18" s="280">
        <f t="shared" si="47"/>
        <v>0</v>
      </c>
      <c r="CV18" s="280">
        <f t="shared" si="48"/>
        <v>1151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19</v>
      </c>
      <c r="DB18" s="280">
        <f t="shared" si="54"/>
        <v>0</v>
      </c>
      <c r="DC18" s="280">
        <f t="shared" si="55"/>
        <v>19</v>
      </c>
      <c r="DD18" s="280">
        <f t="shared" si="56"/>
        <v>0</v>
      </c>
      <c r="DE18" s="280">
        <f t="shared" si="57"/>
        <v>0</v>
      </c>
      <c r="DF18" s="280">
        <f t="shared" si="58"/>
        <v>0</v>
      </c>
      <c r="DG18" s="280">
        <f t="shared" si="59"/>
        <v>0</v>
      </c>
      <c r="DH18" s="280">
        <v>0</v>
      </c>
      <c r="DI18" s="280">
        <f t="shared" si="60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1022</v>
      </c>
      <c r="E19" s="280">
        <f t="shared" si="1"/>
        <v>901</v>
      </c>
      <c r="F19" s="280">
        <f t="shared" si="2"/>
        <v>742</v>
      </c>
      <c r="G19" s="280">
        <v>742</v>
      </c>
      <c r="H19" s="280">
        <v>0</v>
      </c>
      <c r="I19" s="280">
        <v>0</v>
      </c>
      <c r="J19" s="280">
        <f t="shared" si="3"/>
        <v>0</v>
      </c>
      <c r="K19" s="280">
        <v>0</v>
      </c>
      <c r="L19" s="280">
        <v>0</v>
      </c>
      <c r="M19" s="280">
        <v>0</v>
      </c>
      <c r="N19" s="280">
        <f t="shared" si="4"/>
        <v>0</v>
      </c>
      <c r="O19" s="280">
        <v>0</v>
      </c>
      <c r="P19" s="280">
        <v>0</v>
      </c>
      <c r="Q19" s="280">
        <v>0</v>
      </c>
      <c r="R19" s="280">
        <f t="shared" si="5"/>
        <v>157</v>
      </c>
      <c r="S19" s="280">
        <v>157</v>
      </c>
      <c r="T19" s="280">
        <v>0</v>
      </c>
      <c r="U19" s="280">
        <v>0</v>
      </c>
      <c r="V19" s="280">
        <f t="shared" si="6"/>
        <v>2</v>
      </c>
      <c r="W19" s="280">
        <v>2</v>
      </c>
      <c r="X19" s="280">
        <v>0</v>
      </c>
      <c r="Y19" s="280">
        <v>0</v>
      </c>
      <c r="Z19" s="280">
        <f t="shared" si="7"/>
        <v>0</v>
      </c>
      <c r="AA19" s="280">
        <v>0</v>
      </c>
      <c r="AB19" s="280">
        <v>0</v>
      </c>
      <c r="AC19" s="280">
        <v>0</v>
      </c>
      <c r="AD19" s="280">
        <f t="shared" si="8"/>
        <v>0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0</v>
      </c>
      <c r="AJ19" s="280">
        <v>0</v>
      </c>
      <c r="AK19" s="280">
        <v>0</v>
      </c>
      <c r="AL19" s="280">
        <v>0</v>
      </c>
      <c r="AM19" s="280">
        <f t="shared" si="11"/>
        <v>0</v>
      </c>
      <c r="AN19" s="280">
        <v>0</v>
      </c>
      <c r="AO19" s="280">
        <v>0</v>
      </c>
      <c r="AP19" s="280">
        <v>0</v>
      </c>
      <c r="AQ19" s="280">
        <f t="shared" si="12"/>
        <v>0</v>
      </c>
      <c r="AR19" s="280">
        <v>0</v>
      </c>
      <c r="AS19" s="280">
        <v>0</v>
      </c>
      <c r="AT19" s="280">
        <v>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0</v>
      </c>
      <c r="AZ19" s="280">
        <v>0</v>
      </c>
      <c r="BA19" s="280">
        <v>0</v>
      </c>
      <c r="BB19" s="280">
        <v>0</v>
      </c>
      <c r="BC19" s="280">
        <f t="shared" si="15"/>
        <v>121</v>
      </c>
      <c r="BD19" s="280">
        <f t="shared" si="16"/>
        <v>117</v>
      </c>
      <c r="BE19" s="280">
        <v>117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f t="shared" si="17"/>
        <v>4</v>
      </c>
      <c r="BL19" s="280">
        <v>0</v>
      </c>
      <c r="BM19" s="280">
        <v>0</v>
      </c>
      <c r="BN19" s="280">
        <v>2</v>
      </c>
      <c r="BO19" s="280">
        <v>2</v>
      </c>
      <c r="BP19" s="280">
        <v>0</v>
      </c>
      <c r="BQ19" s="280">
        <v>0</v>
      </c>
      <c r="BR19" s="280">
        <f t="shared" si="18"/>
        <v>1018</v>
      </c>
      <c r="BS19" s="280">
        <f t="shared" si="19"/>
        <v>859</v>
      </c>
      <c r="BT19" s="280">
        <f t="shared" si="20"/>
        <v>0</v>
      </c>
      <c r="BU19" s="280">
        <f t="shared" si="21"/>
        <v>0</v>
      </c>
      <c r="BV19" s="280">
        <f t="shared" si="22"/>
        <v>157</v>
      </c>
      <c r="BW19" s="280">
        <f t="shared" si="23"/>
        <v>2</v>
      </c>
      <c r="BX19" s="280">
        <f t="shared" si="24"/>
        <v>0</v>
      </c>
      <c r="BY19" s="280">
        <f t="shared" si="25"/>
        <v>901</v>
      </c>
      <c r="BZ19" s="280">
        <f t="shared" si="26"/>
        <v>742</v>
      </c>
      <c r="CA19" s="280">
        <f t="shared" si="27"/>
        <v>0</v>
      </c>
      <c r="CB19" s="280">
        <f t="shared" si="28"/>
        <v>0</v>
      </c>
      <c r="CC19" s="280">
        <f t="shared" si="29"/>
        <v>157</v>
      </c>
      <c r="CD19" s="280">
        <f t="shared" si="30"/>
        <v>2</v>
      </c>
      <c r="CE19" s="280">
        <f t="shared" si="31"/>
        <v>0</v>
      </c>
      <c r="CF19" s="280">
        <f t="shared" si="32"/>
        <v>117</v>
      </c>
      <c r="CG19" s="280">
        <f t="shared" si="33"/>
        <v>117</v>
      </c>
      <c r="CH19" s="280">
        <f t="shared" si="34"/>
        <v>0</v>
      </c>
      <c r="CI19" s="280">
        <f t="shared" si="35"/>
        <v>0</v>
      </c>
      <c r="CJ19" s="280">
        <f t="shared" si="36"/>
        <v>0</v>
      </c>
      <c r="CK19" s="280">
        <f t="shared" si="37"/>
        <v>0</v>
      </c>
      <c r="CL19" s="280">
        <f t="shared" si="38"/>
        <v>0</v>
      </c>
      <c r="CM19" s="280">
        <f t="shared" si="39"/>
        <v>4</v>
      </c>
      <c r="CN19" s="280">
        <f t="shared" si="40"/>
        <v>0</v>
      </c>
      <c r="CO19" s="280">
        <f t="shared" si="41"/>
        <v>0</v>
      </c>
      <c r="CP19" s="280">
        <f t="shared" si="42"/>
        <v>2</v>
      </c>
      <c r="CQ19" s="280">
        <f t="shared" si="43"/>
        <v>2</v>
      </c>
      <c r="CR19" s="280">
        <f t="shared" si="44"/>
        <v>0</v>
      </c>
      <c r="CS19" s="280">
        <f t="shared" si="45"/>
        <v>0</v>
      </c>
      <c r="CT19" s="280">
        <f t="shared" si="46"/>
        <v>0</v>
      </c>
      <c r="CU19" s="280">
        <f t="shared" si="47"/>
        <v>0</v>
      </c>
      <c r="CV19" s="280">
        <f t="shared" si="48"/>
        <v>0</v>
      </c>
      <c r="CW19" s="280">
        <f t="shared" si="49"/>
        <v>0</v>
      </c>
      <c r="CX19" s="280">
        <f t="shared" si="50"/>
        <v>0</v>
      </c>
      <c r="CY19" s="280">
        <f t="shared" si="51"/>
        <v>0</v>
      </c>
      <c r="CZ19" s="280">
        <f t="shared" si="52"/>
        <v>0</v>
      </c>
      <c r="DA19" s="280">
        <f t="shared" si="53"/>
        <v>4</v>
      </c>
      <c r="DB19" s="280">
        <f t="shared" si="54"/>
        <v>0</v>
      </c>
      <c r="DC19" s="280">
        <f t="shared" si="55"/>
        <v>0</v>
      </c>
      <c r="DD19" s="280">
        <f t="shared" si="56"/>
        <v>2</v>
      </c>
      <c r="DE19" s="280">
        <f t="shared" si="57"/>
        <v>2</v>
      </c>
      <c r="DF19" s="280">
        <f t="shared" si="58"/>
        <v>0</v>
      </c>
      <c r="DG19" s="280">
        <f t="shared" si="59"/>
        <v>0</v>
      </c>
      <c r="DH19" s="280">
        <v>2</v>
      </c>
      <c r="DI19" s="280">
        <f t="shared" si="60"/>
        <v>0</v>
      </c>
      <c r="DJ19" s="280">
        <v>0</v>
      </c>
      <c r="DK19" s="280">
        <v>0</v>
      </c>
      <c r="DL19" s="280">
        <v>0</v>
      </c>
      <c r="DM19" s="280">
        <v>0</v>
      </c>
    </row>
    <row r="20" spans="1:117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1325</v>
      </c>
      <c r="E20" s="280">
        <f t="shared" si="1"/>
        <v>962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838</v>
      </c>
      <c r="K20" s="280">
        <v>838</v>
      </c>
      <c r="L20" s="280">
        <v>0</v>
      </c>
      <c r="M20" s="280">
        <v>0</v>
      </c>
      <c r="N20" s="280">
        <f t="shared" si="4"/>
        <v>36</v>
      </c>
      <c r="O20" s="280">
        <v>36</v>
      </c>
      <c r="P20" s="280">
        <v>0</v>
      </c>
      <c r="Q20" s="280">
        <v>0</v>
      </c>
      <c r="R20" s="280">
        <f t="shared" si="5"/>
        <v>85</v>
      </c>
      <c r="S20" s="280">
        <v>85</v>
      </c>
      <c r="T20" s="280">
        <v>0</v>
      </c>
      <c r="U20" s="280">
        <v>0</v>
      </c>
      <c r="V20" s="280">
        <f t="shared" si="6"/>
        <v>2</v>
      </c>
      <c r="W20" s="280">
        <v>2</v>
      </c>
      <c r="X20" s="280">
        <v>0</v>
      </c>
      <c r="Y20" s="280">
        <v>0</v>
      </c>
      <c r="Z20" s="280">
        <f t="shared" si="7"/>
        <v>1</v>
      </c>
      <c r="AA20" s="280">
        <v>1</v>
      </c>
      <c r="AB20" s="280">
        <v>0</v>
      </c>
      <c r="AC20" s="280">
        <v>0</v>
      </c>
      <c r="AD20" s="280">
        <f t="shared" si="8"/>
        <v>0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0</v>
      </c>
      <c r="AJ20" s="280">
        <v>0</v>
      </c>
      <c r="AK20" s="280">
        <v>0</v>
      </c>
      <c r="AL20" s="280">
        <v>0</v>
      </c>
      <c r="AM20" s="280">
        <f t="shared" si="11"/>
        <v>0</v>
      </c>
      <c r="AN20" s="280">
        <v>0</v>
      </c>
      <c r="AO20" s="280">
        <v>0</v>
      </c>
      <c r="AP20" s="280">
        <v>0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0</v>
      </c>
      <c r="AZ20" s="280">
        <v>0</v>
      </c>
      <c r="BA20" s="280">
        <v>0</v>
      </c>
      <c r="BB20" s="280">
        <v>0</v>
      </c>
      <c r="BC20" s="280">
        <f t="shared" si="15"/>
        <v>363</v>
      </c>
      <c r="BD20" s="280">
        <f t="shared" si="16"/>
        <v>160</v>
      </c>
      <c r="BE20" s="280">
        <v>0</v>
      </c>
      <c r="BF20" s="280">
        <v>0</v>
      </c>
      <c r="BG20" s="280">
        <v>17</v>
      </c>
      <c r="BH20" s="280">
        <v>125</v>
      </c>
      <c r="BI20" s="280">
        <v>18</v>
      </c>
      <c r="BJ20" s="280">
        <v>0</v>
      </c>
      <c r="BK20" s="280">
        <f t="shared" si="17"/>
        <v>203</v>
      </c>
      <c r="BL20" s="280">
        <v>0</v>
      </c>
      <c r="BM20" s="280">
        <v>203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18"/>
        <v>1122</v>
      </c>
      <c r="BS20" s="280">
        <f t="shared" si="19"/>
        <v>0</v>
      </c>
      <c r="BT20" s="280">
        <f t="shared" si="20"/>
        <v>838</v>
      </c>
      <c r="BU20" s="280">
        <f t="shared" si="21"/>
        <v>53</v>
      </c>
      <c r="BV20" s="280">
        <f t="shared" si="22"/>
        <v>210</v>
      </c>
      <c r="BW20" s="280">
        <f t="shared" si="23"/>
        <v>20</v>
      </c>
      <c r="BX20" s="280">
        <f t="shared" si="24"/>
        <v>1</v>
      </c>
      <c r="BY20" s="280">
        <f t="shared" si="25"/>
        <v>962</v>
      </c>
      <c r="BZ20" s="280">
        <f t="shared" si="26"/>
        <v>0</v>
      </c>
      <c r="CA20" s="280">
        <f t="shared" si="27"/>
        <v>838</v>
      </c>
      <c r="CB20" s="280">
        <f t="shared" si="28"/>
        <v>36</v>
      </c>
      <c r="CC20" s="280">
        <f t="shared" si="29"/>
        <v>85</v>
      </c>
      <c r="CD20" s="280">
        <f t="shared" si="30"/>
        <v>2</v>
      </c>
      <c r="CE20" s="280">
        <f t="shared" si="31"/>
        <v>1</v>
      </c>
      <c r="CF20" s="280">
        <f t="shared" si="32"/>
        <v>160</v>
      </c>
      <c r="CG20" s="280">
        <f t="shared" si="33"/>
        <v>0</v>
      </c>
      <c r="CH20" s="280">
        <f t="shared" si="34"/>
        <v>0</v>
      </c>
      <c r="CI20" s="280">
        <f t="shared" si="35"/>
        <v>17</v>
      </c>
      <c r="CJ20" s="280">
        <f t="shared" si="36"/>
        <v>125</v>
      </c>
      <c r="CK20" s="280">
        <f t="shared" si="37"/>
        <v>18</v>
      </c>
      <c r="CL20" s="280">
        <f t="shared" si="38"/>
        <v>0</v>
      </c>
      <c r="CM20" s="280">
        <f t="shared" si="39"/>
        <v>203</v>
      </c>
      <c r="CN20" s="280">
        <f t="shared" si="40"/>
        <v>0</v>
      </c>
      <c r="CO20" s="280">
        <f t="shared" si="41"/>
        <v>203</v>
      </c>
      <c r="CP20" s="280">
        <f t="shared" si="42"/>
        <v>0</v>
      </c>
      <c r="CQ20" s="280">
        <f t="shared" si="43"/>
        <v>0</v>
      </c>
      <c r="CR20" s="280">
        <f t="shared" si="44"/>
        <v>0</v>
      </c>
      <c r="CS20" s="280">
        <f t="shared" si="45"/>
        <v>0</v>
      </c>
      <c r="CT20" s="280">
        <f t="shared" si="46"/>
        <v>0</v>
      </c>
      <c r="CU20" s="280">
        <f t="shared" si="47"/>
        <v>0</v>
      </c>
      <c r="CV20" s="280">
        <f t="shared" si="48"/>
        <v>0</v>
      </c>
      <c r="CW20" s="280">
        <f t="shared" si="49"/>
        <v>0</v>
      </c>
      <c r="CX20" s="280">
        <f t="shared" si="50"/>
        <v>0</v>
      </c>
      <c r="CY20" s="280">
        <f t="shared" si="51"/>
        <v>0</v>
      </c>
      <c r="CZ20" s="280">
        <f t="shared" si="52"/>
        <v>0</v>
      </c>
      <c r="DA20" s="280">
        <f t="shared" si="53"/>
        <v>203</v>
      </c>
      <c r="DB20" s="280">
        <f t="shared" si="54"/>
        <v>0</v>
      </c>
      <c r="DC20" s="280">
        <f t="shared" si="55"/>
        <v>203</v>
      </c>
      <c r="DD20" s="280">
        <f t="shared" si="56"/>
        <v>0</v>
      </c>
      <c r="DE20" s="280">
        <f t="shared" si="57"/>
        <v>0</v>
      </c>
      <c r="DF20" s="280">
        <f t="shared" si="58"/>
        <v>0</v>
      </c>
      <c r="DG20" s="280">
        <f t="shared" si="59"/>
        <v>0</v>
      </c>
      <c r="DH20" s="280">
        <v>0</v>
      </c>
      <c r="DI20" s="280">
        <f t="shared" si="60"/>
        <v>0</v>
      </c>
      <c r="DJ20" s="280">
        <v>0</v>
      </c>
      <c r="DK20" s="280">
        <v>0</v>
      </c>
      <c r="DL20" s="280">
        <v>0</v>
      </c>
      <c r="DM20" s="280">
        <v>0</v>
      </c>
    </row>
    <row r="21" spans="1:117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1274</v>
      </c>
      <c r="E21" s="280">
        <f t="shared" si="1"/>
        <v>865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674</v>
      </c>
      <c r="K21" s="280">
        <v>674</v>
      </c>
      <c r="L21" s="280">
        <v>0</v>
      </c>
      <c r="M21" s="280">
        <v>0</v>
      </c>
      <c r="N21" s="280">
        <f t="shared" si="4"/>
        <v>35</v>
      </c>
      <c r="O21" s="280">
        <v>35</v>
      </c>
      <c r="P21" s="280">
        <v>0</v>
      </c>
      <c r="Q21" s="280">
        <v>0</v>
      </c>
      <c r="R21" s="280">
        <f t="shared" si="5"/>
        <v>153</v>
      </c>
      <c r="S21" s="280">
        <v>153</v>
      </c>
      <c r="T21" s="280">
        <v>0</v>
      </c>
      <c r="U21" s="280">
        <v>0</v>
      </c>
      <c r="V21" s="280">
        <f t="shared" si="6"/>
        <v>2</v>
      </c>
      <c r="W21" s="280">
        <v>2</v>
      </c>
      <c r="X21" s="280">
        <v>0</v>
      </c>
      <c r="Y21" s="280">
        <v>0</v>
      </c>
      <c r="Z21" s="280">
        <f t="shared" si="7"/>
        <v>1</v>
      </c>
      <c r="AA21" s="280">
        <v>1</v>
      </c>
      <c r="AB21" s="280">
        <v>0</v>
      </c>
      <c r="AC21" s="280">
        <v>0</v>
      </c>
      <c r="AD21" s="280">
        <f t="shared" si="8"/>
        <v>0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0</v>
      </c>
      <c r="AJ21" s="280">
        <v>0</v>
      </c>
      <c r="AK21" s="280">
        <v>0</v>
      </c>
      <c r="AL21" s="280">
        <v>0</v>
      </c>
      <c r="AM21" s="280">
        <f t="shared" si="11"/>
        <v>0</v>
      </c>
      <c r="AN21" s="280">
        <v>0</v>
      </c>
      <c r="AO21" s="280">
        <v>0</v>
      </c>
      <c r="AP21" s="280">
        <v>0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0</v>
      </c>
      <c r="AZ21" s="280">
        <v>0</v>
      </c>
      <c r="BA21" s="280">
        <v>0</v>
      </c>
      <c r="BB21" s="280">
        <v>0</v>
      </c>
      <c r="BC21" s="280">
        <f t="shared" si="15"/>
        <v>409</v>
      </c>
      <c r="BD21" s="280">
        <f t="shared" si="16"/>
        <v>253</v>
      </c>
      <c r="BE21" s="280">
        <v>0</v>
      </c>
      <c r="BF21" s="280">
        <v>0</v>
      </c>
      <c r="BG21" s="280">
        <v>240</v>
      </c>
      <c r="BH21" s="280">
        <v>0</v>
      </c>
      <c r="BI21" s="280">
        <v>0</v>
      </c>
      <c r="BJ21" s="280">
        <v>13</v>
      </c>
      <c r="BK21" s="280">
        <f t="shared" si="17"/>
        <v>156</v>
      </c>
      <c r="BL21" s="280">
        <v>0</v>
      </c>
      <c r="BM21" s="280">
        <v>156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18"/>
        <v>1118</v>
      </c>
      <c r="BS21" s="280">
        <f t="shared" si="19"/>
        <v>0</v>
      </c>
      <c r="BT21" s="280">
        <f t="shared" si="20"/>
        <v>674</v>
      </c>
      <c r="BU21" s="280">
        <f t="shared" si="21"/>
        <v>275</v>
      </c>
      <c r="BV21" s="280">
        <f t="shared" si="22"/>
        <v>153</v>
      </c>
      <c r="BW21" s="280">
        <f t="shared" si="23"/>
        <v>2</v>
      </c>
      <c r="BX21" s="280">
        <f t="shared" si="24"/>
        <v>14</v>
      </c>
      <c r="BY21" s="280">
        <f t="shared" si="25"/>
        <v>865</v>
      </c>
      <c r="BZ21" s="280">
        <f t="shared" si="26"/>
        <v>0</v>
      </c>
      <c r="CA21" s="280">
        <f t="shared" si="27"/>
        <v>674</v>
      </c>
      <c r="CB21" s="280">
        <f t="shared" si="28"/>
        <v>35</v>
      </c>
      <c r="CC21" s="280">
        <f t="shared" si="29"/>
        <v>153</v>
      </c>
      <c r="CD21" s="280">
        <f t="shared" si="30"/>
        <v>2</v>
      </c>
      <c r="CE21" s="280">
        <f t="shared" si="31"/>
        <v>1</v>
      </c>
      <c r="CF21" s="280">
        <f t="shared" si="32"/>
        <v>253</v>
      </c>
      <c r="CG21" s="280">
        <f t="shared" si="33"/>
        <v>0</v>
      </c>
      <c r="CH21" s="280">
        <f t="shared" si="34"/>
        <v>0</v>
      </c>
      <c r="CI21" s="280">
        <f t="shared" si="35"/>
        <v>240</v>
      </c>
      <c r="CJ21" s="280">
        <f t="shared" si="36"/>
        <v>0</v>
      </c>
      <c r="CK21" s="280">
        <f t="shared" si="37"/>
        <v>0</v>
      </c>
      <c r="CL21" s="280">
        <f t="shared" si="38"/>
        <v>13</v>
      </c>
      <c r="CM21" s="280">
        <f t="shared" si="39"/>
        <v>156</v>
      </c>
      <c r="CN21" s="280">
        <f t="shared" si="40"/>
        <v>0</v>
      </c>
      <c r="CO21" s="280">
        <f t="shared" si="41"/>
        <v>156</v>
      </c>
      <c r="CP21" s="280">
        <f t="shared" si="42"/>
        <v>0</v>
      </c>
      <c r="CQ21" s="280">
        <f t="shared" si="43"/>
        <v>0</v>
      </c>
      <c r="CR21" s="280">
        <f t="shared" si="44"/>
        <v>0</v>
      </c>
      <c r="CS21" s="280">
        <f t="shared" si="45"/>
        <v>0</v>
      </c>
      <c r="CT21" s="280">
        <f t="shared" si="46"/>
        <v>0</v>
      </c>
      <c r="CU21" s="280">
        <f t="shared" si="47"/>
        <v>0</v>
      </c>
      <c r="CV21" s="280">
        <f t="shared" si="48"/>
        <v>0</v>
      </c>
      <c r="CW21" s="280">
        <f t="shared" si="49"/>
        <v>0</v>
      </c>
      <c r="CX21" s="280">
        <f t="shared" si="50"/>
        <v>0</v>
      </c>
      <c r="CY21" s="280">
        <f t="shared" si="51"/>
        <v>0</v>
      </c>
      <c r="CZ21" s="280">
        <f t="shared" si="52"/>
        <v>0</v>
      </c>
      <c r="DA21" s="280">
        <f t="shared" si="53"/>
        <v>156</v>
      </c>
      <c r="DB21" s="280">
        <f t="shared" si="54"/>
        <v>0</v>
      </c>
      <c r="DC21" s="280">
        <f t="shared" si="55"/>
        <v>156</v>
      </c>
      <c r="DD21" s="280">
        <f t="shared" si="56"/>
        <v>0</v>
      </c>
      <c r="DE21" s="280">
        <f t="shared" si="57"/>
        <v>0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820</v>
      </c>
      <c r="E22" s="280">
        <f t="shared" si="1"/>
        <v>781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611</v>
      </c>
      <c r="K22" s="280">
        <v>0</v>
      </c>
      <c r="L22" s="280">
        <v>611</v>
      </c>
      <c r="M22" s="280">
        <v>0</v>
      </c>
      <c r="N22" s="280">
        <f t="shared" si="4"/>
        <v>0</v>
      </c>
      <c r="O22" s="280">
        <v>0</v>
      </c>
      <c r="P22" s="280">
        <v>0</v>
      </c>
      <c r="Q22" s="280">
        <v>0</v>
      </c>
      <c r="R22" s="280">
        <f t="shared" si="5"/>
        <v>120</v>
      </c>
      <c r="S22" s="280">
        <v>59</v>
      </c>
      <c r="T22" s="280">
        <v>61</v>
      </c>
      <c r="U22" s="280">
        <v>0</v>
      </c>
      <c r="V22" s="280">
        <f t="shared" si="6"/>
        <v>50</v>
      </c>
      <c r="W22" s="280">
        <v>49</v>
      </c>
      <c r="X22" s="280">
        <v>1</v>
      </c>
      <c r="Y22" s="280">
        <v>0</v>
      </c>
      <c r="Z22" s="280">
        <f t="shared" si="7"/>
        <v>0</v>
      </c>
      <c r="AA22" s="280">
        <v>0</v>
      </c>
      <c r="AB22" s="280">
        <v>0</v>
      </c>
      <c r="AC22" s="280">
        <v>0</v>
      </c>
      <c r="AD22" s="280">
        <f t="shared" si="8"/>
        <v>0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0</v>
      </c>
      <c r="AJ22" s="280">
        <v>0</v>
      </c>
      <c r="AK22" s="280">
        <v>0</v>
      </c>
      <c r="AL22" s="280">
        <v>0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39</v>
      </c>
      <c r="BD22" s="280">
        <f t="shared" si="16"/>
        <v>39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39</v>
      </c>
      <c r="BK22" s="280">
        <f t="shared" si="17"/>
        <v>0</v>
      </c>
      <c r="BL22" s="280"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f t="shared" si="18"/>
        <v>820</v>
      </c>
      <c r="BS22" s="280">
        <f t="shared" si="19"/>
        <v>0</v>
      </c>
      <c r="BT22" s="280">
        <f t="shared" si="20"/>
        <v>611</v>
      </c>
      <c r="BU22" s="280">
        <f t="shared" si="21"/>
        <v>0</v>
      </c>
      <c r="BV22" s="280">
        <f t="shared" si="22"/>
        <v>120</v>
      </c>
      <c r="BW22" s="280">
        <f t="shared" si="23"/>
        <v>50</v>
      </c>
      <c r="BX22" s="280">
        <f t="shared" si="24"/>
        <v>39</v>
      </c>
      <c r="BY22" s="280">
        <f t="shared" si="25"/>
        <v>781</v>
      </c>
      <c r="BZ22" s="280">
        <f t="shared" si="26"/>
        <v>0</v>
      </c>
      <c r="CA22" s="280">
        <f t="shared" si="27"/>
        <v>611</v>
      </c>
      <c r="CB22" s="280">
        <f t="shared" si="28"/>
        <v>0</v>
      </c>
      <c r="CC22" s="280">
        <f t="shared" si="29"/>
        <v>120</v>
      </c>
      <c r="CD22" s="280">
        <f t="shared" si="30"/>
        <v>50</v>
      </c>
      <c r="CE22" s="280">
        <f t="shared" si="31"/>
        <v>0</v>
      </c>
      <c r="CF22" s="280">
        <f t="shared" si="32"/>
        <v>39</v>
      </c>
      <c r="CG22" s="280">
        <f t="shared" si="33"/>
        <v>0</v>
      </c>
      <c r="CH22" s="280">
        <f t="shared" si="34"/>
        <v>0</v>
      </c>
      <c r="CI22" s="280">
        <f t="shared" si="35"/>
        <v>0</v>
      </c>
      <c r="CJ22" s="280">
        <f t="shared" si="36"/>
        <v>0</v>
      </c>
      <c r="CK22" s="280">
        <f t="shared" si="37"/>
        <v>0</v>
      </c>
      <c r="CL22" s="280">
        <f t="shared" si="38"/>
        <v>39</v>
      </c>
      <c r="CM22" s="280">
        <f t="shared" si="39"/>
        <v>0</v>
      </c>
      <c r="CN22" s="280">
        <f t="shared" si="40"/>
        <v>0</v>
      </c>
      <c r="CO22" s="280">
        <f t="shared" si="41"/>
        <v>0</v>
      </c>
      <c r="CP22" s="280">
        <f t="shared" si="42"/>
        <v>0</v>
      </c>
      <c r="CQ22" s="280">
        <f t="shared" si="43"/>
        <v>0</v>
      </c>
      <c r="CR22" s="280">
        <f t="shared" si="44"/>
        <v>0</v>
      </c>
      <c r="CS22" s="280">
        <f t="shared" si="45"/>
        <v>0</v>
      </c>
      <c r="CT22" s="280">
        <f t="shared" si="46"/>
        <v>0</v>
      </c>
      <c r="CU22" s="280">
        <f t="shared" si="47"/>
        <v>0</v>
      </c>
      <c r="CV22" s="280">
        <f t="shared" si="48"/>
        <v>0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0</v>
      </c>
      <c r="DB22" s="280">
        <f t="shared" si="54"/>
        <v>0</v>
      </c>
      <c r="DC22" s="280">
        <f t="shared" si="55"/>
        <v>0</v>
      </c>
      <c r="DD22" s="280">
        <f t="shared" si="56"/>
        <v>0</v>
      </c>
      <c r="DE22" s="280">
        <f t="shared" si="57"/>
        <v>0</v>
      </c>
      <c r="DF22" s="280">
        <f t="shared" si="58"/>
        <v>0</v>
      </c>
      <c r="DG22" s="280">
        <f t="shared" si="59"/>
        <v>0</v>
      </c>
      <c r="DH22" s="280">
        <v>0</v>
      </c>
      <c r="DI22" s="280">
        <f t="shared" si="60"/>
        <v>1</v>
      </c>
      <c r="DJ22" s="280">
        <v>0</v>
      </c>
      <c r="DK22" s="280">
        <v>0</v>
      </c>
      <c r="DL22" s="280">
        <v>0</v>
      </c>
      <c r="DM22" s="280">
        <v>1</v>
      </c>
    </row>
    <row r="23" spans="1:117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369</v>
      </c>
      <c r="E23" s="280">
        <f t="shared" si="1"/>
        <v>311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245</v>
      </c>
      <c r="K23" s="280">
        <v>0</v>
      </c>
      <c r="L23" s="280">
        <v>245</v>
      </c>
      <c r="M23" s="280">
        <v>0</v>
      </c>
      <c r="N23" s="280">
        <f t="shared" si="4"/>
        <v>23</v>
      </c>
      <c r="O23" s="280">
        <v>0</v>
      </c>
      <c r="P23" s="280">
        <v>23</v>
      </c>
      <c r="Q23" s="280">
        <v>0</v>
      </c>
      <c r="R23" s="280">
        <f t="shared" si="5"/>
        <v>43</v>
      </c>
      <c r="S23" s="280">
        <v>0</v>
      </c>
      <c r="T23" s="280">
        <v>43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0</v>
      </c>
      <c r="AA23" s="280">
        <v>0</v>
      </c>
      <c r="AB23" s="280">
        <v>0</v>
      </c>
      <c r="AC23" s="280">
        <v>0</v>
      </c>
      <c r="AD23" s="280">
        <f t="shared" si="8"/>
        <v>0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0</v>
      </c>
      <c r="AJ23" s="280">
        <v>0</v>
      </c>
      <c r="AK23" s="280">
        <v>0</v>
      </c>
      <c r="AL23" s="280">
        <v>0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58</v>
      </c>
      <c r="BD23" s="280">
        <f t="shared" si="16"/>
        <v>58</v>
      </c>
      <c r="BE23" s="280">
        <v>0</v>
      </c>
      <c r="BF23" s="280">
        <v>11</v>
      </c>
      <c r="BG23" s="280">
        <v>23</v>
      </c>
      <c r="BH23" s="280">
        <v>24</v>
      </c>
      <c r="BI23" s="280">
        <v>0</v>
      </c>
      <c r="BJ23" s="280">
        <v>0</v>
      </c>
      <c r="BK23" s="280">
        <f t="shared" si="17"/>
        <v>0</v>
      </c>
      <c r="BL23" s="280"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f t="shared" si="18"/>
        <v>369</v>
      </c>
      <c r="BS23" s="280">
        <f t="shared" si="19"/>
        <v>0</v>
      </c>
      <c r="BT23" s="280">
        <f t="shared" si="20"/>
        <v>256</v>
      </c>
      <c r="BU23" s="280">
        <f t="shared" si="21"/>
        <v>46</v>
      </c>
      <c r="BV23" s="280">
        <f t="shared" si="22"/>
        <v>67</v>
      </c>
      <c r="BW23" s="280">
        <f t="shared" si="23"/>
        <v>0</v>
      </c>
      <c r="BX23" s="280">
        <f t="shared" si="24"/>
        <v>0</v>
      </c>
      <c r="BY23" s="280">
        <f t="shared" si="25"/>
        <v>311</v>
      </c>
      <c r="BZ23" s="280">
        <f t="shared" si="26"/>
        <v>0</v>
      </c>
      <c r="CA23" s="280">
        <f t="shared" si="27"/>
        <v>245</v>
      </c>
      <c r="CB23" s="280">
        <f t="shared" si="28"/>
        <v>23</v>
      </c>
      <c r="CC23" s="280">
        <f t="shared" si="29"/>
        <v>43</v>
      </c>
      <c r="CD23" s="280">
        <f t="shared" si="30"/>
        <v>0</v>
      </c>
      <c r="CE23" s="280">
        <f t="shared" si="31"/>
        <v>0</v>
      </c>
      <c r="CF23" s="280">
        <f t="shared" si="32"/>
        <v>58</v>
      </c>
      <c r="CG23" s="280">
        <f t="shared" si="33"/>
        <v>0</v>
      </c>
      <c r="CH23" s="280">
        <f t="shared" si="34"/>
        <v>11</v>
      </c>
      <c r="CI23" s="280">
        <f t="shared" si="35"/>
        <v>23</v>
      </c>
      <c r="CJ23" s="280">
        <f t="shared" si="36"/>
        <v>24</v>
      </c>
      <c r="CK23" s="280">
        <f t="shared" si="37"/>
        <v>0</v>
      </c>
      <c r="CL23" s="280">
        <f t="shared" si="38"/>
        <v>0</v>
      </c>
      <c r="CM23" s="280">
        <f t="shared" si="39"/>
        <v>0</v>
      </c>
      <c r="CN23" s="280">
        <f t="shared" si="40"/>
        <v>0</v>
      </c>
      <c r="CO23" s="280">
        <f t="shared" si="41"/>
        <v>0</v>
      </c>
      <c r="CP23" s="280">
        <f t="shared" si="42"/>
        <v>0</v>
      </c>
      <c r="CQ23" s="280">
        <f t="shared" si="43"/>
        <v>0</v>
      </c>
      <c r="CR23" s="280">
        <f t="shared" si="44"/>
        <v>0</v>
      </c>
      <c r="CS23" s="280">
        <f t="shared" si="45"/>
        <v>0</v>
      </c>
      <c r="CT23" s="280">
        <f t="shared" si="46"/>
        <v>0</v>
      </c>
      <c r="CU23" s="280">
        <f t="shared" si="47"/>
        <v>0</v>
      </c>
      <c r="CV23" s="280">
        <f t="shared" si="48"/>
        <v>0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0</v>
      </c>
      <c r="DB23" s="280">
        <f t="shared" si="54"/>
        <v>0</v>
      </c>
      <c r="DC23" s="280">
        <f t="shared" si="55"/>
        <v>0</v>
      </c>
      <c r="DD23" s="280">
        <f t="shared" si="56"/>
        <v>0</v>
      </c>
      <c r="DE23" s="280">
        <f t="shared" si="57"/>
        <v>0</v>
      </c>
      <c r="DF23" s="280">
        <f t="shared" si="58"/>
        <v>0</v>
      </c>
      <c r="DG23" s="280">
        <f t="shared" si="59"/>
        <v>0</v>
      </c>
      <c r="DH23" s="280">
        <v>0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479</v>
      </c>
      <c r="E24" s="280">
        <f t="shared" si="1"/>
        <v>276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227</v>
      </c>
      <c r="K24" s="280">
        <v>227</v>
      </c>
      <c r="L24" s="280">
        <v>0</v>
      </c>
      <c r="M24" s="280">
        <v>0</v>
      </c>
      <c r="N24" s="280">
        <f t="shared" si="4"/>
        <v>0</v>
      </c>
      <c r="O24" s="280">
        <v>0</v>
      </c>
      <c r="P24" s="280">
        <v>0</v>
      </c>
      <c r="Q24" s="280">
        <v>0</v>
      </c>
      <c r="R24" s="280">
        <f t="shared" si="5"/>
        <v>49</v>
      </c>
      <c r="S24" s="280">
        <v>0</v>
      </c>
      <c r="T24" s="280">
        <v>0</v>
      </c>
      <c r="U24" s="280">
        <v>49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0</v>
      </c>
      <c r="AA24" s="280">
        <v>0</v>
      </c>
      <c r="AB24" s="280">
        <v>0</v>
      </c>
      <c r="AC24" s="280">
        <v>0</v>
      </c>
      <c r="AD24" s="280">
        <f t="shared" si="8"/>
        <v>0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0</v>
      </c>
      <c r="AJ24" s="280">
        <v>0</v>
      </c>
      <c r="AK24" s="280">
        <v>0</v>
      </c>
      <c r="AL24" s="280">
        <v>0</v>
      </c>
      <c r="AM24" s="280">
        <f t="shared" si="11"/>
        <v>0</v>
      </c>
      <c r="AN24" s="280">
        <v>0</v>
      </c>
      <c r="AO24" s="280">
        <v>0</v>
      </c>
      <c r="AP24" s="280">
        <v>0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203</v>
      </c>
      <c r="BD24" s="280">
        <f t="shared" si="16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f t="shared" si="17"/>
        <v>203</v>
      </c>
      <c r="BL24" s="280">
        <v>0</v>
      </c>
      <c r="BM24" s="280">
        <v>18</v>
      </c>
      <c r="BN24" s="280">
        <v>0</v>
      </c>
      <c r="BO24" s="280">
        <v>0</v>
      </c>
      <c r="BP24" s="280">
        <v>180</v>
      </c>
      <c r="BQ24" s="280">
        <v>5</v>
      </c>
      <c r="BR24" s="280">
        <f t="shared" si="18"/>
        <v>276</v>
      </c>
      <c r="BS24" s="280">
        <f t="shared" si="19"/>
        <v>0</v>
      </c>
      <c r="BT24" s="280">
        <f t="shared" si="20"/>
        <v>227</v>
      </c>
      <c r="BU24" s="280">
        <f t="shared" si="21"/>
        <v>0</v>
      </c>
      <c r="BV24" s="280">
        <f t="shared" si="22"/>
        <v>49</v>
      </c>
      <c r="BW24" s="280">
        <f t="shared" si="23"/>
        <v>0</v>
      </c>
      <c r="BX24" s="280">
        <f t="shared" si="24"/>
        <v>0</v>
      </c>
      <c r="BY24" s="280">
        <f t="shared" si="25"/>
        <v>276</v>
      </c>
      <c r="BZ24" s="280">
        <f t="shared" si="26"/>
        <v>0</v>
      </c>
      <c r="CA24" s="280">
        <f t="shared" si="27"/>
        <v>227</v>
      </c>
      <c r="CB24" s="280">
        <f t="shared" si="28"/>
        <v>0</v>
      </c>
      <c r="CC24" s="280">
        <f t="shared" si="29"/>
        <v>49</v>
      </c>
      <c r="CD24" s="280">
        <f t="shared" si="30"/>
        <v>0</v>
      </c>
      <c r="CE24" s="280">
        <f t="shared" si="31"/>
        <v>0</v>
      </c>
      <c r="CF24" s="280">
        <f t="shared" si="32"/>
        <v>0</v>
      </c>
      <c r="CG24" s="280">
        <f t="shared" si="33"/>
        <v>0</v>
      </c>
      <c r="CH24" s="280">
        <f t="shared" si="34"/>
        <v>0</v>
      </c>
      <c r="CI24" s="280">
        <f t="shared" si="35"/>
        <v>0</v>
      </c>
      <c r="CJ24" s="280">
        <f t="shared" si="36"/>
        <v>0</v>
      </c>
      <c r="CK24" s="280">
        <f t="shared" si="37"/>
        <v>0</v>
      </c>
      <c r="CL24" s="280">
        <f t="shared" si="38"/>
        <v>0</v>
      </c>
      <c r="CM24" s="280">
        <f t="shared" si="39"/>
        <v>203</v>
      </c>
      <c r="CN24" s="280">
        <f t="shared" si="40"/>
        <v>0</v>
      </c>
      <c r="CO24" s="280">
        <f t="shared" si="41"/>
        <v>18</v>
      </c>
      <c r="CP24" s="280">
        <f t="shared" si="42"/>
        <v>0</v>
      </c>
      <c r="CQ24" s="280">
        <f t="shared" si="43"/>
        <v>0</v>
      </c>
      <c r="CR24" s="280">
        <f t="shared" si="44"/>
        <v>180</v>
      </c>
      <c r="CS24" s="280">
        <f t="shared" si="45"/>
        <v>5</v>
      </c>
      <c r="CT24" s="280">
        <f t="shared" si="46"/>
        <v>0</v>
      </c>
      <c r="CU24" s="280">
        <f t="shared" si="47"/>
        <v>0</v>
      </c>
      <c r="CV24" s="280">
        <f t="shared" si="48"/>
        <v>0</v>
      </c>
      <c r="CW24" s="280">
        <f t="shared" si="49"/>
        <v>0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203</v>
      </c>
      <c r="DB24" s="280">
        <f t="shared" si="54"/>
        <v>0</v>
      </c>
      <c r="DC24" s="280">
        <f t="shared" si="55"/>
        <v>18</v>
      </c>
      <c r="DD24" s="280">
        <f t="shared" si="56"/>
        <v>0</v>
      </c>
      <c r="DE24" s="280">
        <f t="shared" si="57"/>
        <v>0</v>
      </c>
      <c r="DF24" s="280">
        <f t="shared" si="58"/>
        <v>180</v>
      </c>
      <c r="DG24" s="280">
        <f t="shared" si="59"/>
        <v>5</v>
      </c>
      <c r="DH24" s="280">
        <v>2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1507</v>
      </c>
      <c r="E25" s="280">
        <f t="shared" si="1"/>
        <v>1390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1074</v>
      </c>
      <c r="K25" s="280">
        <v>1074</v>
      </c>
      <c r="L25" s="280">
        <v>0</v>
      </c>
      <c r="M25" s="280">
        <v>0</v>
      </c>
      <c r="N25" s="280">
        <f t="shared" si="4"/>
        <v>0</v>
      </c>
      <c r="O25" s="280">
        <v>0</v>
      </c>
      <c r="P25" s="280">
        <v>0</v>
      </c>
      <c r="Q25" s="280">
        <v>0</v>
      </c>
      <c r="R25" s="280">
        <f t="shared" si="5"/>
        <v>268</v>
      </c>
      <c r="S25" s="280">
        <v>0</v>
      </c>
      <c r="T25" s="280">
        <v>268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48</v>
      </c>
      <c r="AA25" s="280">
        <v>0</v>
      </c>
      <c r="AB25" s="280">
        <v>48</v>
      </c>
      <c r="AC25" s="280">
        <v>0</v>
      </c>
      <c r="AD25" s="280">
        <f t="shared" si="8"/>
        <v>0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0</v>
      </c>
      <c r="AJ25" s="280">
        <v>0</v>
      </c>
      <c r="AK25" s="280">
        <v>0</v>
      </c>
      <c r="AL25" s="280">
        <v>0</v>
      </c>
      <c r="AM25" s="280">
        <f t="shared" si="11"/>
        <v>0</v>
      </c>
      <c r="AN25" s="280">
        <v>0</v>
      </c>
      <c r="AO25" s="280">
        <v>0</v>
      </c>
      <c r="AP25" s="280">
        <v>0</v>
      </c>
      <c r="AQ25" s="280">
        <f t="shared" si="12"/>
        <v>0</v>
      </c>
      <c r="AR25" s="280">
        <v>0</v>
      </c>
      <c r="AS25" s="280">
        <v>0</v>
      </c>
      <c r="AT25" s="280">
        <v>0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117</v>
      </c>
      <c r="BD25" s="280">
        <f t="shared" si="16"/>
        <v>15</v>
      </c>
      <c r="BE25" s="280">
        <v>0</v>
      </c>
      <c r="BF25" s="280">
        <v>11</v>
      </c>
      <c r="BG25" s="280">
        <v>4</v>
      </c>
      <c r="BH25" s="280">
        <v>0</v>
      </c>
      <c r="BI25" s="280">
        <v>0</v>
      </c>
      <c r="BJ25" s="280">
        <v>0</v>
      </c>
      <c r="BK25" s="280">
        <f t="shared" si="17"/>
        <v>102</v>
      </c>
      <c r="BL25" s="280">
        <v>0</v>
      </c>
      <c r="BM25" s="280">
        <v>76</v>
      </c>
      <c r="BN25" s="280">
        <v>0</v>
      </c>
      <c r="BO25" s="280">
        <v>0</v>
      </c>
      <c r="BP25" s="280">
        <v>0</v>
      </c>
      <c r="BQ25" s="280">
        <v>26</v>
      </c>
      <c r="BR25" s="280">
        <f t="shared" si="18"/>
        <v>1405</v>
      </c>
      <c r="BS25" s="280">
        <f t="shared" si="19"/>
        <v>0</v>
      </c>
      <c r="BT25" s="280">
        <f t="shared" si="20"/>
        <v>1085</v>
      </c>
      <c r="BU25" s="280">
        <f t="shared" si="21"/>
        <v>4</v>
      </c>
      <c r="BV25" s="280">
        <f t="shared" si="22"/>
        <v>268</v>
      </c>
      <c r="BW25" s="280">
        <f t="shared" si="23"/>
        <v>0</v>
      </c>
      <c r="BX25" s="280">
        <f t="shared" si="24"/>
        <v>48</v>
      </c>
      <c r="BY25" s="280">
        <f t="shared" si="25"/>
        <v>1390</v>
      </c>
      <c r="BZ25" s="280">
        <f t="shared" si="26"/>
        <v>0</v>
      </c>
      <c r="CA25" s="280">
        <f t="shared" si="27"/>
        <v>1074</v>
      </c>
      <c r="CB25" s="280">
        <f t="shared" si="28"/>
        <v>0</v>
      </c>
      <c r="CC25" s="280">
        <f t="shared" si="29"/>
        <v>268</v>
      </c>
      <c r="CD25" s="280">
        <f t="shared" si="30"/>
        <v>0</v>
      </c>
      <c r="CE25" s="280">
        <f t="shared" si="31"/>
        <v>48</v>
      </c>
      <c r="CF25" s="280">
        <f t="shared" si="32"/>
        <v>15</v>
      </c>
      <c r="CG25" s="280">
        <f t="shared" si="33"/>
        <v>0</v>
      </c>
      <c r="CH25" s="280">
        <f t="shared" si="34"/>
        <v>11</v>
      </c>
      <c r="CI25" s="280">
        <f t="shared" si="35"/>
        <v>4</v>
      </c>
      <c r="CJ25" s="280">
        <f t="shared" si="36"/>
        <v>0</v>
      </c>
      <c r="CK25" s="280">
        <f t="shared" si="37"/>
        <v>0</v>
      </c>
      <c r="CL25" s="280">
        <f t="shared" si="38"/>
        <v>0</v>
      </c>
      <c r="CM25" s="280">
        <f t="shared" si="39"/>
        <v>102</v>
      </c>
      <c r="CN25" s="280">
        <f t="shared" si="40"/>
        <v>0</v>
      </c>
      <c r="CO25" s="280">
        <f t="shared" si="41"/>
        <v>76</v>
      </c>
      <c r="CP25" s="280">
        <f t="shared" si="42"/>
        <v>0</v>
      </c>
      <c r="CQ25" s="280">
        <f t="shared" si="43"/>
        <v>0</v>
      </c>
      <c r="CR25" s="280">
        <f t="shared" si="44"/>
        <v>0</v>
      </c>
      <c r="CS25" s="280">
        <f t="shared" si="45"/>
        <v>26</v>
      </c>
      <c r="CT25" s="280">
        <f t="shared" si="46"/>
        <v>0</v>
      </c>
      <c r="CU25" s="280">
        <f t="shared" si="47"/>
        <v>0</v>
      </c>
      <c r="CV25" s="280">
        <f t="shared" si="48"/>
        <v>0</v>
      </c>
      <c r="CW25" s="280">
        <f t="shared" si="49"/>
        <v>0</v>
      </c>
      <c r="CX25" s="280">
        <f t="shared" si="50"/>
        <v>0</v>
      </c>
      <c r="CY25" s="280">
        <f t="shared" si="51"/>
        <v>0</v>
      </c>
      <c r="CZ25" s="280">
        <f t="shared" si="52"/>
        <v>0</v>
      </c>
      <c r="DA25" s="280">
        <f t="shared" si="53"/>
        <v>102</v>
      </c>
      <c r="DB25" s="280">
        <f t="shared" si="54"/>
        <v>0</v>
      </c>
      <c r="DC25" s="280">
        <f t="shared" si="55"/>
        <v>76</v>
      </c>
      <c r="DD25" s="280">
        <f t="shared" si="56"/>
        <v>0</v>
      </c>
      <c r="DE25" s="280">
        <f t="shared" si="57"/>
        <v>0</v>
      </c>
      <c r="DF25" s="280">
        <f t="shared" si="58"/>
        <v>0</v>
      </c>
      <c r="DG25" s="280">
        <f t="shared" si="59"/>
        <v>26</v>
      </c>
      <c r="DH25" s="280">
        <v>0</v>
      </c>
      <c r="DI25" s="280">
        <f t="shared" si="60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1042</v>
      </c>
      <c r="E26" s="280">
        <f t="shared" si="1"/>
        <v>884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772</v>
      </c>
      <c r="K26" s="280">
        <v>0</v>
      </c>
      <c r="L26" s="280">
        <v>772</v>
      </c>
      <c r="M26" s="280">
        <v>0</v>
      </c>
      <c r="N26" s="280">
        <f t="shared" si="4"/>
        <v>0</v>
      </c>
      <c r="O26" s="280">
        <v>0</v>
      </c>
      <c r="P26" s="280">
        <v>0</v>
      </c>
      <c r="Q26" s="280">
        <v>0</v>
      </c>
      <c r="R26" s="280">
        <f t="shared" si="5"/>
        <v>74</v>
      </c>
      <c r="S26" s="280">
        <v>0</v>
      </c>
      <c r="T26" s="280">
        <v>74</v>
      </c>
      <c r="U26" s="280">
        <v>0</v>
      </c>
      <c r="V26" s="280">
        <f t="shared" si="6"/>
        <v>0</v>
      </c>
      <c r="W26" s="280">
        <v>0</v>
      </c>
      <c r="X26" s="280">
        <v>0</v>
      </c>
      <c r="Y26" s="280">
        <v>0</v>
      </c>
      <c r="Z26" s="280">
        <f t="shared" si="7"/>
        <v>38</v>
      </c>
      <c r="AA26" s="280">
        <v>0</v>
      </c>
      <c r="AB26" s="280">
        <v>38</v>
      </c>
      <c r="AC26" s="280">
        <v>0</v>
      </c>
      <c r="AD26" s="280">
        <f t="shared" si="8"/>
        <v>0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0</v>
      </c>
      <c r="AJ26" s="280">
        <v>0</v>
      </c>
      <c r="AK26" s="280">
        <v>0</v>
      </c>
      <c r="AL26" s="280">
        <v>0</v>
      </c>
      <c r="AM26" s="280">
        <f t="shared" si="11"/>
        <v>0</v>
      </c>
      <c r="AN26" s="280">
        <v>0</v>
      </c>
      <c r="AO26" s="280">
        <v>0</v>
      </c>
      <c r="AP26" s="280">
        <v>0</v>
      </c>
      <c r="AQ26" s="280">
        <f t="shared" si="12"/>
        <v>0</v>
      </c>
      <c r="AR26" s="280">
        <v>0</v>
      </c>
      <c r="AS26" s="280">
        <v>0</v>
      </c>
      <c r="AT26" s="280">
        <v>0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158</v>
      </c>
      <c r="BD26" s="280">
        <f t="shared" si="16"/>
        <v>75</v>
      </c>
      <c r="BE26" s="280">
        <v>0</v>
      </c>
      <c r="BF26" s="280">
        <v>38</v>
      </c>
      <c r="BG26" s="280">
        <v>0</v>
      </c>
      <c r="BH26" s="280">
        <v>1</v>
      </c>
      <c r="BI26" s="280">
        <v>0</v>
      </c>
      <c r="BJ26" s="280">
        <v>36</v>
      </c>
      <c r="BK26" s="280">
        <f t="shared" si="17"/>
        <v>83</v>
      </c>
      <c r="BL26" s="280">
        <v>0</v>
      </c>
      <c r="BM26" s="280">
        <v>64</v>
      </c>
      <c r="BN26" s="280">
        <v>0</v>
      </c>
      <c r="BO26" s="280">
        <v>3</v>
      </c>
      <c r="BP26" s="280">
        <v>0</v>
      </c>
      <c r="BQ26" s="280">
        <v>16</v>
      </c>
      <c r="BR26" s="280">
        <f t="shared" si="18"/>
        <v>959</v>
      </c>
      <c r="BS26" s="280">
        <f t="shared" si="19"/>
        <v>0</v>
      </c>
      <c r="BT26" s="280">
        <f t="shared" si="20"/>
        <v>810</v>
      </c>
      <c r="BU26" s="280">
        <f t="shared" si="21"/>
        <v>0</v>
      </c>
      <c r="BV26" s="280">
        <f t="shared" si="22"/>
        <v>75</v>
      </c>
      <c r="BW26" s="280">
        <f t="shared" si="23"/>
        <v>0</v>
      </c>
      <c r="BX26" s="280">
        <f t="shared" si="24"/>
        <v>74</v>
      </c>
      <c r="BY26" s="280">
        <f t="shared" si="25"/>
        <v>884</v>
      </c>
      <c r="BZ26" s="280">
        <f t="shared" si="26"/>
        <v>0</v>
      </c>
      <c r="CA26" s="280">
        <f t="shared" si="27"/>
        <v>772</v>
      </c>
      <c r="CB26" s="280">
        <f t="shared" si="28"/>
        <v>0</v>
      </c>
      <c r="CC26" s="280">
        <f t="shared" si="29"/>
        <v>74</v>
      </c>
      <c r="CD26" s="280">
        <f t="shared" si="30"/>
        <v>0</v>
      </c>
      <c r="CE26" s="280">
        <f t="shared" si="31"/>
        <v>38</v>
      </c>
      <c r="CF26" s="280">
        <f t="shared" si="32"/>
        <v>75</v>
      </c>
      <c r="CG26" s="280">
        <f t="shared" si="33"/>
        <v>0</v>
      </c>
      <c r="CH26" s="280">
        <f t="shared" si="34"/>
        <v>38</v>
      </c>
      <c r="CI26" s="280">
        <f t="shared" si="35"/>
        <v>0</v>
      </c>
      <c r="CJ26" s="280">
        <f t="shared" si="36"/>
        <v>1</v>
      </c>
      <c r="CK26" s="280">
        <f t="shared" si="37"/>
        <v>0</v>
      </c>
      <c r="CL26" s="280">
        <f t="shared" si="38"/>
        <v>36</v>
      </c>
      <c r="CM26" s="280">
        <f t="shared" si="39"/>
        <v>83</v>
      </c>
      <c r="CN26" s="280">
        <f t="shared" si="40"/>
        <v>0</v>
      </c>
      <c r="CO26" s="280">
        <f t="shared" si="41"/>
        <v>64</v>
      </c>
      <c r="CP26" s="280">
        <f t="shared" si="42"/>
        <v>0</v>
      </c>
      <c r="CQ26" s="280">
        <f t="shared" si="43"/>
        <v>3</v>
      </c>
      <c r="CR26" s="280">
        <f t="shared" si="44"/>
        <v>0</v>
      </c>
      <c r="CS26" s="280">
        <f t="shared" si="45"/>
        <v>16</v>
      </c>
      <c r="CT26" s="280">
        <f t="shared" si="46"/>
        <v>0</v>
      </c>
      <c r="CU26" s="280">
        <f t="shared" si="47"/>
        <v>0</v>
      </c>
      <c r="CV26" s="280">
        <f t="shared" si="48"/>
        <v>0</v>
      </c>
      <c r="CW26" s="280">
        <f t="shared" si="49"/>
        <v>0</v>
      </c>
      <c r="CX26" s="280">
        <f t="shared" si="50"/>
        <v>0</v>
      </c>
      <c r="CY26" s="280">
        <f t="shared" si="51"/>
        <v>0</v>
      </c>
      <c r="CZ26" s="280">
        <f t="shared" si="52"/>
        <v>0</v>
      </c>
      <c r="DA26" s="280">
        <f t="shared" si="53"/>
        <v>83</v>
      </c>
      <c r="DB26" s="280">
        <f t="shared" si="54"/>
        <v>0</v>
      </c>
      <c r="DC26" s="280">
        <f t="shared" si="55"/>
        <v>64</v>
      </c>
      <c r="DD26" s="280">
        <f t="shared" si="56"/>
        <v>0</v>
      </c>
      <c r="DE26" s="280">
        <f t="shared" si="57"/>
        <v>3</v>
      </c>
      <c r="DF26" s="280">
        <f t="shared" si="58"/>
        <v>0</v>
      </c>
      <c r="DG26" s="280">
        <f t="shared" si="59"/>
        <v>16</v>
      </c>
      <c r="DH26" s="280">
        <v>0</v>
      </c>
      <c r="DI26" s="280">
        <f t="shared" si="60"/>
        <v>0</v>
      </c>
      <c r="DJ26" s="280">
        <v>0</v>
      </c>
      <c r="DK26" s="280">
        <v>0</v>
      </c>
      <c r="DL26" s="280">
        <v>0</v>
      </c>
      <c r="DM26" s="280">
        <v>0</v>
      </c>
    </row>
    <row r="27" spans="1:117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966</v>
      </c>
      <c r="E27" s="280">
        <f t="shared" si="1"/>
        <v>836</v>
      </c>
      <c r="F27" s="280">
        <f t="shared" si="2"/>
        <v>0</v>
      </c>
      <c r="G27" s="280">
        <v>0</v>
      </c>
      <c r="H27" s="280">
        <v>0</v>
      </c>
      <c r="I27" s="280">
        <v>0</v>
      </c>
      <c r="J27" s="280">
        <f t="shared" si="3"/>
        <v>619</v>
      </c>
      <c r="K27" s="280">
        <v>619</v>
      </c>
      <c r="L27" s="277">
        <v>0</v>
      </c>
      <c r="M27" s="280">
        <v>0</v>
      </c>
      <c r="N27" s="280">
        <f t="shared" si="4"/>
        <v>0</v>
      </c>
      <c r="O27" s="280">
        <v>0</v>
      </c>
      <c r="P27" s="280">
        <v>0</v>
      </c>
      <c r="Q27" s="280">
        <v>0</v>
      </c>
      <c r="R27" s="280">
        <f t="shared" si="5"/>
        <v>179</v>
      </c>
      <c r="S27" s="280">
        <v>67</v>
      </c>
      <c r="T27" s="280">
        <v>112</v>
      </c>
      <c r="U27" s="280">
        <v>0</v>
      </c>
      <c r="V27" s="280">
        <f t="shared" si="6"/>
        <v>0</v>
      </c>
      <c r="W27" s="280">
        <v>0</v>
      </c>
      <c r="X27" s="280">
        <v>0</v>
      </c>
      <c r="Y27" s="280">
        <v>0</v>
      </c>
      <c r="Z27" s="280">
        <f t="shared" si="7"/>
        <v>38</v>
      </c>
      <c r="AA27" s="280">
        <v>38</v>
      </c>
      <c r="AB27" s="280">
        <v>0</v>
      </c>
      <c r="AC27" s="280">
        <v>0</v>
      </c>
      <c r="AD27" s="280">
        <f t="shared" si="8"/>
        <v>0</v>
      </c>
      <c r="AE27" s="280">
        <f t="shared" si="9"/>
        <v>0</v>
      </c>
      <c r="AF27" s="280">
        <v>0</v>
      </c>
      <c r="AG27" s="280">
        <v>0</v>
      </c>
      <c r="AH27" s="280">
        <v>0</v>
      </c>
      <c r="AI27" s="280">
        <f t="shared" si="10"/>
        <v>0</v>
      </c>
      <c r="AJ27" s="280">
        <v>0</v>
      </c>
      <c r="AK27" s="280">
        <v>0</v>
      </c>
      <c r="AL27" s="280">
        <v>0</v>
      </c>
      <c r="AM27" s="280">
        <f t="shared" si="11"/>
        <v>0</v>
      </c>
      <c r="AN27" s="280">
        <v>0</v>
      </c>
      <c r="AO27" s="280">
        <v>0</v>
      </c>
      <c r="AP27" s="280">
        <v>0</v>
      </c>
      <c r="AQ27" s="280">
        <f t="shared" si="12"/>
        <v>0</v>
      </c>
      <c r="AR27" s="280">
        <v>0</v>
      </c>
      <c r="AS27" s="280">
        <v>0</v>
      </c>
      <c r="AT27" s="280">
        <v>0</v>
      </c>
      <c r="AU27" s="280">
        <f t="shared" si="13"/>
        <v>0</v>
      </c>
      <c r="AV27" s="280">
        <v>0</v>
      </c>
      <c r="AW27" s="280">
        <v>0</v>
      </c>
      <c r="AX27" s="280">
        <v>0</v>
      </c>
      <c r="AY27" s="280">
        <f t="shared" si="14"/>
        <v>0</v>
      </c>
      <c r="AZ27" s="280">
        <v>0</v>
      </c>
      <c r="BA27" s="280">
        <v>0</v>
      </c>
      <c r="BB27" s="280">
        <v>0</v>
      </c>
      <c r="BC27" s="280">
        <f t="shared" si="15"/>
        <v>130</v>
      </c>
      <c r="BD27" s="280">
        <f t="shared" si="16"/>
        <v>53</v>
      </c>
      <c r="BE27" s="280">
        <v>0</v>
      </c>
      <c r="BF27" s="280">
        <v>27</v>
      </c>
      <c r="BG27" s="280">
        <v>0</v>
      </c>
      <c r="BH27" s="280">
        <v>1</v>
      </c>
      <c r="BI27" s="280">
        <v>0</v>
      </c>
      <c r="BJ27" s="280">
        <v>25</v>
      </c>
      <c r="BK27" s="280">
        <f t="shared" si="17"/>
        <v>77</v>
      </c>
      <c r="BL27" s="280">
        <v>0</v>
      </c>
      <c r="BM27" s="280">
        <v>72</v>
      </c>
      <c r="BN27" s="280">
        <v>0</v>
      </c>
      <c r="BO27" s="280">
        <v>0</v>
      </c>
      <c r="BP27" s="280">
        <v>0</v>
      </c>
      <c r="BQ27" s="280">
        <v>5</v>
      </c>
      <c r="BR27" s="280">
        <f t="shared" si="18"/>
        <v>889</v>
      </c>
      <c r="BS27" s="280">
        <f t="shared" si="19"/>
        <v>0</v>
      </c>
      <c r="BT27" s="280">
        <f t="shared" si="20"/>
        <v>646</v>
      </c>
      <c r="BU27" s="280">
        <f t="shared" si="21"/>
        <v>0</v>
      </c>
      <c r="BV27" s="280">
        <f t="shared" si="22"/>
        <v>180</v>
      </c>
      <c r="BW27" s="280">
        <f t="shared" si="23"/>
        <v>0</v>
      </c>
      <c r="BX27" s="280">
        <f t="shared" si="24"/>
        <v>63</v>
      </c>
      <c r="BY27" s="280">
        <f t="shared" si="25"/>
        <v>836</v>
      </c>
      <c r="BZ27" s="280">
        <f t="shared" si="26"/>
        <v>0</v>
      </c>
      <c r="CA27" s="280">
        <f t="shared" si="27"/>
        <v>619</v>
      </c>
      <c r="CB27" s="280">
        <f t="shared" si="28"/>
        <v>0</v>
      </c>
      <c r="CC27" s="280">
        <f t="shared" si="29"/>
        <v>179</v>
      </c>
      <c r="CD27" s="280">
        <f t="shared" si="30"/>
        <v>0</v>
      </c>
      <c r="CE27" s="280">
        <f t="shared" si="31"/>
        <v>38</v>
      </c>
      <c r="CF27" s="280">
        <f t="shared" si="32"/>
        <v>53</v>
      </c>
      <c r="CG27" s="280">
        <f t="shared" si="33"/>
        <v>0</v>
      </c>
      <c r="CH27" s="280">
        <f t="shared" si="34"/>
        <v>27</v>
      </c>
      <c r="CI27" s="280">
        <f t="shared" si="35"/>
        <v>0</v>
      </c>
      <c r="CJ27" s="280">
        <f t="shared" si="36"/>
        <v>1</v>
      </c>
      <c r="CK27" s="280">
        <f t="shared" si="37"/>
        <v>0</v>
      </c>
      <c r="CL27" s="280">
        <f t="shared" si="38"/>
        <v>25</v>
      </c>
      <c r="CM27" s="280">
        <f t="shared" si="39"/>
        <v>77</v>
      </c>
      <c r="CN27" s="280">
        <f t="shared" si="40"/>
        <v>0</v>
      </c>
      <c r="CO27" s="280">
        <f t="shared" si="41"/>
        <v>72</v>
      </c>
      <c r="CP27" s="280">
        <f t="shared" si="42"/>
        <v>0</v>
      </c>
      <c r="CQ27" s="280">
        <f t="shared" si="43"/>
        <v>0</v>
      </c>
      <c r="CR27" s="280">
        <f t="shared" si="44"/>
        <v>0</v>
      </c>
      <c r="CS27" s="280">
        <f t="shared" si="45"/>
        <v>5</v>
      </c>
      <c r="CT27" s="280">
        <f t="shared" si="46"/>
        <v>0</v>
      </c>
      <c r="CU27" s="280">
        <f t="shared" si="47"/>
        <v>0</v>
      </c>
      <c r="CV27" s="280">
        <f t="shared" si="48"/>
        <v>0</v>
      </c>
      <c r="CW27" s="280">
        <f t="shared" si="49"/>
        <v>0</v>
      </c>
      <c r="CX27" s="280">
        <f t="shared" si="50"/>
        <v>0</v>
      </c>
      <c r="CY27" s="280">
        <f t="shared" si="51"/>
        <v>0</v>
      </c>
      <c r="CZ27" s="280">
        <f t="shared" si="52"/>
        <v>0</v>
      </c>
      <c r="DA27" s="280">
        <f t="shared" si="53"/>
        <v>77</v>
      </c>
      <c r="DB27" s="280">
        <f t="shared" si="54"/>
        <v>0</v>
      </c>
      <c r="DC27" s="280">
        <f t="shared" si="55"/>
        <v>72</v>
      </c>
      <c r="DD27" s="280">
        <f t="shared" si="56"/>
        <v>0</v>
      </c>
      <c r="DE27" s="280">
        <f t="shared" si="57"/>
        <v>0</v>
      </c>
      <c r="DF27" s="280">
        <f t="shared" si="58"/>
        <v>0</v>
      </c>
      <c r="DG27" s="280">
        <f t="shared" si="59"/>
        <v>5</v>
      </c>
      <c r="DH27" s="280">
        <v>0</v>
      </c>
      <c r="DI27" s="280">
        <f t="shared" si="60"/>
        <v>0</v>
      </c>
      <c r="DJ27" s="280">
        <v>0</v>
      </c>
      <c r="DK27" s="280">
        <v>0</v>
      </c>
      <c r="DL27" s="280">
        <v>0</v>
      </c>
      <c r="DM27" s="280">
        <v>0</v>
      </c>
    </row>
    <row r="28" spans="1:117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1271</v>
      </c>
      <c r="E28" s="280">
        <f t="shared" si="1"/>
        <v>898</v>
      </c>
      <c r="F28" s="280">
        <f t="shared" si="2"/>
        <v>0</v>
      </c>
      <c r="G28" s="280">
        <v>0</v>
      </c>
      <c r="H28" s="280">
        <v>0</v>
      </c>
      <c r="I28" s="280">
        <v>0</v>
      </c>
      <c r="J28" s="280">
        <f t="shared" si="3"/>
        <v>783</v>
      </c>
      <c r="K28" s="280">
        <v>0</v>
      </c>
      <c r="L28" s="280">
        <v>783</v>
      </c>
      <c r="M28" s="280">
        <v>0</v>
      </c>
      <c r="N28" s="280">
        <f t="shared" si="4"/>
        <v>0</v>
      </c>
      <c r="O28" s="280">
        <v>0</v>
      </c>
      <c r="P28" s="280">
        <v>0</v>
      </c>
      <c r="Q28" s="280">
        <v>0</v>
      </c>
      <c r="R28" s="280">
        <f t="shared" si="5"/>
        <v>78</v>
      </c>
      <c r="S28" s="280">
        <v>0</v>
      </c>
      <c r="T28" s="280">
        <v>78</v>
      </c>
      <c r="U28" s="280">
        <v>0</v>
      </c>
      <c r="V28" s="280">
        <f t="shared" si="6"/>
        <v>0</v>
      </c>
      <c r="W28" s="280">
        <v>0</v>
      </c>
      <c r="X28" s="280">
        <v>0</v>
      </c>
      <c r="Y28" s="280">
        <v>0</v>
      </c>
      <c r="Z28" s="280">
        <f t="shared" si="7"/>
        <v>37</v>
      </c>
      <c r="AA28" s="280">
        <v>0</v>
      </c>
      <c r="AB28" s="280">
        <v>37</v>
      </c>
      <c r="AC28" s="280">
        <v>0</v>
      </c>
      <c r="AD28" s="280">
        <f t="shared" si="8"/>
        <v>0</v>
      </c>
      <c r="AE28" s="280">
        <f t="shared" si="9"/>
        <v>0</v>
      </c>
      <c r="AF28" s="280">
        <v>0</v>
      </c>
      <c r="AG28" s="280">
        <v>0</v>
      </c>
      <c r="AH28" s="280">
        <v>0</v>
      </c>
      <c r="AI28" s="280">
        <f t="shared" si="10"/>
        <v>0</v>
      </c>
      <c r="AJ28" s="280">
        <v>0</v>
      </c>
      <c r="AK28" s="280">
        <v>0</v>
      </c>
      <c r="AL28" s="280">
        <v>0</v>
      </c>
      <c r="AM28" s="280">
        <f t="shared" si="11"/>
        <v>0</v>
      </c>
      <c r="AN28" s="280">
        <v>0</v>
      </c>
      <c r="AO28" s="280">
        <v>0</v>
      </c>
      <c r="AP28" s="280">
        <v>0</v>
      </c>
      <c r="AQ28" s="280">
        <f t="shared" si="12"/>
        <v>0</v>
      </c>
      <c r="AR28" s="280">
        <v>0</v>
      </c>
      <c r="AS28" s="280">
        <v>0</v>
      </c>
      <c r="AT28" s="280">
        <v>0</v>
      </c>
      <c r="AU28" s="280">
        <f t="shared" si="13"/>
        <v>0</v>
      </c>
      <c r="AV28" s="280">
        <v>0</v>
      </c>
      <c r="AW28" s="280">
        <v>0</v>
      </c>
      <c r="AX28" s="280">
        <v>0</v>
      </c>
      <c r="AY28" s="280">
        <f t="shared" si="14"/>
        <v>0</v>
      </c>
      <c r="AZ28" s="280">
        <v>0</v>
      </c>
      <c r="BA28" s="280">
        <v>0</v>
      </c>
      <c r="BB28" s="280">
        <v>0</v>
      </c>
      <c r="BC28" s="280">
        <f t="shared" si="15"/>
        <v>373</v>
      </c>
      <c r="BD28" s="280">
        <f t="shared" si="16"/>
        <v>58</v>
      </c>
      <c r="BE28" s="280">
        <v>0</v>
      </c>
      <c r="BF28" s="280">
        <v>30</v>
      </c>
      <c r="BG28" s="280">
        <v>0</v>
      </c>
      <c r="BH28" s="280">
        <v>2</v>
      </c>
      <c r="BI28" s="280">
        <v>0</v>
      </c>
      <c r="BJ28" s="280">
        <v>26</v>
      </c>
      <c r="BK28" s="280">
        <f t="shared" si="17"/>
        <v>315</v>
      </c>
      <c r="BL28" s="280">
        <v>0</v>
      </c>
      <c r="BM28" s="280">
        <v>291</v>
      </c>
      <c r="BN28" s="280">
        <v>0</v>
      </c>
      <c r="BO28" s="280">
        <v>4</v>
      </c>
      <c r="BP28" s="280">
        <v>0</v>
      </c>
      <c r="BQ28" s="280">
        <v>20</v>
      </c>
      <c r="BR28" s="280">
        <f t="shared" si="18"/>
        <v>956</v>
      </c>
      <c r="BS28" s="280">
        <f t="shared" si="19"/>
        <v>0</v>
      </c>
      <c r="BT28" s="280">
        <f t="shared" si="20"/>
        <v>813</v>
      </c>
      <c r="BU28" s="280">
        <f t="shared" si="21"/>
        <v>0</v>
      </c>
      <c r="BV28" s="280">
        <f t="shared" si="22"/>
        <v>80</v>
      </c>
      <c r="BW28" s="280">
        <f t="shared" si="23"/>
        <v>0</v>
      </c>
      <c r="BX28" s="280">
        <f t="shared" si="24"/>
        <v>63</v>
      </c>
      <c r="BY28" s="280">
        <f t="shared" si="25"/>
        <v>898</v>
      </c>
      <c r="BZ28" s="280">
        <f t="shared" si="26"/>
        <v>0</v>
      </c>
      <c r="CA28" s="280">
        <f t="shared" si="27"/>
        <v>783</v>
      </c>
      <c r="CB28" s="280">
        <f t="shared" si="28"/>
        <v>0</v>
      </c>
      <c r="CC28" s="280">
        <f t="shared" si="29"/>
        <v>78</v>
      </c>
      <c r="CD28" s="280">
        <f t="shared" si="30"/>
        <v>0</v>
      </c>
      <c r="CE28" s="280">
        <f t="shared" si="31"/>
        <v>37</v>
      </c>
      <c r="CF28" s="280">
        <f t="shared" si="32"/>
        <v>58</v>
      </c>
      <c r="CG28" s="280">
        <f t="shared" si="33"/>
        <v>0</v>
      </c>
      <c r="CH28" s="280">
        <f t="shared" si="34"/>
        <v>30</v>
      </c>
      <c r="CI28" s="280">
        <f t="shared" si="35"/>
        <v>0</v>
      </c>
      <c r="CJ28" s="280">
        <f t="shared" si="36"/>
        <v>2</v>
      </c>
      <c r="CK28" s="280">
        <f t="shared" si="37"/>
        <v>0</v>
      </c>
      <c r="CL28" s="280">
        <f t="shared" si="38"/>
        <v>26</v>
      </c>
      <c r="CM28" s="280">
        <f t="shared" si="39"/>
        <v>315</v>
      </c>
      <c r="CN28" s="280">
        <f t="shared" si="40"/>
        <v>0</v>
      </c>
      <c r="CO28" s="280">
        <f t="shared" si="41"/>
        <v>291</v>
      </c>
      <c r="CP28" s="280">
        <f t="shared" si="42"/>
        <v>0</v>
      </c>
      <c r="CQ28" s="280">
        <f t="shared" si="43"/>
        <v>4</v>
      </c>
      <c r="CR28" s="280">
        <f t="shared" si="44"/>
        <v>0</v>
      </c>
      <c r="CS28" s="280">
        <f t="shared" si="45"/>
        <v>20</v>
      </c>
      <c r="CT28" s="280">
        <f t="shared" si="46"/>
        <v>0</v>
      </c>
      <c r="CU28" s="280">
        <f t="shared" si="47"/>
        <v>0</v>
      </c>
      <c r="CV28" s="280">
        <f t="shared" si="48"/>
        <v>0</v>
      </c>
      <c r="CW28" s="280">
        <f t="shared" si="49"/>
        <v>0</v>
      </c>
      <c r="CX28" s="280">
        <f t="shared" si="50"/>
        <v>0</v>
      </c>
      <c r="CY28" s="280">
        <f t="shared" si="51"/>
        <v>0</v>
      </c>
      <c r="CZ28" s="280">
        <f t="shared" si="52"/>
        <v>0</v>
      </c>
      <c r="DA28" s="280">
        <f t="shared" si="53"/>
        <v>315</v>
      </c>
      <c r="DB28" s="280">
        <f t="shared" si="54"/>
        <v>0</v>
      </c>
      <c r="DC28" s="280">
        <f t="shared" si="55"/>
        <v>291</v>
      </c>
      <c r="DD28" s="280">
        <f t="shared" si="56"/>
        <v>0</v>
      </c>
      <c r="DE28" s="280">
        <f t="shared" si="57"/>
        <v>4</v>
      </c>
      <c r="DF28" s="280">
        <f t="shared" si="58"/>
        <v>0</v>
      </c>
      <c r="DG28" s="280">
        <f t="shared" si="59"/>
        <v>20</v>
      </c>
      <c r="DH28" s="280">
        <v>0</v>
      </c>
      <c r="DI28" s="280">
        <f t="shared" si="60"/>
        <v>0</v>
      </c>
      <c r="DJ28" s="280">
        <v>0</v>
      </c>
      <c r="DK28" s="280">
        <v>0</v>
      </c>
      <c r="DL28" s="280">
        <v>0</v>
      </c>
      <c r="DM28" s="280">
        <v>0</v>
      </c>
    </row>
    <row r="29" spans="1:117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90</v>
      </c>
      <c r="E29" s="280">
        <f t="shared" si="1"/>
        <v>87</v>
      </c>
      <c r="F29" s="280">
        <f t="shared" si="2"/>
        <v>0</v>
      </c>
      <c r="G29" s="280">
        <v>0</v>
      </c>
      <c r="H29" s="280">
        <v>0</v>
      </c>
      <c r="I29" s="280">
        <v>0</v>
      </c>
      <c r="J29" s="280">
        <f t="shared" si="3"/>
        <v>58</v>
      </c>
      <c r="K29" s="280">
        <v>0</v>
      </c>
      <c r="L29" s="280">
        <v>58</v>
      </c>
      <c r="M29" s="280">
        <v>0</v>
      </c>
      <c r="N29" s="280">
        <f t="shared" si="4"/>
        <v>0</v>
      </c>
      <c r="O29" s="280">
        <v>0</v>
      </c>
      <c r="P29" s="280">
        <v>0</v>
      </c>
      <c r="Q29" s="280">
        <v>0</v>
      </c>
      <c r="R29" s="280">
        <f t="shared" si="5"/>
        <v>24</v>
      </c>
      <c r="S29" s="280">
        <v>0</v>
      </c>
      <c r="T29" s="280">
        <v>24</v>
      </c>
      <c r="U29" s="280">
        <v>0</v>
      </c>
      <c r="V29" s="280">
        <f t="shared" si="6"/>
        <v>0</v>
      </c>
      <c r="W29" s="280">
        <v>0</v>
      </c>
      <c r="X29" s="280">
        <v>0</v>
      </c>
      <c r="Y29" s="280">
        <v>0</v>
      </c>
      <c r="Z29" s="280">
        <f t="shared" si="7"/>
        <v>5</v>
      </c>
      <c r="AA29" s="280">
        <v>0</v>
      </c>
      <c r="AB29" s="280">
        <v>5</v>
      </c>
      <c r="AC29" s="280">
        <v>0</v>
      </c>
      <c r="AD29" s="280">
        <f t="shared" si="8"/>
        <v>0</v>
      </c>
      <c r="AE29" s="280">
        <f t="shared" si="9"/>
        <v>0</v>
      </c>
      <c r="AF29" s="280">
        <v>0</v>
      </c>
      <c r="AG29" s="280">
        <v>0</v>
      </c>
      <c r="AH29" s="280">
        <v>0</v>
      </c>
      <c r="AI29" s="280">
        <f t="shared" si="10"/>
        <v>0</v>
      </c>
      <c r="AJ29" s="280">
        <v>0</v>
      </c>
      <c r="AK29" s="280">
        <v>0</v>
      </c>
      <c r="AL29" s="280">
        <v>0</v>
      </c>
      <c r="AM29" s="280">
        <f t="shared" si="11"/>
        <v>0</v>
      </c>
      <c r="AN29" s="280">
        <v>0</v>
      </c>
      <c r="AO29" s="280">
        <v>0</v>
      </c>
      <c r="AP29" s="280">
        <v>0</v>
      </c>
      <c r="AQ29" s="280">
        <f t="shared" si="12"/>
        <v>0</v>
      </c>
      <c r="AR29" s="280">
        <v>0</v>
      </c>
      <c r="AS29" s="280">
        <v>0</v>
      </c>
      <c r="AT29" s="280">
        <v>0</v>
      </c>
      <c r="AU29" s="280">
        <f t="shared" si="13"/>
        <v>0</v>
      </c>
      <c r="AV29" s="280">
        <v>0</v>
      </c>
      <c r="AW29" s="280">
        <v>0</v>
      </c>
      <c r="AX29" s="280">
        <v>0</v>
      </c>
      <c r="AY29" s="280">
        <f t="shared" si="14"/>
        <v>0</v>
      </c>
      <c r="AZ29" s="280">
        <v>0</v>
      </c>
      <c r="BA29" s="280">
        <v>0</v>
      </c>
      <c r="BB29" s="280">
        <v>0</v>
      </c>
      <c r="BC29" s="280">
        <f t="shared" si="15"/>
        <v>3</v>
      </c>
      <c r="BD29" s="280">
        <f t="shared" si="16"/>
        <v>1</v>
      </c>
      <c r="BE29" s="280">
        <v>0</v>
      </c>
      <c r="BF29" s="280">
        <v>1</v>
      </c>
      <c r="BG29" s="280">
        <v>0</v>
      </c>
      <c r="BH29" s="280">
        <v>0</v>
      </c>
      <c r="BI29" s="280">
        <v>0</v>
      </c>
      <c r="BJ29" s="280">
        <v>0</v>
      </c>
      <c r="BK29" s="280">
        <f t="shared" si="17"/>
        <v>2</v>
      </c>
      <c r="BL29" s="280">
        <v>0</v>
      </c>
      <c r="BM29" s="280">
        <v>2</v>
      </c>
      <c r="BN29" s="280">
        <v>0</v>
      </c>
      <c r="BO29" s="280">
        <v>0</v>
      </c>
      <c r="BP29" s="280">
        <v>0</v>
      </c>
      <c r="BQ29" s="280">
        <v>0</v>
      </c>
      <c r="BR29" s="280">
        <f t="shared" si="18"/>
        <v>88</v>
      </c>
      <c r="BS29" s="280">
        <f t="shared" si="19"/>
        <v>0</v>
      </c>
      <c r="BT29" s="280">
        <f t="shared" si="20"/>
        <v>59</v>
      </c>
      <c r="BU29" s="280">
        <f t="shared" si="21"/>
        <v>0</v>
      </c>
      <c r="BV29" s="280">
        <f t="shared" si="22"/>
        <v>24</v>
      </c>
      <c r="BW29" s="280">
        <f t="shared" si="23"/>
        <v>0</v>
      </c>
      <c r="BX29" s="280">
        <f t="shared" si="24"/>
        <v>5</v>
      </c>
      <c r="BY29" s="280">
        <f t="shared" si="25"/>
        <v>87</v>
      </c>
      <c r="BZ29" s="280">
        <f t="shared" si="26"/>
        <v>0</v>
      </c>
      <c r="CA29" s="280">
        <f t="shared" si="27"/>
        <v>58</v>
      </c>
      <c r="CB29" s="280">
        <f t="shared" si="28"/>
        <v>0</v>
      </c>
      <c r="CC29" s="280">
        <f t="shared" si="29"/>
        <v>24</v>
      </c>
      <c r="CD29" s="280">
        <f t="shared" si="30"/>
        <v>0</v>
      </c>
      <c r="CE29" s="280">
        <f t="shared" si="31"/>
        <v>5</v>
      </c>
      <c r="CF29" s="280">
        <f t="shared" si="32"/>
        <v>1</v>
      </c>
      <c r="CG29" s="280">
        <f t="shared" si="33"/>
        <v>0</v>
      </c>
      <c r="CH29" s="280">
        <f t="shared" si="34"/>
        <v>1</v>
      </c>
      <c r="CI29" s="280">
        <f t="shared" si="35"/>
        <v>0</v>
      </c>
      <c r="CJ29" s="280">
        <f t="shared" si="36"/>
        <v>0</v>
      </c>
      <c r="CK29" s="280">
        <f t="shared" si="37"/>
        <v>0</v>
      </c>
      <c r="CL29" s="280">
        <f t="shared" si="38"/>
        <v>0</v>
      </c>
      <c r="CM29" s="280">
        <f t="shared" si="39"/>
        <v>2</v>
      </c>
      <c r="CN29" s="280">
        <f t="shared" si="40"/>
        <v>0</v>
      </c>
      <c r="CO29" s="280">
        <f t="shared" si="41"/>
        <v>2</v>
      </c>
      <c r="CP29" s="280">
        <f t="shared" si="42"/>
        <v>0</v>
      </c>
      <c r="CQ29" s="280">
        <f t="shared" si="43"/>
        <v>0</v>
      </c>
      <c r="CR29" s="280">
        <f t="shared" si="44"/>
        <v>0</v>
      </c>
      <c r="CS29" s="280">
        <f t="shared" si="45"/>
        <v>0</v>
      </c>
      <c r="CT29" s="280">
        <f t="shared" si="46"/>
        <v>0</v>
      </c>
      <c r="CU29" s="280">
        <f t="shared" si="47"/>
        <v>0</v>
      </c>
      <c r="CV29" s="280">
        <f t="shared" si="48"/>
        <v>0</v>
      </c>
      <c r="CW29" s="280">
        <f t="shared" si="49"/>
        <v>0</v>
      </c>
      <c r="CX29" s="280">
        <f t="shared" si="50"/>
        <v>0</v>
      </c>
      <c r="CY29" s="280">
        <f t="shared" si="51"/>
        <v>0</v>
      </c>
      <c r="CZ29" s="280">
        <f t="shared" si="52"/>
        <v>0</v>
      </c>
      <c r="DA29" s="280">
        <f t="shared" si="53"/>
        <v>2</v>
      </c>
      <c r="DB29" s="280">
        <f t="shared" si="54"/>
        <v>0</v>
      </c>
      <c r="DC29" s="280">
        <f t="shared" si="55"/>
        <v>2</v>
      </c>
      <c r="DD29" s="280">
        <f t="shared" si="56"/>
        <v>0</v>
      </c>
      <c r="DE29" s="280">
        <f t="shared" si="57"/>
        <v>0</v>
      </c>
      <c r="DF29" s="280">
        <f t="shared" si="58"/>
        <v>0</v>
      </c>
      <c r="DG29" s="280">
        <f t="shared" si="59"/>
        <v>0</v>
      </c>
      <c r="DH29" s="280">
        <v>0</v>
      </c>
      <c r="DI29" s="280">
        <f t="shared" si="60"/>
        <v>0</v>
      </c>
      <c r="DJ29" s="280">
        <v>0</v>
      </c>
      <c r="DK29" s="280">
        <v>0</v>
      </c>
      <c r="DL29" s="280">
        <v>0</v>
      </c>
      <c r="DM29" s="280">
        <v>0</v>
      </c>
    </row>
    <row r="30" spans="1:117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7247</v>
      </c>
      <c r="E30" s="280">
        <f t="shared" si="1"/>
        <v>6347</v>
      </c>
      <c r="F30" s="280">
        <f t="shared" si="2"/>
        <v>0</v>
      </c>
      <c r="G30" s="280">
        <v>0</v>
      </c>
      <c r="H30" s="280">
        <v>0</v>
      </c>
      <c r="I30" s="280">
        <v>0</v>
      </c>
      <c r="J30" s="280">
        <f t="shared" si="3"/>
        <v>3791</v>
      </c>
      <c r="K30" s="280">
        <v>0</v>
      </c>
      <c r="L30" s="280">
        <v>3791</v>
      </c>
      <c r="M30" s="280">
        <v>0</v>
      </c>
      <c r="N30" s="280">
        <f t="shared" si="4"/>
        <v>307</v>
      </c>
      <c r="O30" s="280">
        <v>0</v>
      </c>
      <c r="P30" s="280">
        <v>307</v>
      </c>
      <c r="Q30" s="280">
        <v>0</v>
      </c>
      <c r="R30" s="280">
        <f t="shared" si="5"/>
        <v>1775</v>
      </c>
      <c r="S30" s="280">
        <v>0</v>
      </c>
      <c r="T30" s="280">
        <v>1775</v>
      </c>
      <c r="U30" s="280">
        <v>0</v>
      </c>
      <c r="V30" s="280">
        <f t="shared" si="6"/>
        <v>0</v>
      </c>
      <c r="W30" s="280">
        <v>0</v>
      </c>
      <c r="X30" s="280">
        <v>0</v>
      </c>
      <c r="Y30" s="280">
        <v>0</v>
      </c>
      <c r="Z30" s="280">
        <f t="shared" si="7"/>
        <v>474</v>
      </c>
      <c r="AA30" s="280">
        <v>0</v>
      </c>
      <c r="AB30" s="280">
        <v>474</v>
      </c>
      <c r="AC30" s="280">
        <v>0</v>
      </c>
      <c r="AD30" s="280">
        <f t="shared" si="8"/>
        <v>876</v>
      </c>
      <c r="AE30" s="280">
        <f t="shared" si="9"/>
        <v>0</v>
      </c>
      <c r="AF30" s="280">
        <v>0</v>
      </c>
      <c r="AG30" s="280">
        <v>0</v>
      </c>
      <c r="AH30" s="280">
        <v>0</v>
      </c>
      <c r="AI30" s="280">
        <f t="shared" si="10"/>
        <v>862</v>
      </c>
      <c r="AJ30" s="280">
        <v>0</v>
      </c>
      <c r="AK30" s="280">
        <v>0</v>
      </c>
      <c r="AL30" s="280">
        <v>862</v>
      </c>
      <c r="AM30" s="280">
        <f t="shared" si="11"/>
        <v>0</v>
      </c>
      <c r="AN30" s="280">
        <v>0</v>
      </c>
      <c r="AO30" s="280">
        <v>0</v>
      </c>
      <c r="AP30" s="280">
        <v>0</v>
      </c>
      <c r="AQ30" s="280">
        <f t="shared" si="12"/>
        <v>14</v>
      </c>
      <c r="AR30" s="280">
        <v>0</v>
      </c>
      <c r="AS30" s="280">
        <v>0</v>
      </c>
      <c r="AT30" s="280">
        <v>14</v>
      </c>
      <c r="AU30" s="280">
        <f t="shared" si="13"/>
        <v>0</v>
      </c>
      <c r="AV30" s="280">
        <v>0</v>
      </c>
      <c r="AW30" s="280">
        <v>0</v>
      </c>
      <c r="AX30" s="280">
        <v>0</v>
      </c>
      <c r="AY30" s="280">
        <f t="shared" si="14"/>
        <v>0</v>
      </c>
      <c r="AZ30" s="280">
        <v>0</v>
      </c>
      <c r="BA30" s="280">
        <v>0</v>
      </c>
      <c r="BB30" s="280">
        <v>0</v>
      </c>
      <c r="BC30" s="280">
        <f t="shared" si="15"/>
        <v>24</v>
      </c>
      <c r="BD30" s="280">
        <f t="shared" si="16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f t="shared" si="17"/>
        <v>24</v>
      </c>
      <c r="BL30" s="280">
        <v>0</v>
      </c>
      <c r="BM30" s="280">
        <v>24</v>
      </c>
      <c r="BN30" s="280">
        <v>0</v>
      </c>
      <c r="BO30" s="280">
        <v>0</v>
      </c>
      <c r="BP30" s="280">
        <v>0</v>
      </c>
      <c r="BQ30" s="280">
        <v>0</v>
      </c>
      <c r="BR30" s="280">
        <f t="shared" si="18"/>
        <v>6347</v>
      </c>
      <c r="BS30" s="280">
        <f t="shared" si="19"/>
        <v>0</v>
      </c>
      <c r="BT30" s="280">
        <f t="shared" si="20"/>
        <v>3791</v>
      </c>
      <c r="BU30" s="280">
        <f t="shared" si="21"/>
        <v>307</v>
      </c>
      <c r="BV30" s="280">
        <f t="shared" si="22"/>
        <v>1775</v>
      </c>
      <c r="BW30" s="280">
        <f t="shared" si="23"/>
        <v>0</v>
      </c>
      <c r="BX30" s="280">
        <f t="shared" si="24"/>
        <v>474</v>
      </c>
      <c r="BY30" s="280">
        <f t="shared" si="25"/>
        <v>6347</v>
      </c>
      <c r="BZ30" s="280">
        <f t="shared" si="26"/>
        <v>0</v>
      </c>
      <c r="CA30" s="280">
        <f t="shared" si="27"/>
        <v>3791</v>
      </c>
      <c r="CB30" s="280">
        <f t="shared" si="28"/>
        <v>307</v>
      </c>
      <c r="CC30" s="280">
        <f t="shared" si="29"/>
        <v>1775</v>
      </c>
      <c r="CD30" s="280">
        <f t="shared" si="30"/>
        <v>0</v>
      </c>
      <c r="CE30" s="280">
        <f t="shared" si="31"/>
        <v>474</v>
      </c>
      <c r="CF30" s="280">
        <f t="shared" si="32"/>
        <v>0</v>
      </c>
      <c r="CG30" s="280">
        <f t="shared" si="33"/>
        <v>0</v>
      </c>
      <c r="CH30" s="280">
        <f t="shared" si="34"/>
        <v>0</v>
      </c>
      <c r="CI30" s="280">
        <f t="shared" si="35"/>
        <v>0</v>
      </c>
      <c r="CJ30" s="280">
        <f t="shared" si="36"/>
        <v>0</v>
      </c>
      <c r="CK30" s="280">
        <f t="shared" si="37"/>
        <v>0</v>
      </c>
      <c r="CL30" s="280">
        <f t="shared" si="38"/>
        <v>0</v>
      </c>
      <c r="CM30" s="280">
        <f t="shared" si="39"/>
        <v>900</v>
      </c>
      <c r="CN30" s="280">
        <f t="shared" si="40"/>
        <v>0</v>
      </c>
      <c r="CO30" s="280">
        <f t="shared" si="41"/>
        <v>886</v>
      </c>
      <c r="CP30" s="280">
        <f t="shared" si="42"/>
        <v>0</v>
      </c>
      <c r="CQ30" s="280">
        <f t="shared" si="43"/>
        <v>14</v>
      </c>
      <c r="CR30" s="280">
        <f t="shared" si="44"/>
        <v>0</v>
      </c>
      <c r="CS30" s="280">
        <f t="shared" si="45"/>
        <v>0</v>
      </c>
      <c r="CT30" s="280">
        <f t="shared" si="46"/>
        <v>876</v>
      </c>
      <c r="CU30" s="280">
        <f t="shared" si="47"/>
        <v>0</v>
      </c>
      <c r="CV30" s="280">
        <f t="shared" si="48"/>
        <v>862</v>
      </c>
      <c r="CW30" s="280">
        <f t="shared" si="49"/>
        <v>0</v>
      </c>
      <c r="CX30" s="280">
        <f t="shared" si="50"/>
        <v>14</v>
      </c>
      <c r="CY30" s="280">
        <f t="shared" si="51"/>
        <v>0</v>
      </c>
      <c r="CZ30" s="280">
        <f t="shared" si="52"/>
        <v>0</v>
      </c>
      <c r="DA30" s="280">
        <f t="shared" si="53"/>
        <v>24</v>
      </c>
      <c r="DB30" s="280">
        <f t="shared" si="54"/>
        <v>0</v>
      </c>
      <c r="DC30" s="280">
        <f t="shared" si="55"/>
        <v>24</v>
      </c>
      <c r="DD30" s="280">
        <f t="shared" si="56"/>
        <v>0</v>
      </c>
      <c r="DE30" s="280">
        <f t="shared" si="57"/>
        <v>0</v>
      </c>
      <c r="DF30" s="280">
        <f t="shared" si="58"/>
        <v>0</v>
      </c>
      <c r="DG30" s="280">
        <f t="shared" si="59"/>
        <v>0</v>
      </c>
      <c r="DH30" s="280">
        <v>0</v>
      </c>
      <c r="DI30" s="280">
        <f t="shared" si="60"/>
        <v>1</v>
      </c>
      <c r="DJ30" s="280">
        <v>0</v>
      </c>
      <c r="DK30" s="280">
        <v>1</v>
      </c>
      <c r="DL30" s="280">
        <v>0</v>
      </c>
      <c r="DM30" s="280">
        <v>0</v>
      </c>
    </row>
    <row r="31" spans="1:117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2017</v>
      </c>
      <c r="E31" s="280">
        <f t="shared" si="1"/>
        <v>1545</v>
      </c>
      <c r="F31" s="280">
        <f t="shared" si="2"/>
        <v>0</v>
      </c>
      <c r="G31" s="280">
        <v>0</v>
      </c>
      <c r="H31" s="280">
        <v>0</v>
      </c>
      <c r="I31" s="280">
        <v>0</v>
      </c>
      <c r="J31" s="280">
        <f t="shared" si="3"/>
        <v>1190</v>
      </c>
      <c r="K31" s="280">
        <v>0</v>
      </c>
      <c r="L31" s="280">
        <v>1190</v>
      </c>
      <c r="M31" s="280">
        <v>0</v>
      </c>
      <c r="N31" s="280">
        <f t="shared" si="4"/>
        <v>54</v>
      </c>
      <c r="O31" s="280">
        <v>0</v>
      </c>
      <c r="P31" s="280">
        <v>54</v>
      </c>
      <c r="Q31" s="280">
        <v>0</v>
      </c>
      <c r="R31" s="280">
        <f t="shared" si="5"/>
        <v>235</v>
      </c>
      <c r="S31" s="280">
        <v>0</v>
      </c>
      <c r="T31" s="280">
        <v>235</v>
      </c>
      <c r="U31" s="280">
        <v>0</v>
      </c>
      <c r="V31" s="280">
        <f t="shared" si="6"/>
        <v>0</v>
      </c>
      <c r="W31" s="280">
        <v>0</v>
      </c>
      <c r="X31" s="280">
        <v>0</v>
      </c>
      <c r="Y31" s="280">
        <v>0</v>
      </c>
      <c r="Z31" s="280">
        <f t="shared" si="7"/>
        <v>66</v>
      </c>
      <c r="AA31" s="280">
        <v>0</v>
      </c>
      <c r="AB31" s="280">
        <v>66</v>
      </c>
      <c r="AC31" s="280">
        <v>0</v>
      </c>
      <c r="AD31" s="280">
        <f t="shared" si="8"/>
        <v>0</v>
      </c>
      <c r="AE31" s="280">
        <f t="shared" si="9"/>
        <v>0</v>
      </c>
      <c r="AF31" s="280">
        <v>0</v>
      </c>
      <c r="AG31" s="280">
        <v>0</v>
      </c>
      <c r="AH31" s="280">
        <v>0</v>
      </c>
      <c r="AI31" s="280">
        <f t="shared" si="10"/>
        <v>0</v>
      </c>
      <c r="AJ31" s="280">
        <v>0</v>
      </c>
      <c r="AK31" s="280">
        <v>0</v>
      </c>
      <c r="AL31" s="280">
        <v>0</v>
      </c>
      <c r="AM31" s="280">
        <f t="shared" si="11"/>
        <v>0</v>
      </c>
      <c r="AN31" s="280">
        <v>0</v>
      </c>
      <c r="AO31" s="280">
        <v>0</v>
      </c>
      <c r="AP31" s="280">
        <v>0</v>
      </c>
      <c r="AQ31" s="280">
        <f t="shared" si="12"/>
        <v>0</v>
      </c>
      <c r="AR31" s="280">
        <v>0</v>
      </c>
      <c r="AS31" s="280">
        <v>0</v>
      </c>
      <c r="AT31" s="280">
        <v>0</v>
      </c>
      <c r="AU31" s="280">
        <f t="shared" si="13"/>
        <v>0</v>
      </c>
      <c r="AV31" s="280">
        <v>0</v>
      </c>
      <c r="AW31" s="280">
        <v>0</v>
      </c>
      <c r="AX31" s="280">
        <v>0</v>
      </c>
      <c r="AY31" s="280">
        <f t="shared" si="14"/>
        <v>0</v>
      </c>
      <c r="AZ31" s="280">
        <v>0</v>
      </c>
      <c r="BA31" s="280">
        <v>0</v>
      </c>
      <c r="BB31" s="280">
        <v>0</v>
      </c>
      <c r="BC31" s="280">
        <f t="shared" si="15"/>
        <v>472</v>
      </c>
      <c r="BD31" s="280">
        <f t="shared" si="16"/>
        <v>237</v>
      </c>
      <c r="BE31" s="280">
        <v>0</v>
      </c>
      <c r="BF31" s="280">
        <v>188</v>
      </c>
      <c r="BG31" s="280">
        <v>10</v>
      </c>
      <c r="BH31" s="280">
        <v>21</v>
      </c>
      <c r="BI31" s="280">
        <v>0</v>
      </c>
      <c r="BJ31" s="280">
        <v>18</v>
      </c>
      <c r="BK31" s="280">
        <f t="shared" si="17"/>
        <v>235</v>
      </c>
      <c r="BL31" s="280">
        <v>0</v>
      </c>
      <c r="BM31" s="280">
        <v>188</v>
      </c>
      <c r="BN31" s="280">
        <v>9</v>
      </c>
      <c r="BO31" s="280">
        <v>21</v>
      </c>
      <c r="BP31" s="280">
        <v>0</v>
      </c>
      <c r="BQ31" s="280">
        <v>17</v>
      </c>
      <c r="BR31" s="280">
        <f t="shared" si="18"/>
        <v>1782</v>
      </c>
      <c r="BS31" s="280">
        <f t="shared" si="19"/>
        <v>0</v>
      </c>
      <c r="BT31" s="280">
        <f t="shared" si="20"/>
        <v>1378</v>
      </c>
      <c r="BU31" s="280">
        <f t="shared" si="21"/>
        <v>64</v>
      </c>
      <c r="BV31" s="280">
        <f t="shared" si="22"/>
        <v>256</v>
      </c>
      <c r="BW31" s="280">
        <f t="shared" si="23"/>
        <v>0</v>
      </c>
      <c r="BX31" s="280">
        <f t="shared" si="24"/>
        <v>84</v>
      </c>
      <c r="BY31" s="280">
        <f t="shared" si="25"/>
        <v>1545</v>
      </c>
      <c r="BZ31" s="280">
        <f t="shared" si="26"/>
        <v>0</v>
      </c>
      <c r="CA31" s="280">
        <f t="shared" si="27"/>
        <v>1190</v>
      </c>
      <c r="CB31" s="280">
        <f t="shared" si="28"/>
        <v>54</v>
      </c>
      <c r="CC31" s="280">
        <f t="shared" si="29"/>
        <v>235</v>
      </c>
      <c r="CD31" s="280">
        <f t="shared" si="30"/>
        <v>0</v>
      </c>
      <c r="CE31" s="280">
        <f t="shared" si="31"/>
        <v>66</v>
      </c>
      <c r="CF31" s="280">
        <f t="shared" si="32"/>
        <v>237</v>
      </c>
      <c r="CG31" s="280">
        <f t="shared" si="33"/>
        <v>0</v>
      </c>
      <c r="CH31" s="280">
        <f t="shared" si="34"/>
        <v>188</v>
      </c>
      <c r="CI31" s="280">
        <f t="shared" si="35"/>
        <v>10</v>
      </c>
      <c r="CJ31" s="280">
        <f t="shared" si="36"/>
        <v>21</v>
      </c>
      <c r="CK31" s="280">
        <f t="shared" si="37"/>
        <v>0</v>
      </c>
      <c r="CL31" s="280">
        <f t="shared" si="38"/>
        <v>18</v>
      </c>
      <c r="CM31" s="280">
        <f t="shared" si="39"/>
        <v>235</v>
      </c>
      <c r="CN31" s="280">
        <f t="shared" si="40"/>
        <v>0</v>
      </c>
      <c r="CO31" s="280">
        <f t="shared" si="41"/>
        <v>188</v>
      </c>
      <c r="CP31" s="280">
        <f t="shared" si="42"/>
        <v>9</v>
      </c>
      <c r="CQ31" s="280">
        <f t="shared" si="43"/>
        <v>21</v>
      </c>
      <c r="CR31" s="280">
        <f t="shared" si="44"/>
        <v>0</v>
      </c>
      <c r="CS31" s="280">
        <f t="shared" si="45"/>
        <v>17</v>
      </c>
      <c r="CT31" s="280">
        <f t="shared" si="46"/>
        <v>0</v>
      </c>
      <c r="CU31" s="280">
        <f t="shared" si="47"/>
        <v>0</v>
      </c>
      <c r="CV31" s="280">
        <f t="shared" si="48"/>
        <v>0</v>
      </c>
      <c r="CW31" s="280">
        <f t="shared" si="49"/>
        <v>0</v>
      </c>
      <c r="CX31" s="280">
        <f t="shared" si="50"/>
        <v>0</v>
      </c>
      <c r="CY31" s="280">
        <f t="shared" si="51"/>
        <v>0</v>
      </c>
      <c r="CZ31" s="280">
        <f t="shared" si="52"/>
        <v>0</v>
      </c>
      <c r="DA31" s="280">
        <f t="shared" si="53"/>
        <v>235</v>
      </c>
      <c r="DB31" s="280">
        <f t="shared" si="54"/>
        <v>0</v>
      </c>
      <c r="DC31" s="280">
        <f t="shared" si="55"/>
        <v>188</v>
      </c>
      <c r="DD31" s="280">
        <f t="shared" si="56"/>
        <v>9</v>
      </c>
      <c r="DE31" s="280">
        <f t="shared" si="57"/>
        <v>21</v>
      </c>
      <c r="DF31" s="280">
        <f t="shared" si="58"/>
        <v>0</v>
      </c>
      <c r="DG31" s="280">
        <f t="shared" si="59"/>
        <v>17</v>
      </c>
      <c r="DH31" s="280">
        <v>0</v>
      </c>
      <c r="DI31" s="280">
        <f t="shared" si="60"/>
        <v>0</v>
      </c>
      <c r="DJ31" s="280">
        <v>0</v>
      </c>
      <c r="DK31" s="280">
        <v>0</v>
      </c>
      <c r="DL31" s="280">
        <v>0</v>
      </c>
      <c r="DM31" s="280">
        <v>0</v>
      </c>
    </row>
    <row r="32" spans="1:117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2641</v>
      </c>
      <c r="E32" s="280">
        <f t="shared" si="1"/>
        <v>2235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f t="shared" si="3"/>
        <v>1382</v>
      </c>
      <c r="K32" s="280">
        <v>0</v>
      </c>
      <c r="L32" s="280">
        <v>1382</v>
      </c>
      <c r="M32" s="277">
        <v>0</v>
      </c>
      <c r="N32" s="280">
        <f t="shared" si="4"/>
        <v>563</v>
      </c>
      <c r="O32" s="280">
        <v>0</v>
      </c>
      <c r="P32" s="280">
        <v>563</v>
      </c>
      <c r="Q32" s="280">
        <v>0</v>
      </c>
      <c r="R32" s="280">
        <f t="shared" si="5"/>
        <v>290</v>
      </c>
      <c r="S32" s="280">
        <v>0</v>
      </c>
      <c r="T32" s="280">
        <v>290</v>
      </c>
      <c r="U32" s="280">
        <v>0</v>
      </c>
      <c r="V32" s="280">
        <f t="shared" si="6"/>
        <v>0</v>
      </c>
      <c r="W32" s="280">
        <v>0</v>
      </c>
      <c r="X32" s="280">
        <v>0</v>
      </c>
      <c r="Y32" s="280">
        <v>0</v>
      </c>
      <c r="Z32" s="280">
        <f t="shared" si="7"/>
        <v>0</v>
      </c>
      <c r="AA32" s="280">
        <v>0</v>
      </c>
      <c r="AB32" s="280">
        <v>0</v>
      </c>
      <c r="AC32" s="280">
        <v>0</v>
      </c>
      <c r="AD32" s="280">
        <f t="shared" si="8"/>
        <v>168</v>
      </c>
      <c r="AE32" s="280">
        <f t="shared" si="9"/>
        <v>0</v>
      </c>
      <c r="AF32" s="280">
        <v>0</v>
      </c>
      <c r="AG32" s="280">
        <v>0</v>
      </c>
      <c r="AH32" s="280">
        <v>0</v>
      </c>
      <c r="AI32" s="280">
        <f t="shared" si="10"/>
        <v>157</v>
      </c>
      <c r="AJ32" s="280">
        <v>0</v>
      </c>
      <c r="AK32" s="280">
        <v>0</v>
      </c>
      <c r="AL32" s="280">
        <v>157</v>
      </c>
      <c r="AM32" s="280">
        <f t="shared" si="11"/>
        <v>10</v>
      </c>
      <c r="AN32" s="280">
        <v>0</v>
      </c>
      <c r="AO32" s="280">
        <v>0</v>
      </c>
      <c r="AP32" s="280">
        <v>10</v>
      </c>
      <c r="AQ32" s="280">
        <f t="shared" si="12"/>
        <v>1</v>
      </c>
      <c r="AR32" s="280">
        <v>0</v>
      </c>
      <c r="AS32" s="280">
        <v>0</v>
      </c>
      <c r="AT32" s="280">
        <v>1</v>
      </c>
      <c r="AU32" s="280">
        <f t="shared" si="13"/>
        <v>0</v>
      </c>
      <c r="AV32" s="280">
        <v>0</v>
      </c>
      <c r="AW32" s="280">
        <v>0</v>
      </c>
      <c r="AX32" s="280">
        <v>0</v>
      </c>
      <c r="AY32" s="280">
        <f t="shared" si="14"/>
        <v>0</v>
      </c>
      <c r="AZ32" s="280">
        <v>0</v>
      </c>
      <c r="BA32" s="280">
        <v>0</v>
      </c>
      <c r="BB32" s="280">
        <v>0</v>
      </c>
      <c r="BC32" s="280">
        <f t="shared" si="15"/>
        <v>238</v>
      </c>
      <c r="BD32" s="280">
        <f t="shared" si="16"/>
        <v>63</v>
      </c>
      <c r="BE32" s="280">
        <v>0</v>
      </c>
      <c r="BF32" s="280">
        <v>34</v>
      </c>
      <c r="BG32" s="280">
        <v>24</v>
      </c>
      <c r="BH32" s="280">
        <v>1</v>
      </c>
      <c r="BI32" s="280">
        <v>4</v>
      </c>
      <c r="BJ32" s="280">
        <v>0</v>
      </c>
      <c r="BK32" s="280">
        <f t="shared" si="17"/>
        <v>175</v>
      </c>
      <c r="BL32" s="280">
        <v>0</v>
      </c>
      <c r="BM32" s="280">
        <v>134</v>
      </c>
      <c r="BN32" s="280">
        <v>35</v>
      </c>
      <c r="BO32" s="280">
        <v>4</v>
      </c>
      <c r="BP32" s="280">
        <v>2</v>
      </c>
      <c r="BQ32" s="280">
        <v>0</v>
      </c>
      <c r="BR32" s="280">
        <f t="shared" si="18"/>
        <v>2298</v>
      </c>
      <c r="BS32" s="280">
        <f t="shared" si="19"/>
        <v>0</v>
      </c>
      <c r="BT32" s="280">
        <f t="shared" si="20"/>
        <v>1416</v>
      </c>
      <c r="BU32" s="280">
        <f t="shared" si="21"/>
        <v>587</v>
      </c>
      <c r="BV32" s="280">
        <f t="shared" si="22"/>
        <v>291</v>
      </c>
      <c r="BW32" s="280">
        <f t="shared" si="23"/>
        <v>4</v>
      </c>
      <c r="BX32" s="280">
        <f t="shared" si="24"/>
        <v>0</v>
      </c>
      <c r="BY32" s="280">
        <f t="shared" si="25"/>
        <v>2235</v>
      </c>
      <c r="BZ32" s="280">
        <f t="shared" si="26"/>
        <v>0</v>
      </c>
      <c r="CA32" s="280">
        <f t="shared" si="27"/>
        <v>1382</v>
      </c>
      <c r="CB32" s="280">
        <f t="shared" si="28"/>
        <v>563</v>
      </c>
      <c r="CC32" s="280">
        <f t="shared" si="29"/>
        <v>290</v>
      </c>
      <c r="CD32" s="280">
        <f t="shared" si="30"/>
        <v>0</v>
      </c>
      <c r="CE32" s="280">
        <f t="shared" si="31"/>
        <v>0</v>
      </c>
      <c r="CF32" s="280">
        <f t="shared" si="32"/>
        <v>63</v>
      </c>
      <c r="CG32" s="280">
        <f t="shared" si="33"/>
        <v>0</v>
      </c>
      <c r="CH32" s="280">
        <f t="shared" si="34"/>
        <v>34</v>
      </c>
      <c r="CI32" s="280">
        <f t="shared" si="35"/>
        <v>24</v>
      </c>
      <c r="CJ32" s="280">
        <f t="shared" si="36"/>
        <v>1</v>
      </c>
      <c r="CK32" s="280">
        <f t="shared" si="37"/>
        <v>4</v>
      </c>
      <c r="CL32" s="280">
        <f t="shared" si="38"/>
        <v>0</v>
      </c>
      <c r="CM32" s="280">
        <f t="shared" si="39"/>
        <v>343</v>
      </c>
      <c r="CN32" s="280">
        <f t="shared" si="40"/>
        <v>0</v>
      </c>
      <c r="CO32" s="280">
        <f t="shared" si="41"/>
        <v>291</v>
      </c>
      <c r="CP32" s="280">
        <f t="shared" si="42"/>
        <v>45</v>
      </c>
      <c r="CQ32" s="280">
        <f t="shared" si="43"/>
        <v>5</v>
      </c>
      <c r="CR32" s="280">
        <f t="shared" si="44"/>
        <v>2</v>
      </c>
      <c r="CS32" s="280">
        <f t="shared" si="45"/>
        <v>0</v>
      </c>
      <c r="CT32" s="280">
        <f t="shared" si="46"/>
        <v>168</v>
      </c>
      <c r="CU32" s="280">
        <f t="shared" si="47"/>
        <v>0</v>
      </c>
      <c r="CV32" s="280">
        <f t="shared" si="48"/>
        <v>157</v>
      </c>
      <c r="CW32" s="280">
        <f t="shared" si="49"/>
        <v>10</v>
      </c>
      <c r="CX32" s="280">
        <f t="shared" si="50"/>
        <v>1</v>
      </c>
      <c r="CY32" s="280">
        <f t="shared" si="51"/>
        <v>0</v>
      </c>
      <c r="CZ32" s="280">
        <f t="shared" si="52"/>
        <v>0</v>
      </c>
      <c r="DA32" s="280">
        <f t="shared" si="53"/>
        <v>175</v>
      </c>
      <c r="DB32" s="280">
        <f t="shared" si="54"/>
        <v>0</v>
      </c>
      <c r="DC32" s="280">
        <f t="shared" si="55"/>
        <v>134</v>
      </c>
      <c r="DD32" s="280">
        <f t="shared" si="56"/>
        <v>35</v>
      </c>
      <c r="DE32" s="280">
        <f t="shared" si="57"/>
        <v>4</v>
      </c>
      <c r="DF32" s="280">
        <f t="shared" si="58"/>
        <v>2</v>
      </c>
      <c r="DG32" s="280">
        <f t="shared" si="59"/>
        <v>0</v>
      </c>
      <c r="DH32" s="280">
        <v>0</v>
      </c>
      <c r="DI32" s="280">
        <f t="shared" si="60"/>
        <v>1</v>
      </c>
      <c r="DJ32" s="280">
        <v>1</v>
      </c>
      <c r="DK32" s="280">
        <v>0</v>
      </c>
      <c r="DL32" s="280">
        <v>0</v>
      </c>
      <c r="DM32" s="280">
        <v>0</v>
      </c>
    </row>
    <row r="33" spans="1:117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4909</v>
      </c>
      <c r="E33" s="280">
        <f t="shared" si="1"/>
        <v>3486</v>
      </c>
      <c r="F33" s="280">
        <f t="shared" si="2"/>
        <v>0</v>
      </c>
      <c r="G33" s="280">
        <v>0</v>
      </c>
      <c r="H33" s="280">
        <v>0</v>
      </c>
      <c r="I33" s="280">
        <v>0</v>
      </c>
      <c r="J33" s="280">
        <f t="shared" si="3"/>
        <v>2638</v>
      </c>
      <c r="K33" s="280">
        <v>0</v>
      </c>
      <c r="L33" s="280">
        <v>2638</v>
      </c>
      <c r="M33" s="280">
        <v>0</v>
      </c>
      <c r="N33" s="280">
        <f t="shared" si="4"/>
        <v>95</v>
      </c>
      <c r="O33" s="280">
        <v>0</v>
      </c>
      <c r="P33" s="280">
        <v>95</v>
      </c>
      <c r="Q33" s="280">
        <v>0</v>
      </c>
      <c r="R33" s="280">
        <f t="shared" si="5"/>
        <v>561</v>
      </c>
      <c r="S33" s="280">
        <v>0</v>
      </c>
      <c r="T33" s="280">
        <v>561</v>
      </c>
      <c r="U33" s="280">
        <v>0</v>
      </c>
      <c r="V33" s="280">
        <f t="shared" si="6"/>
        <v>0</v>
      </c>
      <c r="W33" s="280">
        <v>0</v>
      </c>
      <c r="X33" s="280">
        <v>0</v>
      </c>
      <c r="Y33" s="280">
        <v>0</v>
      </c>
      <c r="Z33" s="280">
        <f t="shared" si="7"/>
        <v>192</v>
      </c>
      <c r="AA33" s="280">
        <v>0</v>
      </c>
      <c r="AB33" s="280">
        <v>192</v>
      </c>
      <c r="AC33" s="280">
        <v>0</v>
      </c>
      <c r="AD33" s="280">
        <f t="shared" si="8"/>
        <v>0</v>
      </c>
      <c r="AE33" s="280">
        <f t="shared" si="9"/>
        <v>0</v>
      </c>
      <c r="AF33" s="280">
        <v>0</v>
      </c>
      <c r="AG33" s="280">
        <v>0</v>
      </c>
      <c r="AH33" s="280">
        <v>0</v>
      </c>
      <c r="AI33" s="280">
        <f t="shared" si="10"/>
        <v>0</v>
      </c>
      <c r="AJ33" s="280">
        <v>0</v>
      </c>
      <c r="AK33" s="280">
        <v>0</v>
      </c>
      <c r="AL33" s="280">
        <v>0</v>
      </c>
      <c r="AM33" s="280">
        <f t="shared" si="11"/>
        <v>0</v>
      </c>
      <c r="AN33" s="280">
        <v>0</v>
      </c>
      <c r="AO33" s="280">
        <v>0</v>
      </c>
      <c r="AP33" s="280">
        <v>0</v>
      </c>
      <c r="AQ33" s="280">
        <f t="shared" si="12"/>
        <v>0</v>
      </c>
      <c r="AR33" s="280">
        <v>0</v>
      </c>
      <c r="AS33" s="280">
        <v>0</v>
      </c>
      <c r="AT33" s="280">
        <v>0</v>
      </c>
      <c r="AU33" s="280">
        <f t="shared" si="13"/>
        <v>0</v>
      </c>
      <c r="AV33" s="280">
        <v>0</v>
      </c>
      <c r="AW33" s="280">
        <v>0</v>
      </c>
      <c r="AX33" s="280">
        <v>0</v>
      </c>
      <c r="AY33" s="280">
        <f t="shared" si="14"/>
        <v>0</v>
      </c>
      <c r="AZ33" s="280">
        <v>0</v>
      </c>
      <c r="BA33" s="280">
        <v>0</v>
      </c>
      <c r="BB33" s="280">
        <v>0</v>
      </c>
      <c r="BC33" s="280">
        <f t="shared" si="15"/>
        <v>1423</v>
      </c>
      <c r="BD33" s="280">
        <f t="shared" si="16"/>
        <v>712</v>
      </c>
      <c r="BE33" s="280">
        <v>0</v>
      </c>
      <c r="BF33" s="280">
        <v>534</v>
      </c>
      <c r="BG33" s="280">
        <v>39</v>
      </c>
      <c r="BH33" s="280">
        <v>72</v>
      </c>
      <c r="BI33" s="280">
        <v>0</v>
      </c>
      <c r="BJ33" s="280">
        <v>67</v>
      </c>
      <c r="BK33" s="280">
        <f t="shared" si="17"/>
        <v>711</v>
      </c>
      <c r="BL33" s="280">
        <v>0</v>
      </c>
      <c r="BM33" s="280">
        <v>533</v>
      </c>
      <c r="BN33" s="280">
        <v>39</v>
      </c>
      <c r="BO33" s="280">
        <v>71</v>
      </c>
      <c r="BP33" s="280">
        <v>0</v>
      </c>
      <c r="BQ33" s="280">
        <v>68</v>
      </c>
      <c r="BR33" s="280">
        <f t="shared" si="18"/>
        <v>4198</v>
      </c>
      <c r="BS33" s="280">
        <f t="shared" si="19"/>
        <v>0</v>
      </c>
      <c r="BT33" s="280">
        <f t="shared" si="20"/>
        <v>3172</v>
      </c>
      <c r="BU33" s="280">
        <f t="shared" si="21"/>
        <v>134</v>
      </c>
      <c r="BV33" s="280">
        <f t="shared" si="22"/>
        <v>633</v>
      </c>
      <c r="BW33" s="280">
        <f t="shared" si="23"/>
        <v>0</v>
      </c>
      <c r="BX33" s="280">
        <f t="shared" si="24"/>
        <v>259</v>
      </c>
      <c r="BY33" s="280">
        <f t="shared" si="25"/>
        <v>3486</v>
      </c>
      <c r="BZ33" s="280">
        <f t="shared" si="26"/>
        <v>0</v>
      </c>
      <c r="CA33" s="280">
        <f t="shared" si="27"/>
        <v>2638</v>
      </c>
      <c r="CB33" s="280">
        <f t="shared" si="28"/>
        <v>95</v>
      </c>
      <c r="CC33" s="280">
        <f t="shared" si="29"/>
        <v>561</v>
      </c>
      <c r="CD33" s="280">
        <f t="shared" si="30"/>
        <v>0</v>
      </c>
      <c r="CE33" s="280">
        <f t="shared" si="31"/>
        <v>192</v>
      </c>
      <c r="CF33" s="280">
        <f t="shared" si="32"/>
        <v>712</v>
      </c>
      <c r="CG33" s="280">
        <f t="shared" si="33"/>
        <v>0</v>
      </c>
      <c r="CH33" s="280">
        <f t="shared" si="34"/>
        <v>534</v>
      </c>
      <c r="CI33" s="280">
        <f t="shared" si="35"/>
        <v>39</v>
      </c>
      <c r="CJ33" s="280">
        <f t="shared" si="36"/>
        <v>72</v>
      </c>
      <c r="CK33" s="280">
        <f t="shared" si="37"/>
        <v>0</v>
      </c>
      <c r="CL33" s="280">
        <f t="shared" si="38"/>
        <v>67</v>
      </c>
      <c r="CM33" s="280">
        <f t="shared" si="39"/>
        <v>711</v>
      </c>
      <c r="CN33" s="280">
        <f t="shared" si="40"/>
        <v>0</v>
      </c>
      <c r="CO33" s="280">
        <f t="shared" si="41"/>
        <v>533</v>
      </c>
      <c r="CP33" s="280">
        <f t="shared" si="42"/>
        <v>39</v>
      </c>
      <c r="CQ33" s="280">
        <f t="shared" si="43"/>
        <v>71</v>
      </c>
      <c r="CR33" s="280">
        <f t="shared" si="44"/>
        <v>0</v>
      </c>
      <c r="CS33" s="280">
        <f t="shared" si="45"/>
        <v>68</v>
      </c>
      <c r="CT33" s="280">
        <f t="shared" si="46"/>
        <v>0</v>
      </c>
      <c r="CU33" s="280">
        <f t="shared" si="47"/>
        <v>0</v>
      </c>
      <c r="CV33" s="280">
        <f t="shared" si="48"/>
        <v>0</v>
      </c>
      <c r="CW33" s="280">
        <f t="shared" si="49"/>
        <v>0</v>
      </c>
      <c r="CX33" s="280">
        <f t="shared" si="50"/>
        <v>0</v>
      </c>
      <c r="CY33" s="280">
        <f t="shared" si="51"/>
        <v>0</v>
      </c>
      <c r="CZ33" s="280">
        <f t="shared" si="52"/>
        <v>0</v>
      </c>
      <c r="DA33" s="280">
        <f t="shared" si="53"/>
        <v>711</v>
      </c>
      <c r="DB33" s="280">
        <f t="shared" si="54"/>
        <v>0</v>
      </c>
      <c r="DC33" s="280">
        <f t="shared" si="55"/>
        <v>533</v>
      </c>
      <c r="DD33" s="280">
        <f t="shared" si="56"/>
        <v>39</v>
      </c>
      <c r="DE33" s="280">
        <f t="shared" si="57"/>
        <v>71</v>
      </c>
      <c r="DF33" s="280">
        <f t="shared" si="58"/>
        <v>0</v>
      </c>
      <c r="DG33" s="280">
        <f t="shared" si="59"/>
        <v>68</v>
      </c>
      <c r="DH33" s="280">
        <v>0</v>
      </c>
      <c r="DI33" s="280">
        <f t="shared" si="60"/>
        <v>0</v>
      </c>
      <c r="DJ33" s="280">
        <v>0</v>
      </c>
      <c r="DK33" s="280">
        <v>0</v>
      </c>
      <c r="DL33" s="280">
        <v>0</v>
      </c>
      <c r="DM33" s="280">
        <v>0</v>
      </c>
    </row>
    <row r="34" spans="1:117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2358</v>
      </c>
      <c r="E34" s="280">
        <f t="shared" si="1"/>
        <v>1569</v>
      </c>
      <c r="F34" s="280">
        <f t="shared" si="2"/>
        <v>0</v>
      </c>
      <c r="G34" s="280">
        <v>0</v>
      </c>
      <c r="H34" s="280">
        <v>0</v>
      </c>
      <c r="I34" s="280">
        <v>0</v>
      </c>
      <c r="J34" s="280">
        <f t="shared" si="3"/>
        <v>1178</v>
      </c>
      <c r="K34" s="280">
        <v>0</v>
      </c>
      <c r="L34" s="280">
        <v>1178</v>
      </c>
      <c r="M34" s="280">
        <v>0</v>
      </c>
      <c r="N34" s="280">
        <f t="shared" si="4"/>
        <v>26</v>
      </c>
      <c r="O34" s="280">
        <v>0</v>
      </c>
      <c r="P34" s="280">
        <v>26</v>
      </c>
      <c r="Q34" s="280">
        <v>0</v>
      </c>
      <c r="R34" s="280">
        <f t="shared" si="5"/>
        <v>305</v>
      </c>
      <c r="S34" s="280">
        <v>0</v>
      </c>
      <c r="T34" s="280">
        <v>305</v>
      </c>
      <c r="U34" s="280">
        <v>0</v>
      </c>
      <c r="V34" s="280">
        <f t="shared" si="6"/>
        <v>0</v>
      </c>
      <c r="W34" s="280">
        <v>0</v>
      </c>
      <c r="X34" s="280">
        <v>0</v>
      </c>
      <c r="Y34" s="280">
        <v>0</v>
      </c>
      <c r="Z34" s="280">
        <f t="shared" si="7"/>
        <v>60</v>
      </c>
      <c r="AA34" s="280">
        <v>0</v>
      </c>
      <c r="AB34" s="280">
        <v>60</v>
      </c>
      <c r="AC34" s="280">
        <v>0</v>
      </c>
      <c r="AD34" s="280">
        <f t="shared" si="8"/>
        <v>0</v>
      </c>
      <c r="AE34" s="280">
        <f t="shared" si="9"/>
        <v>0</v>
      </c>
      <c r="AF34" s="280">
        <v>0</v>
      </c>
      <c r="AG34" s="280">
        <v>0</v>
      </c>
      <c r="AH34" s="280">
        <v>0</v>
      </c>
      <c r="AI34" s="280">
        <f t="shared" si="10"/>
        <v>0</v>
      </c>
      <c r="AJ34" s="280">
        <v>0</v>
      </c>
      <c r="AK34" s="280">
        <v>0</v>
      </c>
      <c r="AL34" s="280">
        <v>0</v>
      </c>
      <c r="AM34" s="280">
        <f t="shared" si="11"/>
        <v>0</v>
      </c>
      <c r="AN34" s="280">
        <v>0</v>
      </c>
      <c r="AO34" s="280">
        <v>0</v>
      </c>
      <c r="AP34" s="280">
        <v>0</v>
      </c>
      <c r="AQ34" s="280">
        <f t="shared" si="12"/>
        <v>0</v>
      </c>
      <c r="AR34" s="280">
        <v>0</v>
      </c>
      <c r="AS34" s="280">
        <v>0</v>
      </c>
      <c r="AT34" s="280">
        <v>0</v>
      </c>
      <c r="AU34" s="280">
        <f t="shared" si="13"/>
        <v>0</v>
      </c>
      <c r="AV34" s="280">
        <v>0</v>
      </c>
      <c r="AW34" s="280">
        <v>0</v>
      </c>
      <c r="AX34" s="280">
        <v>0</v>
      </c>
      <c r="AY34" s="280">
        <f t="shared" si="14"/>
        <v>0</v>
      </c>
      <c r="AZ34" s="280">
        <v>0</v>
      </c>
      <c r="BA34" s="280">
        <v>0</v>
      </c>
      <c r="BB34" s="280">
        <v>0</v>
      </c>
      <c r="BC34" s="280">
        <f t="shared" si="15"/>
        <v>789</v>
      </c>
      <c r="BD34" s="280">
        <f t="shared" si="16"/>
        <v>395</v>
      </c>
      <c r="BE34" s="280">
        <v>0</v>
      </c>
      <c r="BF34" s="280">
        <v>302</v>
      </c>
      <c r="BG34" s="280">
        <v>18</v>
      </c>
      <c r="BH34" s="280">
        <v>38</v>
      </c>
      <c r="BI34" s="280">
        <v>0</v>
      </c>
      <c r="BJ34" s="280">
        <v>37</v>
      </c>
      <c r="BK34" s="280">
        <f t="shared" si="17"/>
        <v>394</v>
      </c>
      <c r="BL34" s="280">
        <v>0</v>
      </c>
      <c r="BM34" s="280">
        <v>301</v>
      </c>
      <c r="BN34" s="280">
        <v>17</v>
      </c>
      <c r="BO34" s="280">
        <v>37</v>
      </c>
      <c r="BP34" s="280">
        <v>0</v>
      </c>
      <c r="BQ34" s="280">
        <v>39</v>
      </c>
      <c r="BR34" s="280">
        <f t="shared" si="18"/>
        <v>1964</v>
      </c>
      <c r="BS34" s="280">
        <f t="shared" si="19"/>
        <v>0</v>
      </c>
      <c r="BT34" s="280">
        <f t="shared" si="20"/>
        <v>1480</v>
      </c>
      <c r="BU34" s="280">
        <f t="shared" si="21"/>
        <v>44</v>
      </c>
      <c r="BV34" s="280">
        <f t="shared" si="22"/>
        <v>343</v>
      </c>
      <c r="BW34" s="280">
        <f t="shared" si="23"/>
        <v>0</v>
      </c>
      <c r="BX34" s="280">
        <f t="shared" si="24"/>
        <v>97</v>
      </c>
      <c r="BY34" s="280">
        <f t="shared" si="25"/>
        <v>1569</v>
      </c>
      <c r="BZ34" s="280">
        <f t="shared" si="26"/>
        <v>0</v>
      </c>
      <c r="CA34" s="280">
        <f t="shared" si="27"/>
        <v>1178</v>
      </c>
      <c r="CB34" s="280">
        <f t="shared" si="28"/>
        <v>26</v>
      </c>
      <c r="CC34" s="280">
        <f t="shared" si="29"/>
        <v>305</v>
      </c>
      <c r="CD34" s="280">
        <f t="shared" si="30"/>
        <v>0</v>
      </c>
      <c r="CE34" s="280">
        <f t="shared" si="31"/>
        <v>60</v>
      </c>
      <c r="CF34" s="280">
        <f t="shared" si="32"/>
        <v>395</v>
      </c>
      <c r="CG34" s="280">
        <f t="shared" si="33"/>
        <v>0</v>
      </c>
      <c r="CH34" s="280">
        <f t="shared" si="34"/>
        <v>302</v>
      </c>
      <c r="CI34" s="280">
        <f t="shared" si="35"/>
        <v>18</v>
      </c>
      <c r="CJ34" s="280">
        <f t="shared" si="36"/>
        <v>38</v>
      </c>
      <c r="CK34" s="280">
        <f t="shared" si="37"/>
        <v>0</v>
      </c>
      <c r="CL34" s="280">
        <f t="shared" si="38"/>
        <v>37</v>
      </c>
      <c r="CM34" s="280">
        <f t="shared" si="39"/>
        <v>394</v>
      </c>
      <c r="CN34" s="280">
        <f t="shared" si="40"/>
        <v>0</v>
      </c>
      <c r="CO34" s="280">
        <f t="shared" si="41"/>
        <v>301</v>
      </c>
      <c r="CP34" s="280">
        <f t="shared" si="42"/>
        <v>17</v>
      </c>
      <c r="CQ34" s="280">
        <f t="shared" si="43"/>
        <v>37</v>
      </c>
      <c r="CR34" s="280">
        <f t="shared" si="44"/>
        <v>0</v>
      </c>
      <c r="CS34" s="280">
        <f t="shared" si="45"/>
        <v>39</v>
      </c>
      <c r="CT34" s="280">
        <f t="shared" si="46"/>
        <v>0</v>
      </c>
      <c r="CU34" s="280">
        <f t="shared" si="47"/>
        <v>0</v>
      </c>
      <c r="CV34" s="280">
        <f t="shared" si="48"/>
        <v>0</v>
      </c>
      <c r="CW34" s="280">
        <f t="shared" si="49"/>
        <v>0</v>
      </c>
      <c r="CX34" s="280">
        <f t="shared" si="50"/>
        <v>0</v>
      </c>
      <c r="CY34" s="280">
        <f t="shared" si="51"/>
        <v>0</v>
      </c>
      <c r="CZ34" s="280">
        <f t="shared" si="52"/>
        <v>0</v>
      </c>
      <c r="DA34" s="280">
        <f t="shared" si="53"/>
        <v>394</v>
      </c>
      <c r="DB34" s="280">
        <f t="shared" si="54"/>
        <v>0</v>
      </c>
      <c r="DC34" s="280">
        <f t="shared" si="55"/>
        <v>301</v>
      </c>
      <c r="DD34" s="280">
        <f t="shared" si="56"/>
        <v>17</v>
      </c>
      <c r="DE34" s="280">
        <f t="shared" si="57"/>
        <v>37</v>
      </c>
      <c r="DF34" s="280">
        <f t="shared" si="58"/>
        <v>0</v>
      </c>
      <c r="DG34" s="280">
        <f t="shared" si="59"/>
        <v>39</v>
      </c>
      <c r="DH34" s="280">
        <v>0</v>
      </c>
      <c r="DI34" s="280">
        <f t="shared" si="60"/>
        <v>0</v>
      </c>
      <c r="DJ34" s="280">
        <v>0</v>
      </c>
      <c r="DK34" s="280">
        <v>0</v>
      </c>
      <c r="DL34" s="280">
        <v>0</v>
      </c>
      <c r="DM34" s="280">
        <v>0</v>
      </c>
    </row>
    <row r="35" spans="1:117" s="275" customFormat="1" ht="12" customHeight="1">
      <c r="A35" s="270" t="s">
        <v>502</v>
      </c>
      <c r="B35" s="271" t="s">
        <v>558</v>
      </c>
      <c r="C35" s="270" t="s">
        <v>559</v>
      </c>
      <c r="D35" s="280">
        <f t="shared" si="0"/>
        <v>769</v>
      </c>
      <c r="E35" s="280">
        <f t="shared" si="1"/>
        <v>769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f t="shared" si="3"/>
        <v>670</v>
      </c>
      <c r="K35" s="280">
        <v>0</v>
      </c>
      <c r="L35" s="280">
        <v>670</v>
      </c>
      <c r="M35" s="280">
        <v>0</v>
      </c>
      <c r="N35" s="280">
        <f t="shared" si="4"/>
        <v>41</v>
      </c>
      <c r="O35" s="280">
        <v>0</v>
      </c>
      <c r="P35" s="280">
        <v>41</v>
      </c>
      <c r="Q35" s="280">
        <v>0</v>
      </c>
      <c r="R35" s="280">
        <f t="shared" si="5"/>
        <v>35</v>
      </c>
      <c r="S35" s="280">
        <v>0</v>
      </c>
      <c r="T35" s="280">
        <v>35</v>
      </c>
      <c r="U35" s="280">
        <v>0</v>
      </c>
      <c r="V35" s="280">
        <f t="shared" si="6"/>
        <v>0</v>
      </c>
      <c r="W35" s="280">
        <v>0</v>
      </c>
      <c r="X35" s="280">
        <v>0</v>
      </c>
      <c r="Y35" s="280">
        <v>0</v>
      </c>
      <c r="Z35" s="280">
        <f t="shared" si="7"/>
        <v>23</v>
      </c>
      <c r="AA35" s="280">
        <v>0</v>
      </c>
      <c r="AB35" s="280">
        <v>23</v>
      </c>
      <c r="AC35" s="280">
        <v>0</v>
      </c>
      <c r="AD35" s="280">
        <f t="shared" si="8"/>
        <v>0</v>
      </c>
      <c r="AE35" s="280">
        <f t="shared" si="9"/>
        <v>0</v>
      </c>
      <c r="AF35" s="280">
        <v>0</v>
      </c>
      <c r="AG35" s="280">
        <v>0</v>
      </c>
      <c r="AH35" s="280">
        <v>0</v>
      </c>
      <c r="AI35" s="280">
        <f t="shared" si="10"/>
        <v>0</v>
      </c>
      <c r="AJ35" s="280">
        <v>0</v>
      </c>
      <c r="AK35" s="280">
        <v>0</v>
      </c>
      <c r="AL35" s="280">
        <v>0</v>
      </c>
      <c r="AM35" s="280">
        <f t="shared" si="11"/>
        <v>0</v>
      </c>
      <c r="AN35" s="280">
        <v>0</v>
      </c>
      <c r="AO35" s="280">
        <v>0</v>
      </c>
      <c r="AP35" s="280">
        <v>0</v>
      </c>
      <c r="AQ35" s="280">
        <f t="shared" si="12"/>
        <v>0</v>
      </c>
      <c r="AR35" s="280">
        <v>0</v>
      </c>
      <c r="AS35" s="280">
        <v>0</v>
      </c>
      <c r="AT35" s="280">
        <v>0</v>
      </c>
      <c r="AU35" s="280">
        <f t="shared" si="13"/>
        <v>0</v>
      </c>
      <c r="AV35" s="280">
        <v>0</v>
      </c>
      <c r="AW35" s="280">
        <v>0</v>
      </c>
      <c r="AX35" s="280">
        <v>0</v>
      </c>
      <c r="AY35" s="280">
        <f t="shared" si="14"/>
        <v>0</v>
      </c>
      <c r="AZ35" s="280">
        <v>0</v>
      </c>
      <c r="BA35" s="280">
        <v>0</v>
      </c>
      <c r="BB35" s="280">
        <v>0</v>
      </c>
      <c r="BC35" s="280">
        <f t="shared" si="15"/>
        <v>0</v>
      </c>
      <c r="BD35" s="280">
        <f t="shared" si="16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f t="shared" si="17"/>
        <v>0</v>
      </c>
      <c r="BL35" s="280"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f t="shared" si="18"/>
        <v>769</v>
      </c>
      <c r="BS35" s="280">
        <f t="shared" si="19"/>
        <v>0</v>
      </c>
      <c r="BT35" s="280">
        <f t="shared" si="20"/>
        <v>670</v>
      </c>
      <c r="BU35" s="280">
        <f t="shared" si="21"/>
        <v>41</v>
      </c>
      <c r="BV35" s="280">
        <f t="shared" si="22"/>
        <v>35</v>
      </c>
      <c r="BW35" s="280">
        <f t="shared" si="23"/>
        <v>0</v>
      </c>
      <c r="BX35" s="280">
        <f t="shared" si="24"/>
        <v>23</v>
      </c>
      <c r="BY35" s="280">
        <f t="shared" si="25"/>
        <v>769</v>
      </c>
      <c r="BZ35" s="280">
        <f t="shared" si="26"/>
        <v>0</v>
      </c>
      <c r="CA35" s="280">
        <f t="shared" si="27"/>
        <v>670</v>
      </c>
      <c r="CB35" s="280">
        <f t="shared" si="28"/>
        <v>41</v>
      </c>
      <c r="CC35" s="280">
        <f t="shared" si="29"/>
        <v>35</v>
      </c>
      <c r="CD35" s="280">
        <f t="shared" si="30"/>
        <v>0</v>
      </c>
      <c r="CE35" s="280">
        <f t="shared" si="31"/>
        <v>23</v>
      </c>
      <c r="CF35" s="280">
        <f t="shared" si="32"/>
        <v>0</v>
      </c>
      <c r="CG35" s="280">
        <f t="shared" si="33"/>
        <v>0</v>
      </c>
      <c r="CH35" s="280">
        <f t="shared" si="34"/>
        <v>0</v>
      </c>
      <c r="CI35" s="280">
        <f t="shared" si="35"/>
        <v>0</v>
      </c>
      <c r="CJ35" s="280">
        <f t="shared" si="36"/>
        <v>0</v>
      </c>
      <c r="CK35" s="280">
        <f t="shared" si="37"/>
        <v>0</v>
      </c>
      <c r="CL35" s="280">
        <f t="shared" si="38"/>
        <v>0</v>
      </c>
      <c r="CM35" s="280">
        <f t="shared" si="39"/>
        <v>0</v>
      </c>
      <c r="CN35" s="280">
        <f t="shared" si="40"/>
        <v>0</v>
      </c>
      <c r="CO35" s="280">
        <f t="shared" si="41"/>
        <v>0</v>
      </c>
      <c r="CP35" s="280">
        <f t="shared" si="42"/>
        <v>0</v>
      </c>
      <c r="CQ35" s="280">
        <f t="shared" si="43"/>
        <v>0</v>
      </c>
      <c r="CR35" s="280">
        <f t="shared" si="44"/>
        <v>0</v>
      </c>
      <c r="CS35" s="280">
        <f t="shared" si="45"/>
        <v>0</v>
      </c>
      <c r="CT35" s="280">
        <f t="shared" si="46"/>
        <v>0</v>
      </c>
      <c r="CU35" s="280">
        <f t="shared" si="47"/>
        <v>0</v>
      </c>
      <c r="CV35" s="280">
        <f t="shared" si="48"/>
        <v>0</v>
      </c>
      <c r="CW35" s="280">
        <f t="shared" si="49"/>
        <v>0</v>
      </c>
      <c r="CX35" s="280">
        <f t="shared" si="50"/>
        <v>0</v>
      </c>
      <c r="CY35" s="280">
        <f t="shared" si="51"/>
        <v>0</v>
      </c>
      <c r="CZ35" s="280">
        <f t="shared" si="52"/>
        <v>0</v>
      </c>
      <c r="DA35" s="280">
        <f t="shared" si="53"/>
        <v>0</v>
      </c>
      <c r="DB35" s="280">
        <f t="shared" si="54"/>
        <v>0</v>
      </c>
      <c r="DC35" s="280">
        <f t="shared" si="55"/>
        <v>0</v>
      </c>
      <c r="DD35" s="280">
        <f t="shared" si="56"/>
        <v>0</v>
      </c>
      <c r="DE35" s="280">
        <f t="shared" si="57"/>
        <v>0</v>
      </c>
      <c r="DF35" s="280">
        <f t="shared" si="58"/>
        <v>0</v>
      </c>
      <c r="DG35" s="280">
        <f t="shared" si="59"/>
        <v>0</v>
      </c>
      <c r="DH35" s="280">
        <v>0</v>
      </c>
      <c r="DI35" s="280">
        <f t="shared" si="60"/>
        <v>1</v>
      </c>
      <c r="DJ35" s="280">
        <v>0</v>
      </c>
      <c r="DK35" s="280">
        <v>0</v>
      </c>
      <c r="DL35" s="280">
        <v>0</v>
      </c>
      <c r="DM35" s="280">
        <v>1</v>
      </c>
    </row>
    <row r="36" spans="1:117" s="275" customFormat="1" ht="12" customHeight="1">
      <c r="A36" s="270" t="s">
        <v>502</v>
      </c>
      <c r="B36" s="271" t="s">
        <v>560</v>
      </c>
      <c r="C36" s="270" t="s">
        <v>561</v>
      </c>
      <c r="D36" s="280">
        <f t="shared" si="0"/>
        <v>1611</v>
      </c>
      <c r="E36" s="280">
        <f t="shared" si="1"/>
        <v>1347</v>
      </c>
      <c r="F36" s="280">
        <f t="shared" si="2"/>
        <v>0</v>
      </c>
      <c r="G36" s="280">
        <v>0</v>
      </c>
      <c r="H36" s="280">
        <v>0</v>
      </c>
      <c r="I36" s="280">
        <v>0</v>
      </c>
      <c r="J36" s="280">
        <f t="shared" si="3"/>
        <v>868</v>
      </c>
      <c r="K36" s="280">
        <v>0</v>
      </c>
      <c r="L36" s="280">
        <v>868</v>
      </c>
      <c r="M36" s="280">
        <v>0</v>
      </c>
      <c r="N36" s="280">
        <f t="shared" si="4"/>
        <v>125</v>
      </c>
      <c r="O36" s="280">
        <v>0</v>
      </c>
      <c r="P36" s="280">
        <v>125</v>
      </c>
      <c r="Q36" s="280">
        <v>0</v>
      </c>
      <c r="R36" s="280">
        <f t="shared" si="5"/>
        <v>265</v>
      </c>
      <c r="S36" s="280">
        <v>0</v>
      </c>
      <c r="T36" s="280">
        <v>265</v>
      </c>
      <c r="U36" s="280">
        <v>0</v>
      </c>
      <c r="V36" s="280">
        <f t="shared" si="6"/>
        <v>0</v>
      </c>
      <c r="W36" s="280">
        <v>0</v>
      </c>
      <c r="X36" s="280">
        <v>0</v>
      </c>
      <c r="Y36" s="280">
        <v>0</v>
      </c>
      <c r="Z36" s="280">
        <f t="shared" si="7"/>
        <v>89</v>
      </c>
      <c r="AA36" s="280">
        <v>0</v>
      </c>
      <c r="AB36" s="280">
        <v>89</v>
      </c>
      <c r="AC36" s="280">
        <v>0</v>
      </c>
      <c r="AD36" s="280">
        <f t="shared" si="8"/>
        <v>0</v>
      </c>
      <c r="AE36" s="280">
        <f t="shared" si="9"/>
        <v>0</v>
      </c>
      <c r="AF36" s="280">
        <v>0</v>
      </c>
      <c r="AG36" s="280">
        <v>0</v>
      </c>
      <c r="AH36" s="280">
        <v>0</v>
      </c>
      <c r="AI36" s="280">
        <f t="shared" si="10"/>
        <v>0</v>
      </c>
      <c r="AJ36" s="280">
        <v>0</v>
      </c>
      <c r="AK36" s="280">
        <v>0</v>
      </c>
      <c r="AL36" s="280">
        <v>0</v>
      </c>
      <c r="AM36" s="280">
        <f t="shared" si="11"/>
        <v>0</v>
      </c>
      <c r="AN36" s="280">
        <v>0</v>
      </c>
      <c r="AO36" s="280">
        <v>0</v>
      </c>
      <c r="AP36" s="280">
        <v>0</v>
      </c>
      <c r="AQ36" s="280">
        <f t="shared" si="12"/>
        <v>0</v>
      </c>
      <c r="AR36" s="280">
        <v>0</v>
      </c>
      <c r="AS36" s="280">
        <v>0</v>
      </c>
      <c r="AT36" s="280">
        <v>0</v>
      </c>
      <c r="AU36" s="280">
        <f t="shared" si="13"/>
        <v>0</v>
      </c>
      <c r="AV36" s="280">
        <v>0</v>
      </c>
      <c r="AW36" s="280">
        <v>0</v>
      </c>
      <c r="AX36" s="280">
        <v>0</v>
      </c>
      <c r="AY36" s="280">
        <f t="shared" si="14"/>
        <v>0</v>
      </c>
      <c r="AZ36" s="280">
        <v>0</v>
      </c>
      <c r="BA36" s="280">
        <v>0</v>
      </c>
      <c r="BB36" s="280">
        <v>0</v>
      </c>
      <c r="BC36" s="280">
        <f t="shared" si="15"/>
        <v>264</v>
      </c>
      <c r="BD36" s="280">
        <f t="shared" si="16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f t="shared" si="17"/>
        <v>264</v>
      </c>
      <c r="BL36" s="280">
        <v>0</v>
      </c>
      <c r="BM36" s="280">
        <v>189</v>
      </c>
      <c r="BN36" s="280">
        <v>0</v>
      </c>
      <c r="BO36" s="280">
        <v>75</v>
      </c>
      <c r="BP36" s="280">
        <v>0</v>
      </c>
      <c r="BQ36" s="280">
        <v>0</v>
      </c>
      <c r="BR36" s="280">
        <f t="shared" si="18"/>
        <v>1347</v>
      </c>
      <c r="BS36" s="280">
        <f t="shared" si="19"/>
        <v>0</v>
      </c>
      <c r="BT36" s="280">
        <f t="shared" si="20"/>
        <v>868</v>
      </c>
      <c r="BU36" s="280">
        <f t="shared" si="21"/>
        <v>125</v>
      </c>
      <c r="BV36" s="280">
        <f t="shared" si="22"/>
        <v>265</v>
      </c>
      <c r="BW36" s="280">
        <f t="shared" si="23"/>
        <v>0</v>
      </c>
      <c r="BX36" s="280">
        <f t="shared" si="24"/>
        <v>89</v>
      </c>
      <c r="BY36" s="280">
        <f t="shared" si="25"/>
        <v>1347</v>
      </c>
      <c r="BZ36" s="280">
        <f t="shared" si="26"/>
        <v>0</v>
      </c>
      <c r="CA36" s="280">
        <f t="shared" si="27"/>
        <v>868</v>
      </c>
      <c r="CB36" s="280">
        <f t="shared" si="28"/>
        <v>125</v>
      </c>
      <c r="CC36" s="280">
        <f t="shared" si="29"/>
        <v>265</v>
      </c>
      <c r="CD36" s="280">
        <f t="shared" si="30"/>
        <v>0</v>
      </c>
      <c r="CE36" s="280">
        <f t="shared" si="31"/>
        <v>89</v>
      </c>
      <c r="CF36" s="280">
        <f t="shared" si="32"/>
        <v>0</v>
      </c>
      <c r="CG36" s="280">
        <f t="shared" si="33"/>
        <v>0</v>
      </c>
      <c r="CH36" s="280">
        <f t="shared" si="34"/>
        <v>0</v>
      </c>
      <c r="CI36" s="280">
        <f t="shared" si="35"/>
        <v>0</v>
      </c>
      <c r="CJ36" s="280">
        <f t="shared" si="36"/>
        <v>0</v>
      </c>
      <c r="CK36" s="280">
        <f t="shared" si="37"/>
        <v>0</v>
      </c>
      <c r="CL36" s="280">
        <f t="shared" si="38"/>
        <v>0</v>
      </c>
      <c r="CM36" s="280">
        <f t="shared" si="39"/>
        <v>264</v>
      </c>
      <c r="CN36" s="280">
        <f t="shared" si="40"/>
        <v>0</v>
      </c>
      <c r="CO36" s="280">
        <f t="shared" si="41"/>
        <v>189</v>
      </c>
      <c r="CP36" s="280">
        <f t="shared" si="42"/>
        <v>0</v>
      </c>
      <c r="CQ36" s="280">
        <f t="shared" si="43"/>
        <v>75</v>
      </c>
      <c r="CR36" s="280">
        <f t="shared" si="44"/>
        <v>0</v>
      </c>
      <c r="CS36" s="280">
        <f t="shared" si="45"/>
        <v>0</v>
      </c>
      <c r="CT36" s="280">
        <f t="shared" si="46"/>
        <v>0</v>
      </c>
      <c r="CU36" s="280">
        <f t="shared" si="47"/>
        <v>0</v>
      </c>
      <c r="CV36" s="280">
        <f t="shared" si="48"/>
        <v>0</v>
      </c>
      <c r="CW36" s="280">
        <f t="shared" si="49"/>
        <v>0</v>
      </c>
      <c r="CX36" s="280">
        <f t="shared" si="50"/>
        <v>0</v>
      </c>
      <c r="CY36" s="280">
        <f t="shared" si="51"/>
        <v>0</v>
      </c>
      <c r="CZ36" s="280">
        <f t="shared" si="52"/>
        <v>0</v>
      </c>
      <c r="DA36" s="280">
        <f t="shared" si="53"/>
        <v>264</v>
      </c>
      <c r="DB36" s="280">
        <f t="shared" si="54"/>
        <v>0</v>
      </c>
      <c r="DC36" s="280">
        <f t="shared" si="55"/>
        <v>189</v>
      </c>
      <c r="DD36" s="280">
        <f t="shared" si="56"/>
        <v>0</v>
      </c>
      <c r="DE36" s="280">
        <f t="shared" si="57"/>
        <v>75</v>
      </c>
      <c r="DF36" s="280">
        <f t="shared" si="58"/>
        <v>0</v>
      </c>
      <c r="DG36" s="280">
        <f t="shared" si="59"/>
        <v>0</v>
      </c>
      <c r="DH36" s="280">
        <v>0</v>
      </c>
      <c r="DI36" s="280">
        <f t="shared" si="60"/>
        <v>0</v>
      </c>
      <c r="DJ36" s="280">
        <v>0</v>
      </c>
      <c r="DK36" s="280">
        <v>0</v>
      </c>
      <c r="DL36" s="280">
        <v>0</v>
      </c>
      <c r="DM36" s="280">
        <v>0</v>
      </c>
    </row>
    <row r="37" spans="1:117" s="275" customFormat="1" ht="12" customHeight="1">
      <c r="A37" s="270" t="s">
        <v>502</v>
      </c>
      <c r="B37" s="271" t="s">
        <v>562</v>
      </c>
      <c r="C37" s="270" t="s">
        <v>563</v>
      </c>
      <c r="D37" s="280">
        <f t="shared" si="0"/>
        <v>1441</v>
      </c>
      <c r="E37" s="280">
        <f t="shared" si="1"/>
        <v>1441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f t="shared" si="3"/>
        <v>1087</v>
      </c>
      <c r="K37" s="280">
        <v>727</v>
      </c>
      <c r="L37" s="280">
        <v>360</v>
      </c>
      <c r="M37" s="280">
        <v>0</v>
      </c>
      <c r="N37" s="280">
        <f t="shared" si="4"/>
        <v>0</v>
      </c>
      <c r="O37" s="280">
        <v>0</v>
      </c>
      <c r="P37" s="280">
        <v>0</v>
      </c>
      <c r="Q37" s="280">
        <v>0</v>
      </c>
      <c r="R37" s="280">
        <f t="shared" si="5"/>
        <v>170</v>
      </c>
      <c r="S37" s="280">
        <v>170</v>
      </c>
      <c r="T37" s="280">
        <v>0</v>
      </c>
      <c r="U37" s="280">
        <v>0</v>
      </c>
      <c r="V37" s="280">
        <f t="shared" si="6"/>
        <v>2</v>
      </c>
      <c r="W37" s="280">
        <v>0</v>
      </c>
      <c r="X37" s="280">
        <v>2</v>
      </c>
      <c r="Y37" s="280">
        <v>0</v>
      </c>
      <c r="Z37" s="280">
        <f t="shared" si="7"/>
        <v>182</v>
      </c>
      <c r="AA37" s="280">
        <v>0</v>
      </c>
      <c r="AB37" s="280">
        <v>182</v>
      </c>
      <c r="AC37" s="280">
        <v>0</v>
      </c>
      <c r="AD37" s="280">
        <f t="shared" si="8"/>
        <v>0</v>
      </c>
      <c r="AE37" s="280">
        <f t="shared" si="9"/>
        <v>0</v>
      </c>
      <c r="AF37" s="280">
        <v>0</v>
      </c>
      <c r="AG37" s="280">
        <v>0</v>
      </c>
      <c r="AH37" s="280">
        <v>0</v>
      </c>
      <c r="AI37" s="280">
        <f t="shared" si="10"/>
        <v>0</v>
      </c>
      <c r="AJ37" s="280">
        <v>0</v>
      </c>
      <c r="AK37" s="280">
        <v>0</v>
      </c>
      <c r="AL37" s="280">
        <v>0</v>
      </c>
      <c r="AM37" s="280">
        <f t="shared" si="11"/>
        <v>0</v>
      </c>
      <c r="AN37" s="280">
        <v>0</v>
      </c>
      <c r="AO37" s="280">
        <v>0</v>
      </c>
      <c r="AP37" s="280">
        <v>0</v>
      </c>
      <c r="AQ37" s="280">
        <f t="shared" si="12"/>
        <v>0</v>
      </c>
      <c r="AR37" s="280">
        <v>0</v>
      </c>
      <c r="AS37" s="280">
        <v>0</v>
      </c>
      <c r="AT37" s="280">
        <v>0</v>
      </c>
      <c r="AU37" s="280">
        <f t="shared" si="13"/>
        <v>0</v>
      </c>
      <c r="AV37" s="280">
        <v>0</v>
      </c>
      <c r="AW37" s="280">
        <v>0</v>
      </c>
      <c r="AX37" s="280">
        <v>0</v>
      </c>
      <c r="AY37" s="280">
        <f t="shared" si="14"/>
        <v>0</v>
      </c>
      <c r="AZ37" s="280">
        <v>0</v>
      </c>
      <c r="BA37" s="280">
        <v>0</v>
      </c>
      <c r="BB37" s="280">
        <v>0</v>
      </c>
      <c r="BC37" s="280">
        <f t="shared" si="15"/>
        <v>0</v>
      </c>
      <c r="BD37" s="280">
        <f t="shared" si="16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f t="shared" si="17"/>
        <v>0</v>
      </c>
      <c r="BL37" s="280"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f t="shared" si="18"/>
        <v>1441</v>
      </c>
      <c r="BS37" s="280">
        <f t="shared" si="19"/>
        <v>0</v>
      </c>
      <c r="BT37" s="280">
        <f t="shared" si="20"/>
        <v>1087</v>
      </c>
      <c r="BU37" s="280">
        <f t="shared" si="21"/>
        <v>0</v>
      </c>
      <c r="BV37" s="280">
        <f t="shared" si="22"/>
        <v>170</v>
      </c>
      <c r="BW37" s="280">
        <f t="shared" si="23"/>
        <v>2</v>
      </c>
      <c r="BX37" s="280">
        <f t="shared" si="24"/>
        <v>182</v>
      </c>
      <c r="BY37" s="280">
        <f t="shared" si="25"/>
        <v>1441</v>
      </c>
      <c r="BZ37" s="280">
        <f t="shared" si="26"/>
        <v>0</v>
      </c>
      <c r="CA37" s="280">
        <f t="shared" si="27"/>
        <v>1087</v>
      </c>
      <c r="CB37" s="280">
        <f t="shared" si="28"/>
        <v>0</v>
      </c>
      <c r="CC37" s="280">
        <f t="shared" si="29"/>
        <v>170</v>
      </c>
      <c r="CD37" s="280">
        <f t="shared" si="30"/>
        <v>2</v>
      </c>
      <c r="CE37" s="280">
        <f t="shared" si="31"/>
        <v>182</v>
      </c>
      <c r="CF37" s="280">
        <f t="shared" si="32"/>
        <v>0</v>
      </c>
      <c r="CG37" s="280">
        <f t="shared" si="33"/>
        <v>0</v>
      </c>
      <c r="CH37" s="280">
        <f t="shared" si="34"/>
        <v>0</v>
      </c>
      <c r="CI37" s="280">
        <f t="shared" si="35"/>
        <v>0</v>
      </c>
      <c r="CJ37" s="280">
        <f t="shared" si="36"/>
        <v>0</v>
      </c>
      <c r="CK37" s="280">
        <f t="shared" si="37"/>
        <v>0</v>
      </c>
      <c r="CL37" s="280">
        <f t="shared" si="38"/>
        <v>0</v>
      </c>
      <c r="CM37" s="280">
        <f t="shared" si="39"/>
        <v>0</v>
      </c>
      <c r="CN37" s="280">
        <f t="shared" si="40"/>
        <v>0</v>
      </c>
      <c r="CO37" s="280">
        <f t="shared" si="41"/>
        <v>0</v>
      </c>
      <c r="CP37" s="280">
        <f t="shared" si="42"/>
        <v>0</v>
      </c>
      <c r="CQ37" s="280">
        <f t="shared" si="43"/>
        <v>0</v>
      </c>
      <c r="CR37" s="280">
        <f t="shared" si="44"/>
        <v>0</v>
      </c>
      <c r="CS37" s="280">
        <f t="shared" si="45"/>
        <v>0</v>
      </c>
      <c r="CT37" s="280">
        <f t="shared" si="46"/>
        <v>0</v>
      </c>
      <c r="CU37" s="280">
        <f t="shared" si="47"/>
        <v>0</v>
      </c>
      <c r="CV37" s="280">
        <f t="shared" si="48"/>
        <v>0</v>
      </c>
      <c r="CW37" s="280">
        <f t="shared" si="49"/>
        <v>0</v>
      </c>
      <c r="CX37" s="280">
        <f t="shared" si="50"/>
        <v>0</v>
      </c>
      <c r="CY37" s="280">
        <f t="shared" si="51"/>
        <v>0</v>
      </c>
      <c r="CZ37" s="280">
        <f t="shared" si="52"/>
        <v>0</v>
      </c>
      <c r="DA37" s="280">
        <f t="shared" si="53"/>
        <v>0</v>
      </c>
      <c r="DB37" s="280">
        <f t="shared" si="54"/>
        <v>0</v>
      </c>
      <c r="DC37" s="280">
        <f t="shared" si="55"/>
        <v>0</v>
      </c>
      <c r="DD37" s="280">
        <f t="shared" si="56"/>
        <v>0</v>
      </c>
      <c r="DE37" s="280">
        <f t="shared" si="57"/>
        <v>0</v>
      </c>
      <c r="DF37" s="280">
        <f t="shared" si="58"/>
        <v>0</v>
      </c>
      <c r="DG37" s="280">
        <f t="shared" si="59"/>
        <v>0</v>
      </c>
      <c r="DH37" s="280">
        <v>0</v>
      </c>
      <c r="DI37" s="280">
        <f t="shared" si="60"/>
        <v>2</v>
      </c>
      <c r="DJ37" s="280">
        <v>0</v>
      </c>
      <c r="DK37" s="280">
        <v>2</v>
      </c>
      <c r="DL37" s="280">
        <v>0</v>
      </c>
      <c r="DM37" s="280">
        <v>0</v>
      </c>
    </row>
    <row r="38" spans="1:117" s="275" customFormat="1" ht="12" customHeight="1">
      <c r="A38" s="270" t="s">
        <v>502</v>
      </c>
      <c r="B38" s="271" t="s">
        <v>564</v>
      </c>
      <c r="C38" s="270" t="s">
        <v>565</v>
      </c>
      <c r="D38" s="280">
        <f t="shared" si="0"/>
        <v>6250</v>
      </c>
      <c r="E38" s="280">
        <f t="shared" si="1"/>
        <v>4445</v>
      </c>
      <c r="F38" s="280">
        <f t="shared" si="2"/>
        <v>0</v>
      </c>
      <c r="G38" s="280">
        <v>0</v>
      </c>
      <c r="H38" s="280">
        <v>0</v>
      </c>
      <c r="I38" s="280">
        <v>0</v>
      </c>
      <c r="J38" s="280">
        <f t="shared" si="3"/>
        <v>3521</v>
      </c>
      <c r="K38" s="280">
        <v>0</v>
      </c>
      <c r="L38" s="280">
        <v>3521</v>
      </c>
      <c r="M38" s="280">
        <v>0</v>
      </c>
      <c r="N38" s="280">
        <f t="shared" si="4"/>
        <v>0</v>
      </c>
      <c r="O38" s="280">
        <v>0</v>
      </c>
      <c r="P38" s="280">
        <v>0</v>
      </c>
      <c r="Q38" s="280">
        <v>0</v>
      </c>
      <c r="R38" s="280">
        <f t="shared" si="5"/>
        <v>815</v>
      </c>
      <c r="S38" s="280">
        <v>0</v>
      </c>
      <c r="T38" s="280">
        <v>815</v>
      </c>
      <c r="U38" s="280">
        <v>0</v>
      </c>
      <c r="V38" s="280">
        <f t="shared" si="6"/>
        <v>0</v>
      </c>
      <c r="W38" s="280">
        <v>0</v>
      </c>
      <c r="X38" s="280">
        <v>0</v>
      </c>
      <c r="Y38" s="280">
        <v>0</v>
      </c>
      <c r="Z38" s="280">
        <f t="shared" si="7"/>
        <v>109</v>
      </c>
      <c r="AA38" s="280">
        <v>0</v>
      </c>
      <c r="AB38" s="280">
        <v>109</v>
      </c>
      <c r="AC38" s="280">
        <v>0</v>
      </c>
      <c r="AD38" s="280">
        <f t="shared" si="8"/>
        <v>511</v>
      </c>
      <c r="AE38" s="280">
        <f t="shared" si="9"/>
        <v>0</v>
      </c>
      <c r="AF38" s="280">
        <v>0</v>
      </c>
      <c r="AG38" s="280">
        <v>0</v>
      </c>
      <c r="AH38" s="280">
        <v>0</v>
      </c>
      <c r="AI38" s="280">
        <f t="shared" si="10"/>
        <v>496</v>
      </c>
      <c r="AJ38" s="280">
        <v>0</v>
      </c>
      <c r="AK38" s="280">
        <v>0</v>
      </c>
      <c r="AL38" s="280">
        <v>496</v>
      </c>
      <c r="AM38" s="280">
        <f t="shared" si="11"/>
        <v>0</v>
      </c>
      <c r="AN38" s="280">
        <v>0</v>
      </c>
      <c r="AO38" s="280">
        <v>0</v>
      </c>
      <c r="AP38" s="280">
        <v>0</v>
      </c>
      <c r="AQ38" s="280">
        <f t="shared" si="12"/>
        <v>14</v>
      </c>
      <c r="AR38" s="280">
        <v>0</v>
      </c>
      <c r="AS38" s="280">
        <v>0</v>
      </c>
      <c r="AT38" s="280">
        <v>14</v>
      </c>
      <c r="AU38" s="280">
        <f t="shared" si="13"/>
        <v>0</v>
      </c>
      <c r="AV38" s="280">
        <v>0</v>
      </c>
      <c r="AW38" s="280">
        <v>0</v>
      </c>
      <c r="AX38" s="280">
        <v>0</v>
      </c>
      <c r="AY38" s="280">
        <f t="shared" si="14"/>
        <v>1</v>
      </c>
      <c r="AZ38" s="280">
        <v>0</v>
      </c>
      <c r="BA38" s="280">
        <v>0</v>
      </c>
      <c r="BB38" s="280">
        <v>1</v>
      </c>
      <c r="BC38" s="280">
        <f t="shared" si="15"/>
        <v>1294</v>
      </c>
      <c r="BD38" s="280">
        <f t="shared" si="16"/>
        <v>505</v>
      </c>
      <c r="BE38" s="280">
        <v>0</v>
      </c>
      <c r="BF38" s="280">
        <v>440</v>
      </c>
      <c r="BG38" s="280">
        <v>0</v>
      </c>
      <c r="BH38" s="280">
        <v>43</v>
      </c>
      <c r="BI38" s="280">
        <v>0</v>
      </c>
      <c r="BJ38" s="280">
        <v>22</v>
      </c>
      <c r="BK38" s="280">
        <f t="shared" si="17"/>
        <v>789</v>
      </c>
      <c r="BL38" s="280">
        <v>0</v>
      </c>
      <c r="BM38" s="280">
        <v>786</v>
      </c>
      <c r="BN38" s="280">
        <v>0</v>
      </c>
      <c r="BO38" s="280">
        <v>1</v>
      </c>
      <c r="BP38" s="280">
        <v>0</v>
      </c>
      <c r="BQ38" s="280">
        <v>2</v>
      </c>
      <c r="BR38" s="280">
        <f t="shared" si="18"/>
        <v>4950</v>
      </c>
      <c r="BS38" s="280">
        <f t="shared" si="19"/>
        <v>0</v>
      </c>
      <c r="BT38" s="280">
        <f t="shared" si="20"/>
        <v>3961</v>
      </c>
      <c r="BU38" s="280">
        <f t="shared" si="21"/>
        <v>0</v>
      </c>
      <c r="BV38" s="280">
        <f t="shared" si="22"/>
        <v>858</v>
      </c>
      <c r="BW38" s="280">
        <f t="shared" si="23"/>
        <v>0</v>
      </c>
      <c r="BX38" s="280">
        <f t="shared" si="24"/>
        <v>131</v>
      </c>
      <c r="BY38" s="280">
        <f t="shared" si="25"/>
        <v>4445</v>
      </c>
      <c r="BZ38" s="280">
        <f t="shared" si="26"/>
        <v>0</v>
      </c>
      <c r="CA38" s="280">
        <f t="shared" si="27"/>
        <v>3521</v>
      </c>
      <c r="CB38" s="280">
        <f t="shared" si="28"/>
        <v>0</v>
      </c>
      <c r="CC38" s="280">
        <f t="shared" si="29"/>
        <v>815</v>
      </c>
      <c r="CD38" s="280">
        <f t="shared" si="30"/>
        <v>0</v>
      </c>
      <c r="CE38" s="280">
        <f t="shared" si="31"/>
        <v>109</v>
      </c>
      <c r="CF38" s="280">
        <f t="shared" si="32"/>
        <v>505</v>
      </c>
      <c r="CG38" s="280">
        <f t="shared" si="33"/>
        <v>0</v>
      </c>
      <c r="CH38" s="280">
        <f t="shared" si="34"/>
        <v>440</v>
      </c>
      <c r="CI38" s="280">
        <f t="shared" si="35"/>
        <v>0</v>
      </c>
      <c r="CJ38" s="280">
        <f t="shared" si="36"/>
        <v>43</v>
      </c>
      <c r="CK38" s="280">
        <f t="shared" si="37"/>
        <v>0</v>
      </c>
      <c r="CL38" s="280">
        <f t="shared" si="38"/>
        <v>22</v>
      </c>
      <c r="CM38" s="280">
        <f t="shared" si="39"/>
        <v>1300</v>
      </c>
      <c r="CN38" s="280">
        <f t="shared" si="40"/>
        <v>0</v>
      </c>
      <c r="CO38" s="280">
        <f t="shared" si="41"/>
        <v>1282</v>
      </c>
      <c r="CP38" s="280">
        <f t="shared" si="42"/>
        <v>0</v>
      </c>
      <c r="CQ38" s="280">
        <f t="shared" si="43"/>
        <v>15</v>
      </c>
      <c r="CR38" s="280">
        <f t="shared" si="44"/>
        <v>0</v>
      </c>
      <c r="CS38" s="280">
        <f t="shared" si="45"/>
        <v>3</v>
      </c>
      <c r="CT38" s="280">
        <f t="shared" si="46"/>
        <v>511</v>
      </c>
      <c r="CU38" s="280">
        <f t="shared" si="47"/>
        <v>0</v>
      </c>
      <c r="CV38" s="280">
        <f t="shared" si="48"/>
        <v>496</v>
      </c>
      <c r="CW38" s="280">
        <f t="shared" si="49"/>
        <v>0</v>
      </c>
      <c r="CX38" s="280">
        <f t="shared" si="50"/>
        <v>14</v>
      </c>
      <c r="CY38" s="280">
        <f t="shared" si="51"/>
        <v>0</v>
      </c>
      <c r="CZ38" s="280">
        <f t="shared" si="52"/>
        <v>1</v>
      </c>
      <c r="DA38" s="280">
        <f t="shared" si="53"/>
        <v>789</v>
      </c>
      <c r="DB38" s="280">
        <f t="shared" si="54"/>
        <v>0</v>
      </c>
      <c r="DC38" s="280">
        <f t="shared" si="55"/>
        <v>786</v>
      </c>
      <c r="DD38" s="280">
        <f t="shared" si="56"/>
        <v>0</v>
      </c>
      <c r="DE38" s="280">
        <f t="shared" si="57"/>
        <v>1</v>
      </c>
      <c r="DF38" s="280">
        <f t="shared" si="58"/>
        <v>0</v>
      </c>
      <c r="DG38" s="280">
        <f t="shared" si="59"/>
        <v>2</v>
      </c>
      <c r="DH38" s="280">
        <v>1</v>
      </c>
      <c r="DI38" s="280">
        <f t="shared" si="60"/>
        <v>8</v>
      </c>
      <c r="DJ38" s="280">
        <v>0</v>
      </c>
      <c r="DK38" s="280">
        <v>8</v>
      </c>
      <c r="DL38" s="280">
        <v>0</v>
      </c>
      <c r="DM38" s="280">
        <v>0</v>
      </c>
    </row>
    <row r="39" spans="1:117" s="275" customFormat="1" ht="12" customHeight="1">
      <c r="A39" s="270" t="s">
        <v>502</v>
      </c>
      <c r="B39" s="271" t="s">
        <v>566</v>
      </c>
      <c r="C39" s="270" t="s">
        <v>567</v>
      </c>
      <c r="D39" s="280">
        <f t="shared" si="0"/>
        <v>1528</v>
      </c>
      <c r="E39" s="280">
        <f t="shared" si="1"/>
        <v>1251</v>
      </c>
      <c r="F39" s="280">
        <f t="shared" si="2"/>
        <v>0</v>
      </c>
      <c r="G39" s="280">
        <v>0</v>
      </c>
      <c r="H39" s="280">
        <v>0</v>
      </c>
      <c r="I39" s="280">
        <v>0</v>
      </c>
      <c r="J39" s="280">
        <f t="shared" si="3"/>
        <v>1102</v>
      </c>
      <c r="K39" s="280">
        <v>0</v>
      </c>
      <c r="L39" s="280">
        <v>1102</v>
      </c>
      <c r="M39" s="280">
        <v>0</v>
      </c>
      <c r="N39" s="280">
        <f t="shared" si="4"/>
        <v>67</v>
      </c>
      <c r="O39" s="280">
        <v>0</v>
      </c>
      <c r="P39" s="280">
        <v>67</v>
      </c>
      <c r="Q39" s="280">
        <v>0</v>
      </c>
      <c r="R39" s="280">
        <f t="shared" si="5"/>
        <v>71</v>
      </c>
      <c r="S39" s="280">
        <v>0</v>
      </c>
      <c r="T39" s="280">
        <v>71</v>
      </c>
      <c r="U39" s="280">
        <v>0</v>
      </c>
      <c r="V39" s="280">
        <f t="shared" si="6"/>
        <v>0</v>
      </c>
      <c r="W39" s="280">
        <v>0</v>
      </c>
      <c r="X39" s="280">
        <v>0</v>
      </c>
      <c r="Y39" s="280">
        <v>0</v>
      </c>
      <c r="Z39" s="280">
        <f t="shared" si="7"/>
        <v>11</v>
      </c>
      <c r="AA39" s="280">
        <v>0</v>
      </c>
      <c r="AB39" s="280">
        <v>11</v>
      </c>
      <c r="AC39" s="280">
        <v>0</v>
      </c>
      <c r="AD39" s="280">
        <f t="shared" si="8"/>
        <v>190</v>
      </c>
      <c r="AE39" s="280">
        <f t="shared" si="9"/>
        <v>1</v>
      </c>
      <c r="AF39" s="280">
        <v>0</v>
      </c>
      <c r="AG39" s="280">
        <v>0</v>
      </c>
      <c r="AH39" s="280">
        <v>1</v>
      </c>
      <c r="AI39" s="280">
        <f t="shared" si="10"/>
        <v>189</v>
      </c>
      <c r="AJ39" s="280">
        <v>0</v>
      </c>
      <c r="AK39" s="280">
        <v>0</v>
      </c>
      <c r="AL39" s="280">
        <v>189</v>
      </c>
      <c r="AM39" s="280">
        <f t="shared" si="11"/>
        <v>0</v>
      </c>
      <c r="AN39" s="280">
        <v>0</v>
      </c>
      <c r="AO39" s="280">
        <v>0</v>
      </c>
      <c r="AP39" s="280">
        <v>0</v>
      </c>
      <c r="AQ39" s="280">
        <f t="shared" si="12"/>
        <v>0</v>
      </c>
      <c r="AR39" s="280">
        <v>0</v>
      </c>
      <c r="AS39" s="280">
        <v>0</v>
      </c>
      <c r="AT39" s="280">
        <v>0</v>
      </c>
      <c r="AU39" s="280">
        <f t="shared" si="13"/>
        <v>0</v>
      </c>
      <c r="AV39" s="280">
        <v>0</v>
      </c>
      <c r="AW39" s="280">
        <v>0</v>
      </c>
      <c r="AX39" s="280">
        <v>0</v>
      </c>
      <c r="AY39" s="280">
        <f t="shared" si="14"/>
        <v>0</v>
      </c>
      <c r="AZ39" s="280">
        <v>0</v>
      </c>
      <c r="BA39" s="280">
        <v>0</v>
      </c>
      <c r="BB39" s="280">
        <v>0</v>
      </c>
      <c r="BC39" s="280">
        <f t="shared" si="15"/>
        <v>87</v>
      </c>
      <c r="BD39" s="280">
        <f t="shared" si="16"/>
        <v>73</v>
      </c>
      <c r="BE39" s="280">
        <v>13</v>
      </c>
      <c r="BF39" s="280">
        <v>39</v>
      </c>
      <c r="BG39" s="280">
        <v>16</v>
      </c>
      <c r="BH39" s="280">
        <v>2</v>
      </c>
      <c r="BI39" s="280">
        <v>0</v>
      </c>
      <c r="BJ39" s="280">
        <v>3</v>
      </c>
      <c r="BK39" s="280">
        <f t="shared" si="17"/>
        <v>14</v>
      </c>
      <c r="BL39" s="280">
        <v>2</v>
      </c>
      <c r="BM39" s="280">
        <v>9</v>
      </c>
      <c r="BN39" s="280">
        <v>0</v>
      </c>
      <c r="BO39" s="280">
        <v>1</v>
      </c>
      <c r="BP39" s="280">
        <v>0</v>
      </c>
      <c r="BQ39" s="280">
        <v>2</v>
      </c>
      <c r="BR39" s="280">
        <f t="shared" si="18"/>
        <v>1324</v>
      </c>
      <c r="BS39" s="280">
        <f t="shared" si="19"/>
        <v>13</v>
      </c>
      <c r="BT39" s="280">
        <f t="shared" si="20"/>
        <v>1141</v>
      </c>
      <c r="BU39" s="280">
        <f t="shared" si="21"/>
        <v>83</v>
      </c>
      <c r="BV39" s="280">
        <f t="shared" si="22"/>
        <v>73</v>
      </c>
      <c r="BW39" s="280">
        <f t="shared" si="23"/>
        <v>0</v>
      </c>
      <c r="BX39" s="280">
        <f t="shared" si="24"/>
        <v>14</v>
      </c>
      <c r="BY39" s="280">
        <f t="shared" si="25"/>
        <v>1251</v>
      </c>
      <c r="BZ39" s="280">
        <f t="shared" si="26"/>
        <v>0</v>
      </c>
      <c r="CA39" s="280">
        <f t="shared" si="27"/>
        <v>1102</v>
      </c>
      <c r="CB39" s="280">
        <f t="shared" si="28"/>
        <v>67</v>
      </c>
      <c r="CC39" s="280">
        <f t="shared" si="29"/>
        <v>71</v>
      </c>
      <c r="CD39" s="280">
        <f t="shared" si="30"/>
        <v>0</v>
      </c>
      <c r="CE39" s="280">
        <f t="shared" si="31"/>
        <v>11</v>
      </c>
      <c r="CF39" s="280">
        <f t="shared" si="32"/>
        <v>73</v>
      </c>
      <c r="CG39" s="280">
        <f t="shared" si="33"/>
        <v>13</v>
      </c>
      <c r="CH39" s="280">
        <f t="shared" si="34"/>
        <v>39</v>
      </c>
      <c r="CI39" s="280">
        <f t="shared" si="35"/>
        <v>16</v>
      </c>
      <c r="CJ39" s="280">
        <f t="shared" si="36"/>
        <v>2</v>
      </c>
      <c r="CK39" s="280">
        <f t="shared" si="37"/>
        <v>0</v>
      </c>
      <c r="CL39" s="280">
        <f t="shared" si="38"/>
        <v>3</v>
      </c>
      <c r="CM39" s="280">
        <f t="shared" si="39"/>
        <v>204</v>
      </c>
      <c r="CN39" s="280">
        <f t="shared" si="40"/>
        <v>3</v>
      </c>
      <c r="CO39" s="280">
        <f t="shared" si="41"/>
        <v>198</v>
      </c>
      <c r="CP39" s="280">
        <f t="shared" si="42"/>
        <v>0</v>
      </c>
      <c r="CQ39" s="280">
        <f t="shared" si="43"/>
        <v>1</v>
      </c>
      <c r="CR39" s="280">
        <f t="shared" si="44"/>
        <v>0</v>
      </c>
      <c r="CS39" s="280">
        <f t="shared" si="45"/>
        <v>2</v>
      </c>
      <c r="CT39" s="280">
        <f t="shared" si="46"/>
        <v>190</v>
      </c>
      <c r="CU39" s="280">
        <f t="shared" si="47"/>
        <v>1</v>
      </c>
      <c r="CV39" s="280">
        <f t="shared" si="48"/>
        <v>189</v>
      </c>
      <c r="CW39" s="280">
        <f t="shared" si="49"/>
        <v>0</v>
      </c>
      <c r="CX39" s="280">
        <f t="shared" si="50"/>
        <v>0</v>
      </c>
      <c r="CY39" s="280">
        <f t="shared" si="51"/>
        <v>0</v>
      </c>
      <c r="CZ39" s="280">
        <f t="shared" si="52"/>
        <v>0</v>
      </c>
      <c r="DA39" s="280">
        <f t="shared" si="53"/>
        <v>14</v>
      </c>
      <c r="DB39" s="280">
        <f t="shared" si="54"/>
        <v>2</v>
      </c>
      <c r="DC39" s="280">
        <f t="shared" si="55"/>
        <v>9</v>
      </c>
      <c r="DD39" s="280">
        <f t="shared" si="56"/>
        <v>0</v>
      </c>
      <c r="DE39" s="280">
        <f t="shared" si="57"/>
        <v>1</v>
      </c>
      <c r="DF39" s="280">
        <f t="shared" si="58"/>
        <v>0</v>
      </c>
      <c r="DG39" s="280">
        <f t="shared" si="59"/>
        <v>2</v>
      </c>
      <c r="DH39" s="280">
        <v>8</v>
      </c>
      <c r="DI39" s="280">
        <f t="shared" si="60"/>
        <v>1</v>
      </c>
      <c r="DJ39" s="280">
        <v>0</v>
      </c>
      <c r="DK39" s="280">
        <v>0</v>
      </c>
      <c r="DL39" s="280">
        <v>0</v>
      </c>
      <c r="DM39" s="280">
        <v>1</v>
      </c>
    </row>
    <row r="40" spans="1:117" s="275" customFormat="1" ht="12" customHeight="1">
      <c r="A40" s="270" t="s">
        <v>502</v>
      </c>
      <c r="B40" s="271" t="s">
        <v>568</v>
      </c>
      <c r="C40" s="270" t="s">
        <v>569</v>
      </c>
      <c r="D40" s="280">
        <f t="shared" si="0"/>
        <v>420</v>
      </c>
      <c r="E40" s="280">
        <f t="shared" si="1"/>
        <v>369</v>
      </c>
      <c r="F40" s="280">
        <f t="shared" si="2"/>
        <v>0</v>
      </c>
      <c r="G40" s="280">
        <v>0</v>
      </c>
      <c r="H40" s="277">
        <v>0</v>
      </c>
      <c r="I40" s="277">
        <v>0</v>
      </c>
      <c r="J40" s="280">
        <f t="shared" si="3"/>
        <v>321</v>
      </c>
      <c r="K40" s="280">
        <v>0</v>
      </c>
      <c r="L40" s="280">
        <v>321</v>
      </c>
      <c r="M40" s="280">
        <v>0</v>
      </c>
      <c r="N40" s="280">
        <f t="shared" si="4"/>
        <v>0</v>
      </c>
      <c r="O40" s="280">
        <v>0</v>
      </c>
      <c r="P40" s="280">
        <v>0</v>
      </c>
      <c r="Q40" s="280">
        <v>0</v>
      </c>
      <c r="R40" s="280">
        <f t="shared" si="5"/>
        <v>30</v>
      </c>
      <c r="S40" s="280">
        <v>0</v>
      </c>
      <c r="T40" s="280">
        <v>30</v>
      </c>
      <c r="U40" s="280">
        <v>0</v>
      </c>
      <c r="V40" s="280">
        <f t="shared" si="6"/>
        <v>0</v>
      </c>
      <c r="W40" s="280">
        <v>0</v>
      </c>
      <c r="X40" s="280">
        <v>0</v>
      </c>
      <c r="Y40" s="280">
        <v>0</v>
      </c>
      <c r="Z40" s="280">
        <f t="shared" si="7"/>
        <v>18</v>
      </c>
      <c r="AA40" s="280">
        <v>0</v>
      </c>
      <c r="AB40" s="280">
        <v>18</v>
      </c>
      <c r="AC40" s="280">
        <v>0</v>
      </c>
      <c r="AD40" s="280">
        <f t="shared" si="8"/>
        <v>27</v>
      </c>
      <c r="AE40" s="280">
        <f t="shared" si="9"/>
        <v>0</v>
      </c>
      <c r="AF40" s="280">
        <v>0</v>
      </c>
      <c r="AG40" s="280">
        <v>0</v>
      </c>
      <c r="AH40" s="280">
        <v>0</v>
      </c>
      <c r="AI40" s="280">
        <f t="shared" si="10"/>
        <v>27</v>
      </c>
      <c r="AJ40" s="280">
        <v>0</v>
      </c>
      <c r="AK40" s="280">
        <v>18</v>
      </c>
      <c r="AL40" s="280">
        <v>9</v>
      </c>
      <c r="AM40" s="280">
        <f t="shared" si="11"/>
        <v>0</v>
      </c>
      <c r="AN40" s="280">
        <v>0</v>
      </c>
      <c r="AO40" s="280">
        <v>0</v>
      </c>
      <c r="AP40" s="280">
        <v>0</v>
      </c>
      <c r="AQ40" s="280">
        <f t="shared" si="12"/>
        <v>0</v>
      </c>
      <c r="AR40" s="280">
        <v>0</v>
      </c>
      <c r="AS40" s="280">
        <v>0</v>
      </c>
      <c r="AT40" s="280">
        <v>0</v>
      </c>
      <c r="AU40" s="280">
        <f t="shared" si="13"/>
        <v>0</v>
      </c>
      <c r="AV40" s="280">
        <v>0</v>
      </c>
      <c r="AW40" s="280">
        <v>0</v>
      </c>
      <c r="AX40" s="280">
        <v>0</v>
      </c>
      <c r="AY40" s="280">
        <f t="shared" si="14"/>
        <v>0</v>
      </c>
      <c r="AZ40" s="280">
        <v>0</v>
      </c>
      <c r="BA40" s="280">
        <v>0</v>
      </c>
      <c r="BB40" s="280">
        <v>0</v>
      </c>
      <c r="BC40" s="280">
        <f t="shared" si="15"/>
        <v>24</v>
      </c>
      <c r="BD40" s="280">
        <f t="shared" si="16"/>
        <v>9</v>
      </c>
      <c r="BE40" s="280">
        <v>4</v>
      </c>
      <c r="BF40" s="280">
        <v>2</v>
      </c>
      <c r="BG40" s="280">
        <v>0</v>
      </c>
      <c r="BH40" s="280">
        <v>0</v>
      </c>
      <c r="BI40" s="280">
        <v>0</v>
      </c>
      <c r="BJ40" s="280">
        <v>3</v>
      </c>
      <c r="BK40" s="280">
        <f t="shared" si="17"/>
        <v>15</v>
      </c>
      <c r="BL40" s="280">
        <v>9</v>
      </c>
      <c r="BM40" s="280">
        <v>4</v>
      </c>
      <c r="BN40" s="280">
        <v>0</v>
      </c>
      <c r="BO40" s="280">
        <v>0</v>
      </c>
      <c r="BP40" s="280">
        <v>0</v>
      </c>
      <c r="BQ40" s="280">
        <v>2</v>
      </c>
      <c r="BR40" s="280">
        <f t="shared" si="18"/>
        <v>378</v>
      </c>
      <c r="BS40" s="280">
        <f t="shared" si="19"/>
        <v>4</v>
      </c>
      <c r="BT40" s="280">
        <f t="shared" si="20"/>
        <v>323</v>
      </c>
      <c r="BU40" s="280">
        <f t="shared" si="21"/>
        <v>0</v>
      </c>
      <c r="BV40" s="280">
        <f t="shared" si="22"/>
        <v>30</v>
      </c>
      <c r="BW40" s="280">
        <f t="shared" si="23"/>
        <v>0</v>
      </c>
      <c r="BX40" s="280">
        <f t="shared" si="24"/>
        <v>21</v>
      </c>
      <c r="BY40" s="280">
        <f t="shared" si="25"/>
        <v>369</v>
      </c>
      <c r="BZ40" s="280">
        <f t="shared" si="26"/>
        <v>0</v>
      </c>
      <c r="CA40" s="280">
        <f t="shared" si="27"/>
        <v>321</v>
      </c>
      <c r="CB40" s="280">
        <f t="shared" si="28"/>
        <v>0</v>
      </c>
      <c r="CC40" s="280">
        <f t="shared" si="29"/>
        <v>30</v>
      </c>
      <c r="CD40" s="280">
        <f t="shared" si="30"/>
        <v>0</v>
      </c>
      <c r="CE40" s="280">
        <f t="shared" si="31"/>
        <v>18</v>
      </c>
      <c r="CF40" s="280">
        <f t="shared" si="32"/>
        <v>9</v>
      </c>
      <c r="CG40" s="280">
        <f t="shared" si="33"/>
        <v>4</v>
      </c>
      <c r="CH40" s="280">
        <f t="shared" si="34"/>
        <v>2</v>
      </c>
      <c r="CI40" s="280">
        <f t="shared" si="35"/>
        <v>0</v>
      </c>
      <c r="CJ40" s="280">
        <f t="shared" si="36"/>
        <v>0</v>
      </c>
      <c r="CK40" s="280">
        <f t="shared" si="37"/>
        <v>0</v>
      </c>
      <c r="CL40" s="280">
        <f t="shared" si="38"/>
        <v>3</v>
      </c>
      <c r="CM40" s="280">
        <f t="shared" si="39"/>
        <v>42</v>
      </c>
      <c r="CN40" s="280">
        <f t="shared" si="40"/>
        <v>9</v>
      </c>
      <c r="CO40" s="280">
        <f t="shared" si="41"/>
        <v>31</v>
      </c>
      <c r="CP40" s="280">
        <f t="shared" si="42"/>
        <v>0</v>
      </c>
      <c r="CQ40" s="280">
        <f t="shared" si="43"/>
        <v>0</v>
      </c>
      <c r="CR40" s="280">
        <f t="shared" si="44"/>
        <v>0</v>
      </c>
      <c r="CS40" s="280">
        <f t="shared" si="45"/>
        <v>2</v>
      </c>
      <c r="CT40" s="280">
        <f t="shared" si="46"/>
        <v>27</v>
      </c>
      <c r="CU40" s="280">
        <f t="shared" si="47"/>
        <v>0</v>
      </c>
      <c r="CV40" s="280">
        <f t="shared" si="48"/>
        <v>27</v>
      </c>
      <c r="CW40" s="280">
        <f t="shared" si="49"/>
        <v>0</v>
      </c>
      <c r="CX40" s="280">
        <f t="shared" si="50"/>
        <v>0</v>
      </c>
      <c r="CY40" s="280">
        <f t="shared" si="51"/>
        <v>0</v>
      </c>
      <c r="CZ40" s="280">
        <f t="shared" si="52"/>
        <v>0</v>
      </c>
      <c r="DA40" s="280">
        <f t="shared" si="53"/>
        <v>15</v>
      </c>
      <c r="DB40" s="280">
        <f t="shared" si="54"/>
        <v>9</v>
      </c>
      <c r="DC40" s="280">
        <f t="shared" si="55"/>
        <v>4</v>
      </c>
      <c r="DD40" s="280">
        <f t="shared" si="56"/>
        <v>0</v>
      </c>
      <c r="DE40" s="280">
        <f t="shared" si="57"/>
        <v>0</v>
      </c>
      <c r="DF40" s="280">
        <f t="shared" si="58"/>
        <v>0</v>
      </c>
      <c r="DG40" s="280">
        <f t="shared" si="59"/>
        <v>2</v>
      </c>
      <c r="DH40" s="280">
        <v>0</v>
      </c>
      <c r="DI40" s="280">
        <f t="shared" si="60"/>
        <v>0</v>
      </c>
      <c r="DJ40" s="280">
        <v>0</v>
      </c>
      <c r="DK40" s="280">
        <v>0</v>
      </c>
      <c r="DL40" s="280">
        <v>0</v>
      </c>
      <c r="DM40" s="280">
        <v>0</v>
      </c>
    </row>
    <row r="41" spans="1:117" s="275" customFormat="1" ht="12" customHeight="1">
      <c r="A41" s="270" t="s">
        <v>502</v>
      </c>
      <c r="B41" s="271" t="s">
        <v>570</v>
      </c>
      <c r="C41" s="270" t="s">
        <v>571</v>
      </c>
      <c r="D41" s="280">
        <f t="shared" si="0"/>
        <v>3998</v>
      </c>
      <c r="E41" s="280">
        <f t="shared" si="1"/>
        <v>3211</v>
      </c>
      <c r="F41" s="280">
        <f t="shared" si="2"/>
        <v>2901</v>
      </c>
      <c r="G41" s="280">
        <v>0</v>
      </c>
      <c r="H41" s="280">
        <v>2901</v>
      </c>
      <c r="I41" s="280">
        <v>0</v>
      </c>
      <c r="J41" s="280">
        <f t="shared" si="3"/>
        <v>0</v>
      </c>
      <c r="K41" s="280">
        <v>0</v>
      </c>
      <c r="L41" s="280">
        <v>0</v>
      </c>
      <c r="M41" s="280">
        <v>0</v>
      </c>
      <c r="N41" s="280">
        <f t="shared" si="4"/>
        <v>0</v>
      </c>
      <c r="O41" s="280">
        <v>0</v>
      </c>
      <c r="P41" s="280">
        <v>0</v>
      </c>
      <c r="Q41" s="280">
        <v>0</v>
      </c>
      <c r="R41" s="280">
        <f t="shared" si="5"/>
        <v>245</v>
      </c>
      <c r="S41" s="280">
        <v>0</v>
      </c>
      <c r="T41" s="280">
        <v>245</v>
      </c>
      <c r="U41" s="280">
        <v>0</v>
      </c>
      <c r="V41" s="280">
        <f t="shared" si="6"/>
        <v>2</v>
      </c>
      <c r="W41" s="280">
        <v>0</v>
      </c>
      <c r="X41" s="280">
        <v>2</v>
      </c>
      <c r="Y41" s="280">
        <v>0</v>
      </c>
      <c r="Z41" s="280">
        <f t="shared" si="7"/>
        <v>63</v>
      </c>
      <c r="AA41" s="280">
        <v>0</v>
      </c>
      <c r="AB41" s="280">
        <v>63</v>
      </c>
      <c r="AC41" s="280">
        <v>0</v>
      </c>
      <c r="AD41" s="280">
        <f t="shared" si="8"/>
        <v>572</v>
      </c>
      <c r="AE41" s="280">
        <f t="shared" si="9"/>
        <v>517</v>
      </c>
      <c r="AF41" s="280">
        <v>0</v>
      </c>
      <c r="AG41" s="280">
        <v>517</v>
      </c>
      <c r="AH41" s="280">
        <v>0</v>
      </c>
      <c r="AI41" s="280">
        <f t="shared" si="10"/>
        <v>0</v>
      </c>
      <c r="AJ41" s="280">
        <v>0</v>
      </c>
      <c r="AK41" s="280">
        <v>0</v>
      </c>
      <c r="AL41" s="280">
        <v>0</v>
      </c>
      <c r="AM41" s="280">
        <f t="shared" si="11"/>
        <v>0</v>
      </c>
      <c r="AN41" s="280">
        <v>0</v>
      </c>
      <c r="AO41" s="280">
        <v>0</v>
      </c>
      <c r="AP41" s="280">
        <v>0</v>
      </c>
      <c r="AQ41" s="280">
        <f t="shared" si="12"/>
        <v>2</v>
      </c>
      <c r="AR41" s="280">
        <v>0</v>
      </c>
      <c r="AS41" s="280">
        <v>2</v>
      </c>
      <c r="AT41" s="280">
        <v>0</v>
      </c>
      <c r="AU41" s="280">
        <f t="shared" si="13"/>
        <v>0</v>
      </c>
      <c r="AV41" s="280">
        <v>0</v>
      </c>
      <c r="AW41" s="280">
        <v>0</v>
      </c>
      <c r="AX41" s="280">
        <v>0</v>
      </c>
      <c r="AY41" s="280">
        <f t="shared" si="14"/>
        <v>53</v>
      </c>
      <c r="AZ41" s="280">
        <v>0</v>
      </c>
      <c r="BA41" s="280">
        <v>53</v>
      </c>
      <c r="BB41" s="280">
        <v>0</v>
      </c>
      <c r="BC41" s="280">
        <f t="shared" si="15"/>
        <v>215</v>
      </c>
      <c r="BD41" s="280">
        <f t="shared" si="16"/>
        <v>115</v>
      </c>
      <c r="BE41" s="280">
        <v>90</v>
      </c>
      <c r="BF41" s="280">
        <v>0</v>
      </c>
      <c r="BG41" s="280">
        <v>0</v>
      </c>
      <c r="BH41" s="280">
        <v>0</v>
      </c>
      <c r="BI41" s="280">
        <v>0</v>
      </c>
      <c r="BJ41" s="280">
        <v>25</v>
      </c>
      <c r="BK41" s="280">
        <f t="shared" si="17"/>
        <v>100</v>
      </c>
      <c r="BL41" s="280">
        <v>98</v>
      </c>
      <c r="BM41" s="280">
        <v>0</v>
      </c>
      <c r="BN41" s="280">
        <v>0</v>
      </c>
      <c r="BO41" s="280">
        <v>0</v>
      </c>
      <c r="BP41" s="280">
        <v>0</v>
      </c>
      <c r="BQ41" s="280">
        <v>2</v>
      </c>
      <c r="BR41" s="280">
        <f t="shared" si="18"/>
        <v>3326</v>
      </c>
      <c r="BS41" s="280">
        <f t="shared" si="19"/>
        <v>2991</v>
      </c>
      <c r="BT41" s="280">
        <f t="shared" si="20"/>
        <v>0</v>
      </c>
      <c r="BU41" s="280">
        <f t="shared" si="21"/>
        <v>0</v>
      </c>
      <c r="BV41" s="280">
        <f t="shared" si="22"/>
        <v>245</v>
      </c>
      <c r="BW41" s="280">
        <f t="shared" si="23"/>
        <v>2</v>
      </c>
      <c r="BX41" s="280">
        <f t="shared" si="24"/>
        <v>88</v>
      </c>
      <c r="BY41" s="280">
        <f t="shared" si="25"/>
        <v>3211</v>
      </c>
      <c r="BZ41" s="280">
        <f t="shared" si="26"/>
        <v>2901</v>
      </c>
      <c r="CA41" s="280">
        <f t="shared" si="27"/>
        <v>0</v>
      </c>
      <c r="CB41" s="280">
        <f t="shared" si="28"/>
        <v>0</v>
      </c>
      <c r="CC41" s="280">
        <f t="shared" si="29"/>
        <v>245</v>
      </c>
      <c r="CD41" s="280">
        <f t="shared" si="30"/>
        <v>2</v>
      </c>
      <c r="CE41" s="280">
        <f t="shared" si="31"/>
        <v>63</v>
      </c>
      <c r="CF41" s="280">
        <f t="shared" si="32"/>
        <v>115</v>
      </c>
      <c r="CG41" s="280">
        <f t="shared" si="33"/>
        <v>90</v>
      </c>
      <c r="CH41" s="280">
        <f t="shared" si="34"/>
        <v>0</v>
      </c>
      <c r="CI41" s="280">
        <f t="shared" si="35"/>
        <v>0</v>
      </c>
      <c r="CJ41" s="280">
        <f t="shared" si="36"/>
        <v>0</v>
      </c>
      <c r="CK41" s="280">
        <f t="shared" si="37"/>
        <v>0</v>
      </c>
      <c r="CL41" s="280">
        <f t="shared" si="38"/>
        <v>25</v>
      </c>
      <c r="CM41" s="280">
        <f t="shared" si="39"/>
        <v>672</v>
      </c>
      <c r="CN41" s="280">
        <f t="shared" si="40"/>
        <v>615</v>
      </c>
      <c r="CO41" s="280">
        <f t="shared" si="41"/>
        <v>0</v>
      </c>
      <c r="CP41" s="280">
        <f t="shared" si="42"/>
        <v>0</v>
      </c>
      <c r="CQ41" s="280">
        <f t="shared" si="43"/>
        <v>2</v>
      </c>
      <c r="CR41" s="280">
        <f t="shared" si="44"/>
        <v>0</v>
      </c>
      <c r="CS41" s="280">
        <f t="shared" si="45"/>
        <v>55</v>
      </c>
      <c r="CT41" s="280">
        <f t="shared" si="46"/>
        <v>572</v>
      </c>
      <c r="CU41" s="280">
        <f t="shared" si="47"/>
        <v>517</v>
      </c>
      <c r="CV41" s="280">
        <f t="shared" si="48"/>
        <v>0</v>
      </c>
      <c r="CW41" s="280">
        <f t="shared" si="49"/>
        <v>0</v>
      </c>
      <c r="CX41" s="280">
        <f t="shared" si="50"/>
        <v>2</v>
      </c>
      <c r="CY41" s="280">
        <f t="shared" si="51"/>
        <v>0</v>
      </c>
      <c r="CZ41" s="280">
        <f t="shared" si="52"/>
        <v>53</v>
      </c>
      <c r="DA41" s="280">
        <f t="shared" si="53"/>
        <v>100</v>
      </c>
      <c r="DB41" s="280">
        <f t="shared" si="54"/>
        <v>98</v>
      </c>
      <c r="DC41" s="280">
        <f t="shared" si="55"/>
        <v>0</v>
      </c>
      <c r="DD41" s="280">
        <f t="shared" si="56"/>
        <v>0</v>
      </c>
      <c r="DE41" s="280">
        <f t="shared" si="57"/>
        <v>0</v>
      </c>
      <c r="DF41" s="280">
        <f t="shared" si="58"/>
        <v>0</v>
      </c>
      <c r="DG41" s="280">
        <f t="shared" si="59"/>
        <v>2</v>
      </c>
      <c r="DH41" s="280">
        <v>11</v>
      </c>
      <c r="DI41" s="280">
        <f t="shared" si="60"/>
        <v>0</v>
      </c>
      <c r="DJ41" s="280">
        <v>0</v>
      </c>
      <c r="DK41" s="280">
        <v>0</v>
      </c>
      <c r="DL41" s="280">
        <v>0</v>
      </c>
      <c r="DM41" s="280">
        <v>0</v>
      </c>
    </row>
  </sheetData>
  <sheetProtection/>
  <autoFilter ref="A6:DM41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4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455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456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457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458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459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460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461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462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463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464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465</v>
      </c>
      <c r="DV3" s="213"/>
      <c r="DW3" s="213"/>
      <c r="DX3" s="213"/>
      <c r="DY3" s="222"/>
      <c r="DZ3" s="224" t="s">
        <v>466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467</v>
      </c>
      <c r="G4" s="218"/>
      <c r="H4" s="218"/>
      <c r="I4" s="218"/>
      <c r="J4" s="218"/>
      <c r="K4" s="218"/>
      <c r="L4" s="218"/>
      <c r="M4" s="224" t="s">
        <v>468</v>
      </c>
      <c r="N4" s="218"/>
      <c r="O4" s="218"/>
      <c r="P4" s="218"/>
      <c r="Q4" s="218"/>
      <c r="R4" s="218"/>
      <c r="S4" s="218"/>
      <c r="T4" s="223"/>
      <c r="U4" s="224" t="s">
        <v>467</v>
      </c>
      <c r="V4" s="218"/>
      <c r="W4" s="218"/>
      <c r="X4" s="218"/>
      <c r="Y4" s="218"/>
      <c r="Z4" s="218"/>
      <c r="AA4" s="218"/>
      <c r="AB4" s="224" t="s">
        <v>468</v>
      </c>
      <c r="AC4" s="218"/>
      <c r="AD4" s="218"/>
      <c r="AE4" s="218"/>
      <c r="AF4" s="218"/>
      <c r="AG4" s="218"/>
      <c r="AH4" s="218"/>
      <c r="AI4" s="223"/>
      <c r="AJ4" s="224" t="s">
        <v>467</v>
      </c>
      <c r="AK4" s="218"/>
      <c r="AL4" s="218"/>
      <c r="AM4" s="218"/>
      <c r="AN4" s="218"/>
      <c r="AO4" s="218"/>
      <c r="AP4" s="218"/>
      <c r="AQ4" s="224" t="s">
        <v>468</v>
      </c>
      <c r="AR4" s="218"/>
      <c r="AS4" s="218"/>
      <c r="AT4" s="218"/>
      <c r="AU4" s="218"/>
      <c r="AV4" s="218"/>
      <c r="AW4" s="218"/>
      <c r="AX4" s="223"/>
      <c r="AY4" s="224" t="s">
        <v>467</v>
      </c>
      <c r="AZ4" s="218"/>
      <c r="BA4" s="218"/>
      <c r="BB4" s="218"/>
      <c r="BC4" s="218"/>
      <c r="BD4" s="218"/>
      <c r="BE4" s="218"/>
      <c r="BF4" s="224" t="s">
        <v>468</v>
      </c>
      <c r="BG4" s="218"/>
      <c r="BH4" s="218"/>
      <c r="BI4" s="218"/>
      <c r="BJ4" s="218"/>
      <c r="BK4" s="218"/>
      <c r="BL4" s="218"/>
      <c r="BM4" s="223"/>
      <c r="BN4" s="224" t="s">
        <v>467</v>
      </c>
      <c r="BO4" s="218"/>
      <c r="BP4" s="218"/>
      <c r="BQ4" s="218"/>
      <c r="BR4" s="218"/>
      <c r="BS4" s="218"/>
      <c r="BT4" s="218"/>
      <c r="BU4" s="224" t="s">
        <v>468</v>
      </c>
      <c r="BV4" s="218"/>
      <c r="BW4" s="218"/>
      <c r="BX4" s="218"/>
      <c r="BY4" s="218"/>
      <c r="BZ4" s="218"/>
      <c r="CA4" s="218"/>
      <c r="CB4" s="223"/>
      <c r="CC4" s="224" t="s">
        <v>467</v>
      </c>
      <c r="CD4" s="218"/>
      <c r="CE4" s="218"/>
      <c r="CF4" s="218"/>
      <c r="CG4" s="218"/>
      <c r="CH4" s="218"/>
      <c r="CI4" s="218"/>
      <c r="CJ4" s="224" t="s">
        <v>468</v>
      </c>
      <c r="CK4" s="218"/>
      <c r="CL4" s="218"/>
      <c r="CM4" s="218"/>
      <c r="CN4" s="218"/>
      <c r="CO4" s="218"/>
      <c r="CP4" s="218"/>
      <c r="CQ4" s="223"/>
      <c r="CR4" s="224" t="s">
        <v>467</v>
      </c>
      <c r="CS4" s="218"/>
      <c r="CT4" s="218"/>
      <c r="CU4" s="218"/>
      <c r="CV4" s="218"/>
      <c r="CW4" s="218"/>
      <c r="CX4" s="218"/>
      <c r="CY4" s="224" t="s">
        <v>468</v>
      </c>
      <c r="CZ4" s="218"/>
      <c r="DA4" s="218"/>
      <c r="DB4" s="218"/>
      <c r="DC4" s="218"/>
      <c r="DD4" s="218"/>
      <c r="DE4" s="218"/>
      <c r="DF4" s="223"/>
      <c r="DG4" s="224" t="s">
        <v>467</v>
      </c>
      <c r="DH4" s="218"/>
      <c r="DI4" s="218"/>
      <c r="DJ4" s="218"/>
      <c r="DK4" s="218"/>
      <c r="DL4" s="218"/>
      <c r="DM4" s="218"/>
      <c r="DN4" s="224" t="s">
        <v>468</v>
      </c>
      <c r="DO4" s="218"/>
      <c r="DP4" s="218"/>
      <c r="DQ4" s="218"/>
      <c r="DR4" s="218"/>
      <c r="DS4" s="218"/>
      <c r="DT4" s="218"/>
      <c r="DU4" s="223"/>
      <c r="DV4" s="227" t="s">
        <v>469</v>
      </c>
      <c r="DW4" s="222"/>
      <c r="DX4" s="223" t="s">
        <v>470</v>
      </c>
      <c r="DY4" s="222"/>
      <c r="DZ4" s="223"/>
      <c r="EA4" s="224" t="s">
        <v>467</v>
      </c>
      <c r="EB4" s="218"/>
      <c r="EC4" s="218"/>
      <c r="ED4" s="218"/>
      <c r="EE4" s="218"/>
      <c r="EF4" s="218"/>
      <c r="EG4" s="218"/>
      <c r="EH4" s="224" t="s">
        <v>468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448</v>
      </c>
      <c r="H5" s="238" t="s">
        <v>449</v>
      </c>
      <c r="I5" s="238" t="s">
        <v>450</v>
      </c>
      <c r="J5" s="238" t="s">
        <v>451</v>
      </c>
      <c r="K5" s="238" t="s">
        <v>471</v>
      </c>
      <c r="L5" s="238" t="s">
        <v>453</v>
      </c>
      <c r="M5" s="221" t="s">
        <v>21</v>
      </c>
      <c r="N5" s="238" t="s">
        <v>448</v>
      </c>
      <c r="O5" s="238" t="s">
        <v>449</v>
      </c>
      <c r="P5" s="238" t="s">
        <v>450</v>
      </c>
      <c r="Q5" s="238" t="s">
        <v>451</v>
      </c>
      <c r="R5" s="238" t="s">
        <v>471</v>
      </c>
      <c r="S5" s="238" t="s">
        <v>453</v>
      </c>
      <c r="T5" s="221" t="s">
        <v>21</v>
      </c>
      <c r="U5" s="221" t="s">
        <v>21</v>
      </c>
      <c r="V5" s="238" t="s">
        <v>448</v>
      </c>
      <c r="W5" s="238" t="s">
        <v>449</v>
      </c>
      <c r="X5" s="238" t="s">
        <v>450</v>
      </c>
      <c r="Y5" s="238" t="s">
        <v>451</v>
      </c>
      <c r="Z5" s="238" t="s">
        <v>471</v>
      </c>
      <c r="AA5" s="238" t="s">
        <v>453</v>
      </c>
      <c r="AB5" s="221" t="s">
        <v>21</v>
      </c>
      <c r="AC5" s="238" t="s">
        <v>448</v>
      </c>
      <c r="AD5" s="238" t="s">
        <v>449</v>
      </c>
      <c r="AE5" s="238" t="s">
        <v>450</v>
      </c>
      <c r="AF5" s="238" t="s">
        <v>451</v>
      </c>
      <c r="AG5" s="238" t="s">
        <v>471</v>
      </c>
      <c r="AH5" s="238" t="s">
        <v>453</v>
      </c>
      <c r="AI5" s="221" t="s">
        <v>21</v>
      </c>
      <c r="AJ5" s="221" t="s">
        <v>21</v>
      </c>
      <c r="AK5" s="238" t="s">
        <v>448</v>
      </c>
      <c r="AL5" s="238" t="s">
        <v>449</v>
      </c>
      <c r="AM5" s="238" t="s">
        <v>450</v>
      </c>
      <c r="AN5" s="238" t="s">
        <v>451</v>
      </c>
      <c r="AO5" s="238" t="s">
        <v>471</v>
      </c>
      <c r="AP5" s="238" t="s">
        <v>453</v>
      </c>
      <c r="AQ5" s="221" t="s">
        <v>21</v>
      </c>
      <c r="AR5" s="238" t="s">
        <v>448</v>
      </c>
      <c r="AS5" s="238" t="s">
        <v>449</v>
      </c>
      <c r="AT5" s="238" t="s">
        <v>450</v>
      </c>
      <c r="AU5" s="238" t="s">
        <v>451</v>
      </c>
      <c r="AV5" s="238" t="s">
        <v>471</v>
      </c>
      <c r="AW5" s="238" t="s">
        <v>453</v>
      </c>
      <c r="AX5" s="221" t="s">
        <v>21</v>
      </c>
      <c r="AY5" s="221" t="s">
        <v>21</v>
      </c>
      <c r="AZ5" s="238" t="s">
        <v>448</v>
      </c>
      <c r="BA5" s="238" t="s">
        <v>449</v>
      </c>
      <c r="BB5" s="238" t="s">
        <v>450</v>
      </c>
      <c r="BC5" s="238" t="s">
        <v>451</v>
      </c>
      <c r="BD5" s="238" t="s">
        <v>471</v>
      </c>
      <c r="BE5" s="238" t="s">
        <v>453</v>
      </c>
      <c r="BF5" s="221" t="s">
        <v>21</v>
      </c>
      <c r="BG5" s="238" t="s">
        <v>448</v>
      </c>
      <c r="BH5" s="238" t="s">
        <v>449</v>
      </c>
      <c r="BI5" s="238" t="s">
        <v>450</v>
      </c>
      <c r="BJ5" s="238" t="s">
        <v>451</v>
      </c>
      <c r="BK5" s="238" t="s">
        <v>471</v>
      </c>
      <c r="BL5" s="238" t="s">
        <v>453</v>
      </c>
      <c r="BM5" s="221" t="s">
        <v>21</v>
      </c>
      <c r="BN5" s="221" t="s">
        <v>21</v>
      </c>
      <c r="BO5" s="238" t="s">
        <v>448</v>
      </c>
      <c r="BP5" s="238" t="s">
        <v>449</v>
      </c>
      <c r="BQ5" s="238" t="s">
        <v>450</v>
      </c>
      <c r="BR5" s="238" t="s">
        <v>451</v>
      </c>
      <c r="BS5" s="238" t="s">
        <v>471</v>
      </c>
      <c r="BT5" s="238" t="s">
        <v>453</v>
      </c>
      <c r="BU5" s="221" t="s">
        <v>21</v>
      </c>
      <c r="BV5" s="238" t="s">
        <v>448</v>
      </c>
      <c r="BW5" s="238" t="s">
        <v>449</v>
      </c>
      <c r="BX5" s="238" t="s">
        <v>450</v>
      </c>
      <c r="BY5" s="238" t="s">
        <v>451</v>
      </c>
      <c r="BZ5" s="238" t="s">
        <v>471</v>
      </c>
      <c r="CA5" s="238" t="s">
        <v>453</v>
      </c>
      <c r="CB5" s="221" t="s">
        <v>21</v>
      </c>
      <c r="CC5" s="221" t="s">
        <v>21</v>
      </c>
      <c r="CD5" s="238" t="s">
        <v>448</v>
      </c>
      <c r="CE5" s="238" t="s">
        <v>449</v>
      </c>
      <c r="CF5" s="238" t="s">
        <v>450</v>
      </c>
      <c r="CG5" s="238" t="s">
        <v>451</v>
      </c>
      <c r="CH5" s="238" t="s">
        <v>471</v>
      </c>
      <c r="CI5" s="238" t="s">
        <v>453</v>
      </c>
      <c r="CJ5" s="221" t="s">
        <v>21</v>
      </c>
      <c r="CK5" s="238" t="s">
        <v>448</v>
      </c>
      <c r="CL5" s="238" t="s">
        <v>449</v>
      </c>
      <c r="CM5" s="238" t="s">
        <v>450</v>
      </c>
      <c r="CN5" s="238" t="s">
        <v>451</v>
      </c>
      <c r="CO5" s="238" t="s">
        <v>471</v>
      </c>
      <c r="CP5" s="238" t="s">
        <v>453</v>
      </c>
      <c r="CQ5" s="221" t="s">
        <v>21</v>
      </c>
      <c r="CR5" s="221" t="s">
        <v>21</v>
      </c>
      <c r="CS5" s="238" t="s">
        <v>448</v>
      </c>
      <c r="CT5" s="238" t="s">
        <v>449</v>
      </c>
      <c r="CU5" s="238" t="s">
        <v>450</v>
      </c>
      <c r="CV5" s="238" t="s">
        <v>451</v>
      </c>
      <c r="CW5" s="238" t="s">
        <v>471</v>
      </c>
      <c r="CX5" s="238" t="s">
        <v>453</v>
      </c>
      <c r="CY5" s="221" t="s">
        <v>21</v>
      </c>
      <c r="CZ5" s="238" t="s">
        <v>448</v>
      </c>
      <c r="DA5" s="238" t="s">
        <v>449</v>
      </c>
      <c r="DB5" s="238" t="s">
        <v>450</v>
      </c>
      <c r="DC5" s="238" t="s">
        <v>451</v>
      </c>
      <c r="DD5" s="238" t="s">
        <v>471</v>
      </c>
      <c r="DE5" s="238" t="s">
        <v>453</v>
      </c>
      <c r="DF5" s="221" t="s">
        <v>21</v>
      </c>
      <c r="DG5" s="221" t="s">
        <v>21</v>
      </c>
      <c r="DH5" s="238" t="s">
        <v>448</v>
      </c>
      <c r="DI5" s="238" t="s">
        <v>449</v>
      </c>
      <c r="DJ5" s="238" t="s">
        <v>450</v>
      </c>
      <c r="DK5" s="238" t="s">
        <v>451</v>
      </c>
      <c r="DL5" s="238" t="s">
        <v>471</v>
      </c>
      <c r="DM5" s="238" t="s">
        <v>453</v>
      </c>
      <c r="DN5" s="221" t="s">
        <v>21</v>
      </c>
      <c r="DO5" s="238" t="s">
        <v>448</v>
      </c>
      <c r="DP5" s="238" t="s">
        <v>449</v>
      </c>
      <c r="DQ5" s="238" t="s">
        <v>450</v>
      </c>
      <c r="DR5" s="238" t="s">
        <v>451</v>
      </c>
      <c r="DS5" s="238" t="s">
        <v>471</v>
      </c>
      <c r="DT5" s="238" t="s">
        <v>453</v>
      </c>
      <c r="DU5" s="221" t="s">
        <v>21</v>
      </c>
      <c r="DV5" s="238" t="s">
        <v>451</v>
      </c>
      <c r="DW5" s="238" t="s">
        <v>471</v>
      </c>
      <c r="DX5" s="238" t="s">
        <v>451</v>
      </c>
      <c r="DY5" s="238" t="s">
        <v>471</v>
      </c>
      <c r="DZ5" s="221" t="s">
        <v>21</v>
      </c>
      <c r="EA5" s="221" t="s">
        <v>21</v>
      </c>
      <c r="EB5" s="238" t="s">
        <v>448</v>
      </c>
      <c r="EC5" s="238" t="s">
        <v>449</v>
      </c>
      <c r="ED5" s="238" t="s">
        <v>450</v>
      </c>
      <c r="EE5" s="238" t="s">
        <v>451</v>
      </c>
      <c r="EF5" s="238" t="s">
        <v>471</v>
      </c>
      <c r="EG5" s="238" t="s">
        <v>453</v>
      </c>
      <c r="EH5" s="221" t="s">
        <v>21</v>
      </c>
      <c r="EI5" s="238" t="s">
        <v>448</v>
      </c>
      <c r="EJ5" s="238" t="s">
        <v>449</v>
      </c>
      <c r="EK5" s="238" t="s">
        <v>450</v>
      </c>
      <c r="EL5" s="238" t="s">
        <v>451</v>
      </c>
      <c r="EM5" s="238" t="s">
        <v>471</v>
      </c>
      <c r="EN5" s="238" t="s">
        <v>453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263753</v>
      </c>
      <c r="E7" s="388">
        <f>SUM(E8:E186)</f>
        <v>209814</v>
      </c>
      <c r="F7" s="388">
        <f>SUM(F8:F186)</f>
        <v>187723</v>
      </c>
      <c r="G7" s="388">
        <f>SUM(G8:G186)</f>
        <v>28664</v>
      </c>
      <c r="H7" s="388">
        <f>SUM(H8:H186)</f>
        <v>153377</v>
      </c>
      <c r="I7" s="388">
        <f>SUM(I8:I186)</f>
        <v>0</v>
      </c>
      <c r="J7" s="388">
        <f>SUM(J8:J186)</f>
        <v>0</v>
      </c>
      <c r="K7" s="388">
        <f>SUM(K8:K186)</f>
        <v>49</v>
      </c>
      <c r="L7" s="388">
        <f>SUM(L8:L186)</f>
        <v>5633</v>
      </c>
      <c r="M7" s="388">
        <f>SUM(M8:M186)</f>
        <v>22091</v>
      </c>
      <c r="N7" s="388">
        <f>SUM(N8:N186)</f>
        <v>2971</v>
      </c>
      <c r="O7" s="388">
        <f>SUM(O8:O186)</f>
        <v>18495</v>
      </c>
      <c r="P7" s="388">
        <f>SUM(P8:P186)</f>
        <v>0</v>
      </c>
      <c r="Q7" s="388">
        <f>SUM(Q8:Q186)</f>
        <v>0</v>
      </c>
      <c r="R7" s="388">
        <f>SUM(R8:R186)</f>
        <v>387</v>
      </c>
      <c r="S7" s="388">
        <f>SUM(S8:S186)</f>
        <v>238</v>
      </c>
      <c r="T7" s="388">
        <f>SUM(T8:T186)</f>
        <v>3002</v>
      </c>
      <c r="U7" s="388">
        <f>SUM(U8:U186)</f>
        <v>2018</v>
      </c>
      <c r="V7" s="388">
        <f>SUM(V8:V186)</f>
        <v>0</v>
      </c>
      <c r="W7" s="388">
        <f>SUM(W8:W186)</f>
        <v>0</v>
      </c>
      <c r="X7" s="388">
        <f>SUM(X8:X186)</f>
        <v>682</v>
      </c>
      <c r="Y7" s="388">
        <f>SUM(Y8:Y186)</f>
        <v>188</v>
      </c>
      <c r="Z7" s="388">
        <f>SUM(Z8:Z186)</f>
        <v>7</v>
      </c>
      <c r="AA7" s="388">
        <f>SUM(AA8:AA186)</f>
        <v>1141</v>
      </c>
      <c r="AB7" s="388">
        <f>SUM(AB8:AB186)</f>
        <v>984</v>
      </c>
      <c r="AC7" s="388">
        <f>SUM(AC8:AC186)</f>
        <v>0</v>
      </c>
      <c r="AD7" s="388">
        <f>SUM(AD8:AD186)</f>
        <v>0</v>
      </c>
      <c r="AE7" s="388">
        <f>SUM(AE8:AE186)</f>
        <v>288</v>
      </c>
      <c r="AF7" s="388">
        <f>SUM(AF8:AF186)</f>
        <v>85</v>
      </c>
      <c r="AG7" s="388">
        <f>SUM(AG8:AG186)</f>
        <v>0</v>
      </c>
      <c r="AH7" s="388">
        <f>SUM(AH8:AH186)</f>
        <v>611</v>
      </c>
      <c r="AI7" s="388">
        <f>SUM(AI8:AI186)</f>
        <v>18</v>
      </c>
      <c r="AJ7" s="388">
        <f>SUM(AJ8:AJ186)</f>
        <v>18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18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9749</v>
      </c>
      <c r="CC7" s="388">
        <f>SUM(CC8:CC186)</f>
        <v>9188</v>
      </c>
      <c r="CD7" s="388">
        <f>SUM(CD8:CD186)</f>
        <v>0</v>
      </c>
      <c r="CE7" s="388">
        <f>SUM(CE8:CE186)</f>
        <v>9188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561</v>
      </c>
      <c r="CK7" s="388">
        <f>SUM(CK8:CK186)</f>
        <v>0</v>
      </c>
      <c r="CL7" s="388">
        <f>SUM(CL8:CL186)</f>
        <v>561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25429</v>
      </c>
      <c r="CR7" s="388">
        <f>SUM(CR8:CR186)</f>
        <v>23851</v>
      </c>
      <c r="CS7" s="388">
        <f>SUM(CS8:CS186)</f>
        <v>0</v>
      </c>
      <c r="CT7" s="388">
        <f>SUM(CT8:CT186)</f>
        <v>0</v>
      </c>
      <c r="CU7" s="388">
        <f>SUM(CU8:CU186)</f>
        <v>1646</v>
      </c>
      <c r="CV7" s="388">
        <f>SUM(CV8:CV186)</f>
        <v>21687</v>
      </c>
      <c r="CW7" s="388">
        <f>SUM(CW8:CW186)</f>
        <v>23</v>
      </c>
      <c r="CX7" s="388">
        <f>SUM(CX8:CX186)</f>
        <v>495</v>
      </c>
      <c r="CY7" s="388">
        <f>SUM(CY8:CY186)</f>
        <v>1578</v>
      </c>
      <c r="CZ7" s="388">
        <f>SUM(CZ8:CZ186)</f>
        <v>0</v>
      </c>
      <c r="DA7" s="388">
        <f>SUM(DA8:DA186)</f>
        <v>0</v>
      </c>
      <c r="DB7" s="388">
        <f>SUM(DB8:DB186)</f>
        <v>304</v>
      </c>
      <c r="DC7" s="388">
        <f>SUM(DC8:DC186)</f>
        <v>998</v>
      </c>
      <c r="DD7" s="388">
        <f>SUM(DD8:DD186)</f>
        <v>7</v>
      </c>
      <c r="DE7" s="388">
        <f>SUM(DE8:DE186)</f>
        <v>269</v>
      </c>
      <c r="DF7" s="388">
        <f>SUM(DF8:DF186)</f>
        <v>1013</v>
      </c>
      <c r="DG7" s="388">
        <f>SUM(DG8:DG186)</f>
        <v>878</v>
      </c>
      <c r="DH7" s="388">
        <f>SUM(DH8:DH186)</f>
        <v>0</v>
      </c>
      <c r="DI7" s="388">
        <f>SUM(DI8:DI186)</f>
        <v>0</v>
      </c>
      <c r="DJ7" s="388">
        <f>SUM(DJ8:DJ186)</f>
        <v>384</v>
      </c>
      <c r="DK7" s="388">
        <f>SUM(DK8:DK186)</f>
        <v>317</v>
      </c>
      <c r="DL7" s="388">
        <f>SUM(DL8:DL186)</f>
        <v>141</v>
      </c>
      <c r="DM7" s="388">
        <f>SUM(DM8:DM186)</f>
        <v>36</v>
      </c>
      <c r="DN7" s="388">
        <f>SUM(DN8:DN186)</f>
        <v>135</v>
      </c>
      <c r="DO7" s="388">
        <f>SUM(DO8:DO186)</f>
        <v>0</v>
      </c>
      <c r="DP7" s="388">
        <f>SUM(DP8:DP186)</f>
        <v>0</v>
      </c>
      <c r="DQ7" s="388">
        <f>SUM(DQ8:DQ186)</f>
        <v>111</v>
      </c>
      <c r="DR7" s="388">
        <f>SUM(DR8:DR186)</f>
        <v>11</v>
      </c>
      <c r="DS7" s="388">
        <f>SUM(DS8:DS186)</f>
        <v>0</v>
      </c>
      <c r="DT7" s="388">
        <f>SUM(DT8:DT186)</f>
        <v>13</v>
      </c>
      <c r="DU7" s="388">
        <f>SUM(DU8:DU186)</f>
        <v>10625</v>
      </c>
      <c r="DV7" s="388">
        <f>SUM(DV8:DV186)</f>
        <v>10409</v>
      </c>
      <c r="DW7" s="388">
        <f>SUM(DW8:DW186)</f>
        <v>0</v>
      </c>
      <c r="DX7" s="388">
        <f>SUM(DX8:DX186)</f>
        <v>198</v>
      </c>
      <c r="DY7" s="388">
        <f>SUM(DY8:DY186)</f>
        <v>18</v>
      </c>
      <c r="DZ7" s="388">
        <f>SUM(DZ8:DZ186)</f>
        <v>4103</v>
      </c>
      <c r="EA7" s="388">
        <f>SUM(EA8:EA186)</f>
        <v>2248</v>
      </c>
      <c r="EB7" s="388">
        <f>SUM(EB8:EB186)</f>
        <v>0</v>
      </c>
      <c r="EC7" s="388">
        <f>SUM(EC8:EC186)</f>
        <v>0</v>
      </c>
      <c r="ED7" s="388">
        <f>SUM(ED8:ED186)</f>
        <v>1977</v>
      </c>
      <c r="EE7" s="388">
        <f>SUM(EE8:EE186)</f>
        <v>0</v>
      </c>
      <c r="EF7" s="388">
        <f>SUM(EF8:EF186)</f>
        <v>167</v>
      </c>
      <c r="EG7" s="388">
        <f>SUM(EG8:EG186)</f>
        <v>104</v>
      </c>
      <c r="EH7" s="388">
        <f>SUM(EH8:EH186)</f>
        <v>1855</v>
      </c>
      <c r="EI7" s="388">
        <f>SUM(EI8:EI186)</f>
        <v>0</v>
      </c>
      <c r="EJ7" s="388">
        <f>SUM(EJ8:EJ186)</f>
        <v>0</v>
      </c>
      <c r="EK7" s="388">
        <f>SUM(EK8:EK186)</f>
        <v>1652</v>
      </c>
      <c r="EL7" s="388">
        <f>SUM(EL8:EL186)</f>
        <v>0</v>
      </c>
      <c r="EM7" s="388">
        <f>SUM(EM8:EM186)</f>
        <v>203</v>
      </c>
      <c r="EN7" s="388">
        <f>SUM(EN8:EN186)</f>
        <v>0</v>
      </c>
    </row>
    <row r="8" spans="1:144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41">SUM(E8,T8,AI8,AX8,BM8,CB8,CQ8,DF8,DU8,DZ8)</f>
        <v>128050</v>
      </c>
      <c r="E8" s="277">
        <f aca="true" t="shared" si="1" ref="E8:E41">SUM(F8,M8)</f>
        <v>110779</v>
      </c>
      <c r="F8" s="277">
        <f aca="true" t="shared" si="2" ref="F8:F41">SUM(G8:L8)</f>
        <v>101578</v>
      </c>
      <c r="G8" s="277">
        <v>0</v>
      </c>
      <c r="H8" s="277">
        <v>96724</v>
      </c>
      <c r="I8" s="277">
        <v>0</v>
      </c>
      <c r="J8" s="277">
        <v>0</v>
      </c>
      <c r="K8" s="277">
        <v>0</v>
      </c>
      <c r="L8" s="277">
        <v>4854</v>
      </c>
      <c r="M8" s="277">
        <f aca="true" t="shared" si="3" ref="M8:M41">SUM(N8:S8)</f>
        <v>9201</v>
      </c>
      <c r="N8" s="277">
        <v>0</v>
      </c>
      <c r="O8" s="277">
        <v>9181</v>
      </c>
      <c r="P8" s="277">
        <v>0</v>
      </c>
      <c r="Q8" s="277">
        <v>0</v>
      </c>
      <c r="R8" s="277">
        <v>0</v>
      </c>
      <c r="S8" s="277">
        <v>20</v>
      </c>
      <c r="T8" s="277">
        <f aca="true" t="shared" si="4" ref="T8:T41">SUM(U8,AB8)</f>
        <v>0</v>
      </c>
      <c r="U8" s="277">
        <f aca="true" t="shared" si="5" ref="U8:U41">SUM(V8:AA8)</f>
        <v>0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0</v>
      </c>
      <c r="AB8" s="277">
        <f aca="true" t="shared" si="6" ref="AB8:AB41">SUM(AC8:AH8)</f>
        <v>0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f aca="true" t="shared" si="7" ref="AI8:AI41">SUM(AJ8,AQ8)</f>
        <v>0</v>
      </c>
      <c r="AJ8" s="277">
        <f aca="true" t="shared" si="8" ref="AJ8:AJ41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41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41">SUM(AY8,BF8)</f>
        <v>0</v>
      </c>
      <c r="AY8" s="277">
        <f aca="true" t="shared" si="11" ref="AY8:AY41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41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41">SUM(BN8,BU8)</f>
        <v>0</v>
      </c>
      <c r="BN8" s="277">
        <f aca="true" t="shared" si="14" ref="BN8:BN41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41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41">SUM(CC8,CJ8)</f>
        <v>0</v>
      </c>
      <c r="CC8" s="277">
        <f aca="true" t="shared" si="17" ref="CC8:CC41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41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41">SUM(CR8,CY8)</f>
        <v>8582</v>
      </c>
      <c r="CR8" s="277">
        <f aca="true" t="shared" si="20" ref="CR8:CR41">SUM(CS8:CX8)</f>
        <v>8580</v>
      </c>
      <c r="CS8" s="277">
        <v>0</v>
      </c>
      <c r="CT8" s="277">
        <v>0</v>
      </c>
      <c r="CU8" s="277">
        <v>0</v>
      </c>
      <c r="CV8" s="277">
        <v>8573</v>
      </c>
      <c r="CW8" s="277">
        <v>7</v>
      </c>
      <c r="CX8" s="277">
        <v>0</v>
      </c>
      <c r="CY8" s="277">
        <f aca="true" t="shared" si="21" ref="CY8:CY41">SUM(CZ8:DE8)</f>
        <v>2</v>
      </c>
      <c r="CZ8" s="277">
        <v>0</v>
      </c>
      <c r="DA8" s="277">
        <v>0</v>
      </c>
      <c r="DB8" s="277">
        <v>0</v>
      </c>
      <c r="DC8" s="277">
        <v>2</v>
      </c>
      <c r="DD8" s="277">
        <v>0</v>
      </c>
      <c r="DE8" s="277">
        <v>0</v>
      </c>
      <c r="DF8" s="277">
        <f aca="true" t="shared" si="22" ref="DF8:DF41">SUM(DG8,DN8)</f>
        <v>136</v>
      </c>
      <c r="DG8" s="277">
        <f aca="true" t="shared" si="23" ref="DG8:DG41">SUM(DH8:DM8)</f>
        <v>136</v>
      </c>
      <c r="DH8" s="277">
        <v>0</v>
      </c>
      <c r="DI8" s="277">
        <v>0</v>
      </c>
      <c r="DJ8" s="277">
        <v>0</v>
      </c>
      <c r="DK8" s="277">
        <v>0</v>
      </c>
      <c r="DL8" s="277">
        <v>136</v>
      </c>
      <c r="DM8" s="277">
        <v>0</v>
      </c>
      <c r="DN8" s="277">
        <f aca="true" t="shared" si="24" ref="DN8:DN41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41">SUM(DV8:DY8)</f>
        <v>6827</v>
      </c>
      <c r="DV8" s="277">
        <v>6823</v>
      </c>
      <c r="DW8" s="277">
        <v>0</v>
      </c>
      <c r="DX8" s="277">
        <v>4</v>
      </c>
      <c r="DY8" s="277">
        <v>0</v>
      </c>
      <c r="DZ8" s="277">
        <f aca="true" t="shared" si="26" ref="DZ8:DZ41">SUM(EA8,EH8)</f>
        <v>1726</v>
      </c>
      <c r="EA8" s="277">
        <f aca="true" t="shared" si="27" ref="EA8:EA41">SUM(EB8:EG8)</f>
        <v>1452</v>
      </c>
      <c r="EB8" s="277">
        <v>0</v>
      </c>
      <c r="EC8" s="277">
        <v>0</v>
      </c>
      <c r="ED8" s="277">
        <v>1287</v>
      </c>
      <c r="EE8" s="277">
        <v>0</v>
      </c>
      <c r="EF8" s="277">
        <v>165</v>
      </c>
      <c r="EG8" s="277">
        <v>0</v>
      </c>
      <c r="EH8" s="277">
        <f aca="true" t="shared" si="28" ref="EH8:EH41">SUM(EI8:EN8)</f>
        <v>274</v>
      </c>
      <c r="EI8" s="277">
        <v>0</v>
      </c>
      <c r="EJ8" s="277">
        <v>0</v>
      </c>
      <c r="EK8" s="277">
        <v>71</v>
      </c>
      <c r="EL8" s="277">
        <v>0</v>
      </c>
      <c r="EM8" s="277">
        <v>203</v>
      </c>
      <c r="EN8" s="277">
        <v>0</v>
      </c>
    </row>
    <row r="9" spans="1:144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5375</v>
      </c>
      <c r="E9" s="277">
        <f t="shared" si="1"/>
        <v>4331</v>
      </c>
      <c r="F9" s="277">
        <f t="shared" si="2"/>
        <v>4072</v>
      </c>
      <c r="G9" s="277">
        <v>3889</v>
      </c>
      <c r="H9" s="277">
        <v>0</v>
      </c>
      <c r="I9" s="277">
        <v>0</v>
      </c>
      <c r="J9" s="277">
        <v>0</v>
      </c>
      <c r="K9" s="277">
        <v>0</v>
      </c>
      <c r="L9" s="277">
        <v>183</v>
      </c>
      <c r="M9" s="277">
        <f t="shared" si="3"/>
        <v>259</v>
      </c>
      <c r="N9" s="277">
        <v>259</v>
      </c>
      <c r="O9" s="277">
        <v>0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0</v>
      </c>
      <c r="U9" s="277">
        <f t="shared" si="5"/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f t="shared" si="6"/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0</v>
      </c>
      <c r="CC9" s="277">
        <f t="shared" si="17"/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933</v>
      </c>
      <c r="CR9" s="277">
        <f t="shared" si="20"/>
        <v>893</v>
      </c>
      <c r="CS9" s="277">
        <v>0</v>
      </c>
      <c r="CT9" s="277">
        <v>0</v>
      </c>
      <c r="CU9" s="277">
        <v>0</v>
      </c>
      <c r="CV9" s="277">
        <v>885</v>
      </c>
      <c r="CW9" s="277">
        <v>8</v>
      </c>
      <c r="CX9" s="277">
        <v>0</v>
      </c>
      <c r="CY9" s="277">
        <f t="shared" si="21"/>
        <v>40</v>
      </c>
      <c r="CZ9" s="277">
        <v>0</v>
      </c>
      <c r="DA9" s="277">
        <v>0</v>
      </c>
      <c r="DB9" s="277">
        <v>0</v>
      </c>
      <c r="DC9" s="277">
        <v>40</v>
      </c>
      <c r="DD9" s="277">
        <v>0</v>
      </c>
      <c r="DE9" s="277">
        <v>0</v>
      </c>
      <c r="DF9" s="277">
        <f t="shared" si="22"/>
        <v>111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111</v>
      </c>
      <c r="DO9" s="277">
        <v>0</v>
      </c>
      <c r="DP9" s="277">
        <v>0</v>
      </c>
      <c r="DQ9" s="277">
        <v>111</v>
      </c>
      <c r="DR9" s="277">
        <v>0</v>
      </c>
      <c r="DS9" s="277">
        <v>0</v>
      </c>
      <c r="DT9" s="277">
        <v>0</v>
      </c>
      <c r="DU9" s="277">
        <f t="shared" si="25"/>
        <v>0</v>
      </c>
      <c r="DV9" s="277">
        <v>0</v>
      </c>
      <c r="DW9" s="277">
        <v>0</v>
      </c>
      <c r="DX9" s="277">
        <v>0</v>
      </c>
      <c r="DY9" s="277">
        <v>0</v>
      </c>
      <c r="DZ9" s="277">
        <f t="shared" si="26"/>
        <v>0</v>
      </c>
      <c r="EA9" s="277">
        <f t="shared" si="27"/>
        <v>0</v>
      </c>
      <c r="EB9" s="277">
        <v>0</v>
      </c>
      <c r="EC9" s="277">
        <v>0</v>
      </c>
      <c r="ED9" s="277">
        <v>0</v>
      </c>
      <c r="EE9" s="277">
        <v>0</v>
      </c>
      <c r="EF9" s="277">
        <v>0</v>
      </c>
      <c r="EG9" s="277">
        <v>0</v>
      </c>
      <c r="EH9" s="277">
        <f t="shared" si="28"/>
        <v>0</v>
      </c>
      <c r="EI9" s="277">
        <v>0</v>
      </c>
      <c r="EJ9" s="277">
        <v>0</v>
      </c>
      <c r="EK9" s="277">
        <v>0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7249</v>
      </c>
      <c r="E10" s="277">
        <f t="shared" si="1"/>
        <v>5724</v>
      </c>
      <c r="F10" s="277">
        <f t="shared" si="2"/>
        <v>4402</v>
      </c>
      <c r="G10" s="277">
        <v>4402</v>
      </c>
      <c r="H10" s="277">
        <v>0</v>
      </c>
      <c r="I10" s="277">
        <v>0</v>
      </c>
      <c r="J10" s="277">
        <v>0</v>
      </c>
      <c r="K10" s="277">
        <v>0</v>
      </c>
      <c r="L10" s="277">
        <v>0</v>
      </c>
      <c r="M10" s="277">
        <f t="shared" si="3"/>
        <v>1322</v>
      </c>
      <c r="N10" s="277">
        <v>1322</v>
      </c>
      <c r="O10" s="277">
        <v>0</v>
      </c>
      <c r="P10" s="277">
        <v>0</v>
      </c>
      <c r="Q10" s="277">
        <v>0</v>
      </c>
      <c r="R10" s="277">
        <v>0</v>
      </c>
      <c r="S10" s="277">
        <v>0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1525</v>
      </c>
      <c r="CR10" s="277">
        <f t="shared" si="20"/>
        <v>1203</v>
      </c>
      <c r="CS10" s="277">
        <v>0</v>
      </c>
      <c r="CT10" s="277">
        <v>0</v>
      </c>
      <c r="CU10" s="277">
        <v>66</v>
      </c>
      <c r="CV10" s="277">
        <v>1137</v>
      </c>
      <c r="CW10" s="277">
        <v>0</v>
      </c>
      <c r="CX10" s="277">
        <v>0</v>
      </c>
      <c r="CY10" s="277">
        <f t="shared" si="21"/>
        <v>322</v>
      </c>
      <c r="CZ10" s="277">
        <v>0</v>
      </c>
      <c r="DA10" s="277">
        <v>0</v>
      </c>
      <c r="DB10" s="277">
        <v>28</v>
      </c>
      <c r="DC10" s="277">
        <v>25</v>
      </c>
      <c r="DD10" s="277">
        <v>0</v>
      </c>
      <c r="DE10" s="277">
        <v>269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0</v>
      </c>
      <c r="DV10" s="277">
        <v>0</v>
      </c>
      <c r="DW10" s="277">
        <v>0</v>
      </c>
      <c r="DX10" s="277">
        <v>0</v>
      </c>
      <c r="DY10" s="277">
        <v>0</v>
      </c>
      <c r="DZ10" s="277">
        <f t="shared" si="26"/>
        <v>0</v>
      </c>
      <c r="EA10" s="277">
        <f t="shared" si="27"/>
        <v>0</v>
      </c>
      <c r="EB10" s="277">
        <v>0</v>
      </c>
      <c r="EC10" s="277">
        <v>0</v>
      </c>
      <c r="ED10" s="277">
        <v>0</v>
      </c>
      <c r="EE10" s="277">
        <v>0</v>
      </c>
      <c r="EF10" s="277">
        <v>0</v>
      </c>
      <c r="EG10" s="277">
        <v>0</v>
      </c>
      <c r="EH10" s="277">
        <f t="shared" si="28"/>
        <v>0</v>
      </c>
      <c r="EI10" s="277">
        <v>0</v>
      </c>
      <c r="EJ10" s="277">
        <v>0</v>
      </c>
      <c r="EK10" s="277">
        <v>0</v>
      </c>
      <c r="EL10" s="277">
        <v>0</v>
      </c>
      <c r="EM10" s="277">
        <v>0</v>
      </c>
      <c r="EN10" s="277">
        <v>0</v>
      </c>
    </row>
    <row r="11" spans="1:144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14256</v>
      </c>
      <c r="E11" s="277">
        <f t="shared" si="1"/>
        <v>11241</v>
      </c>
      <c r="F11" s="277">
        <f t="shared" si="2"/>
        <v>10724</v>
      </c>
      <c r="G11" s="277">
        <v>0</v>
      </c>
      <c r="H11" s="277">
        <v>10724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517</v>
      </c>
      <c r="N11" s="277">
        <v>0</v>
      </c>
      <c r="O11" s="277">
        <v>517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0</v>
      </c>
      <c r="U11" s="277">
        <f t="shared" si="5"/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1228</v>
      </c>
      <c r="CR11" s="277">
        <f t="shared" si="20"/>
        <v>1228</v>
      </c>
      <c r="CS11" s="277">
        <v>0</v>
      </c>
      <c r="CT11" s="277">
        <v>0</v>
      </c>
      <c r="CU11" s="277">
        <v>0</v>
      </c>
      <c r="CV11" s="277">
        <v>1228</v>
      </c>
      <c r="CW11" s="277">
        <v>0</v>
      </c>
      <c r="CX11" s="277">
        <v>0</v>
      </c>
      <c r="CY11" s="277">
        <f t="shared" si="21"/>
        <v>0</v>
      </c>
      <c r="CZ11" s="277">
        <v>0</v>
      </c>
      <c r="DA11" s="277">
        <v>0</v>
      </c>
      <c r="DB11" s="277">
        <v>0</v>
      </c>
      <c r="DC11" s="277">
        <v>0</v>
      </c>
      <c r="DD11" s="277">
        <v>0</v>
      </c>
      <c r="DE11" s="277">
        <v>0</v>
      </c>
      <c r="DF11" s="277">
        <f t="shared" si="22"/>
        <v>384</v>
      </c>
      <c r="DG11" s="277">
        <f t="shared" si="23"/>
        <v>384</v>
      </c>
      <c r="DH11" s="277">
        <v>0</v>
      </c>
      <c r="DI11" s="277">
        <v>0</v>
      </c>
      <c r="DJ11" s="277">
        <v>349</v>
      </c>
      <c r="DK11" s="277">
        <v>0</v>
      </c>
      <c r="DL11" s="277">
        <v>0</v>
      </c>
      <c r="DM11" s="277">
        <v>35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1376</v>
      </c>
      <c r="DV11" s="277">
        <v>1376</v>
      </c>
      <c r="DW11" s="277">
        <v>0</v>
      </c>
      <c r="DX11" s="277">
        <v>0</v>
      </c>
      <c r="DY11" s="277">
        <v>0</v>
      </c>
      <c r="DZ11" s="277">
        <f t="shared" si="26"/>
        <v>27</v>
      </c>
      <c r="EA11" s="277">
        <f t="shared" si="27"/>
        <v>0</v>
      </c>
      <c r="EB11" s="277">
        <v>0</v>
      </c>
      <c r="EC11" s="277">
        <v>0</v>
      </c>
      <c r="ED11" s="277">
        <v>0</v>
      </c>
      <c r="EE11" s="277">
        <v>0</v>
      </c>
      <c r="EF11" s="277">
        <v>0</v>
      </c>
      <c r="EG11" s="277">
        <v>0</v>
      </c>
      <c r="EH11" s="277">
        <f t="shared" si="28"/>
        <v>27</v>
      </c>
      <c r="EI11" s="277">
        <v>0</v>
      </c>
      <c r="EJ11" s="277">
        <v>0</v>
      </c>
      <c r="EK11" s="277">
        <v>27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10291</v>
      </c>
      <c r="E12" s="280">
        <f t="shared" si="1"/>
        <v>7918</v>
      </c>
      <c r="F12" s="280">
        <f t="shared" si="2"/>
        <v>4671</v>
      </c>
      <c r="G12" s="280">
        <v>0</v>
      </c>
      <c r="H12" s="280">
        <v>4671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3247</v>
      </c>
      <c r="N12" s="280">
        <v>0</v>
      </c>
      <c r="O12" s="280">
        <v>3247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1202</v>
      </c>
      <c r="U12" s="280">
        <f t="shared" si="5"/>
        <v>829</v>
      </c>
      <c r="V12" s="280">
        <v>0</v>
      </c>
      <c r="W12" s="280">
        <v>0</v>
      </c>
      <c r="X12" s="280">
        <v>641</v>
      </c>
      <c r="Y12" s="280">
        <v>188</v>
      </c>
      <c r="Z12" s="280">
        <v>0</v>
      </c>
      <c r="AA12" s="280">
        <v>0</v>
      </c>
      <c r="AB12" s="280">
        <f t="shared" si="6"/>
        <v>373</v>
      </c>
      <c r="AC12" s="280">
        <v>0</v>
      </c>
      <c r="AD12" s="280">
        <v>0</v>
      </c>
      <c r="AE12" s="280">
        <v>288</v>
      </c>
      <c r="AF12" s="280">
        <v>85</v>
      </c>
      <c r="AG12" s="280">
        <v>0</v>
      </c>
      <c r="AH12" s="280">
        <v>0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0</v>
      </c>
      <c r="BN12" s="280">
        <f t="shared" si="14"/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0</v>
      </c>
      <c r="CC12" s="280">
        <f t="shared" si="17"/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1171</v>
      </c>
      <c r="CR12" s="280">
        <f t="shared" si="20"/>
        <v>807</v>
      </c>
      <c r="CS12" s="280">
        <v>0</v>
      </c>
      <c r="CT12" s="280">
        <v>0</v>
      </c>
      <c r="CU12" s="280">
        <v>0</v>
      </c>
      <c r="CV12" s="280">
        <v>807</v>
      </c>
      <c r="CW12" s="280">
        <v>0</v>
      </c>
      <c r="CX12" s="280">
        <v>0</v>
      </c>
      <c r="CY12" s="280">
        <f t="shared" si="21"/>
        <v>364</v>
      </c>
      <c r="CZ12" s="280">
        <v>0</v>
      </c>
      <c r="DA12" s="280">
        <v>0</v>
      </c>
      <c r="DB12" s="280">
        <v>0</v>
      </c>
      <c r="DC12" s="280">
        <v>364</v>
      </c>
      <c r="DD12" s="280">
        <v>0</v>
      </c>
      <c r="DE12" s="280">
        <v>0</v>
      </c>
      <c r="DF12" s="280">
        <f t="shared" si="22"/>
        <v>0</v>
      </c>
      <c r="DG12" s="280">
        <f t="shared" si="23"/>
        <v>0</v>
      </c>
      <c r="DH12" s="280">
        <v>0</v>
      </c>
      <c r="DI12" s="280">
        <v>0</v>
      </c>
      <c r="DJ12" s="280">
        <v>0</v>
      </c>
      <c r="DK12" s="280">
        <v>0</v>
      </c>
      <c r="DL12" s="280">
        <v>0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f t="shared" si="26"/>
        <v>0</v>
      </c>
      <c r="EA12" s="280">
        <f t="shared" si="27"/>
        <v>0</v>
      </c>
      <c r="EB12" s="280">
        <v>0</v>
      </c>
      <c r="EC12" s="280">
        <v>0</v>
      </c>
      <c r="ED12" s="280">
        <v>0</v>
      </c>
      <c r="EE12" s="280">
        <v>0</v>
      </c>
      <c r="EF12" s="280">
        <v>0</v>
      </c>
      <c r="EG12" s="280">
        <v>0</v>
      </c>
      <c r="EH12" s="280">
        <f t="shared" si="28"/>
        <v>0</v>
      </c>
      <c r="EI12" s="280">
        <v>0</v>
      </c>
      <c r="EJ12" s="280">
        <v>0</v>
      </c>
      <c r="EK12" s="280">
        <v>0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7813</v>
      </c>
      <c r="E13" s="280">
        <f t="shared" si="1"/>
        <v>0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0</v>
      </c>
      <c r="N13" s="280">
        <v>0</v>
      </c>
      <c r="O13" s="280">
        <v>0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0</v>
      </c>
      <c r="U13" s="280">
        <f t="shared" si="5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6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6285</v>
      </c>
      <c r="CC13" s="280">
        <f t="shared" si="17"/>
        <v>5892</v>
      </c>
      <c r="CD13" s="280">
        <v>0</v>
      </c>
      <c r="CE13" s="280">
        <v>5892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393</v>
      </c>
      <c r="CK13" s="280">
        <v>0</v>
      </c>
      <c r="CL13" s="280">
        <v>393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968</v>
      </c>
      <c r="CR13" s="280">
        <f t="shared" si="20"/>
        <v>905</v>
      </c>
      <c r="CS13" s="280">
        <v>0</v>
      </c>
      <c r="CT13" s="280">
        <v>0</v>
      </c>
      <c r="CU13" s="280">
        <v>466</v>
      </c>
      <c r="CV13" s="280">
        <v>439</v>
      </c>
      <c r="CW13" s="280">
        <v>0</v>
      </c>
      <c r="CX13" s="280">
        <v>0</v>
      </c>
      <c r="CY13" s="280">
        <f t="shared" si="21"/>
        <v>63</v>
      </c>
      <c r="CZ13" s="280">
        <v>0</v>
      </c>
      <c r="DA13" s="280">
        <v>0</v>
      </c>
      <c r="DB13" s="280">
        <v>60</v>
      </c>
      <c r="DC13" s="280">
        <v>3</v>
      </c>
      <c r="DD13" s="280">
        <v>0</v>
      </c>
      <c r="DE13" s="280">
        <v>0</v>
      </c>
      <c r="DF13" s="280">
        <f t="shared" si="22"/>
        <v>0</v>
      </c>
      <c r="DG13" s="280">
        <f t="shared" si="23"/>
        <v>0</v>
      </c>
      <c r="DH13" s="280">
        <v>0</v>
      </c>
      <c r="DI13" s="280">
        <v>0</v>
      </c>
      <c r="DJ13" s="280">
        <v>0</v>
      </c>
      <c r="DK13" s="280">
        <v>0</v>
      </c>
      <c r="DL13" s="280">
        <v>0</v>
      </c>
      <c r="DM13" s="280">
        <v>0</v>
      </c>
      <c r="DN13" s="280">
        <f t="shared" si="24"/>
        <v>0</v>
      </c>
      <c r="DO13" s="280">
        <v>0</v>
      </c>
      <c r="DP13" s="280">
        <v>0</v>
      </c>
      <c r="DQ13" s="280">
        <v>0</v>
      </c>
      <c r="DR13" s="280">
        <v>0</v>
      </c>
      <c r="DS13" s="280">
        <v>0</v>
      </c>
      <c r="DT13" s="280">
        <v>0</v>
      </c>
      <c r="DU13" s="280">
        <f t="shared" si="25"/>
        <v>560</v>
      </c>
      <c r="DV13" s="280">
        <v>560</v>
      </c>
      <c r="DW13" s="280">
        <v>0</v>
      </c>
      <c r="DX13" s="280">
        <v>0</v>
      </c>
      <c r="DY13" s="280">
        <v>0</v>
      </c>
      <c r="DZ13" s="280">
        <f t="shared" si="26"/>
        <v>0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0</v>
      </c>
      <c r="EI13" s="280">
        <v>0</v>
      </c>
      <c r="EJ13" s="280">
        <v>0</v>
      </c>
      <c r="EK13" s="280">
        <v>0</v>
      </c>
      <c r="EL13" s="280">
        <v>0</v>
      </c>
      <c r="EM13" s="280">
        <v>0</v>
      </c>
      <c r="EN13" s="280">
        <v>0</v>
      </c>
    </row>
    <row r="14" spans="1:144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8755</v>
      </c>
      <c r="E14" s="280">
        <f t="shared" si="1"/>
        <v>7070</v>
      </c>
      <c r="F14" s="280">
        <f t="shared" si="2"/>
        <v>6031</v>
      </c>
      <c r="G14" s="280">
        <v>3260</v>
      </c>
      <c r="H14" s="280">
        <v>2766</v>
      </c>
      <c r="I14" s="280">
        <v>0</v>
      </c>
      <c r="J14" s="280">
        <v>0</v>
      </c>
      <c r="K14" s="280">
        <v>0</v>
      </c>
      <c r="L14" s="280">
        <v>5</v>
      </c>
      <c r="M14" s="280">
        <f t="shared" si="3"/>
        <v>1039</v>
      </c>
      <c r="N14" s="280">
        <v>357</v>
      </c>
      <c r="O14" s="280">
        <v>378</v>
      </c>
      <c r="P14" s="280">
        <v>0</v>
      </c>
      <c r="Q14" s="280">
        <v>0</v>
      </c>
      <c r="R14" s="280">
        <v>207</v>
      </c>
      <c r="S14" s="280">
        <v>97</v>
      </c>
      <c r="T14" s="280">
        <f t="shared" si="4"/>
        <v>0</v>
      </c>
      <c r="U14" s="280">
        <f t="shared" si="5"/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v>0</v>
      </c>
      <c r="AA14" s="280">
        <v>0</v>
      </c>
      <c r="AB14" s="280">
        <f t="shared" si="6"/>
        <v>0</v>
      </c>
      <c r="AC14" s="280"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0</v>
      </c>
      <c r="CC14" s="280">
        <f t="shared" si="17"/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545</v>
      </c>
      <c r="CR14" s="280">
        <f t="shared" si="20"/>
        <v>505</v>
      </c>
      <c r="CS14" s="280">
        <v>0</v>
      </c>
      <c r="CT14" s="280">
        <v>0</v>
      </c>
      <c r="CU14" s="280">
        <v>0</v>
      </c>
      <c r="CV14" s="280">
        <v>505</v>
      </c>
      <c r="CW14" s="280">
        <v>0</v>
      </c>
      <c r="CX14" s="280">
        <v>0</v>
      </c>
      <c r="CY14" s="280">
        <f t="shared" si="21"/>
        <v>40</v>
      </c>
      <c r="CZ14" s="280">
        <v>0</v>
      </c>
      <c r="DA14" s="280">
        <v>0</v>
      </c>
      <c r="DB14" s="280">
        <v>0</v>
      </c>
      <c r="DC14" s="280">
        <v>40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0</v>
      </c>
      <c r="DV14" s="280">
        <v>0</v>
      </c>
      <c r="DW14" s="280">
        <v>0</v>
      </c>
      <c r="DX14" s="280">
        <v>0</v>
      </c>
      <c r="DY14" s="280">
        <v>0</v>
      </c>
      <c r="DZ14" s="280">
        <f t="shared" si="26"/>
        <v>1140</v>
      </c>
      <c r="EA14" s="280">
        <f t="shared" si="27"/>
        <v>66</v>
      </c>
      <c r="EB14" s="280">
        <v>0</v>
      </c>
      <c r="EC14" s="280">
        <v>0</v>
      </c>
      <c r="ED14" s="280">
        <v>1</v>
      </c>
      <c r="EE14" s="280">
        <v>0</v>
      </c>
      <c r="EF14" s="280">
        <v>0</v>
      </c>
      <c r="EG14" s="280">
        <v>65</v>
      </c>
      <c r="EH14" s="280">
        <f t="shared" si="28"/>
        <v>1074</v>
      </c>
      <c r="EI14" s="280">
        <v>0</v>
      </c>
      <c r="EJ14" s="280">
        <v>0</v>
      </c>
      <c r="EK14" s="280">
        <v>1074</v>
      </c>
      <c r="EL14" s="280">
        <v>0</v>
      </c>
      <c r="EM14" s="280">
        <v>0</v>
      </c>
      <c r="EN14" s="280">
        <v>0</v>
      </c>
    </row>
    <row r="15" spans="1:144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6547</v>
      </c>
      <c r="E15" s="280">
        <f t="shared" si="1"/>
        <v>5996</v>
      </c>
      <c r="F15" s="280">
        <f t="shared" si="2"/>
        <v>5946</v>
      </c>
      <c r="G15" s="280">
        <v>2486</v>
      </c>
      <c r="H15" s="280">
        <v>3154</v>
      </c>
      <c r="I15" s="280">
        <v>0</v>
      </c>
      <c r="J15" s="280">
        <v>0</v>
      </c>
      <c r="K15" s="280">
        <v>0</v>
      </c>
      <c r="L15" s="280">
        <v>306</v>
      </c>
      <c r="M15" s="280">
        <f t="shared" si="3"/>
        <v>50</v>
      </c>
      <c r="N15" s="280">
        <v>15</v>
      </c>
      <c r="O15" s="280">
        <v>19</v>
      </c>
      <c r="P15" s="280">
        <v>0</v>
      </c>
      <c r="Q15" s="280">
        <v>0</v>
      </c>
      <c r="R15" s="280">
        <v>0</v>
      </c>
      <c r="S15" s="280">
        <v>16</v>
      </c>
      <c r="T15" s="280">
        <f t="shared" si="4"/>
        <v>0</v>
      </c>
      <c r="U15" s="280">
        <f t="shared" si="5"/>
        <v>0</v>
      </c>
      <c r="V15" s="277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77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0</v>
      </c>
      <c r="CC15" s="280">
        <f t="shared" si="17"/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432</v>
      </c>
      <c r="CR15" s="280">
        <f t="shared" si="20"/>
        <v>429</v>
      </c>
      <c r="CS15" s="280">
        <v>0</v>
      </c>
      <c r="CT15" s="280">
        <v>0</v>
      </c>
      <c r="CU15" s="280">
        <v>0</v>
      </c>
      <c r="CV15" s="280">
        <v>428</v>
      </c>
      <c r="CW15" s="280">
        <v>1</v>
      </c>
      <c r="CX15" s="280">
        <v>0</v>
      </c>
      <c r="CY15" s="280">
        <f t="shared" si="21"/>
        <v>3</v>
      </c>
      <c r="CZ15" s="280">
        <v>0</v>
      </c>
      <c r="DA15" s="280">
        <v>0</v>
      </c>
      <c r="DB15" s="280">
        <v>0</v>
      </c>
      <c r="DC15" s="280">
        <v>2</v>
      </c>
      <c r="DD15" s="280">
        <v>1</v>
      </c>
      <c r="DE15" s="280">
        <v>0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26"/>
        <v>119</v>
      </c>
      <c r="EA15" s="280">
        <f t="shared" si="27"/>
        <v>119</v>
      </c>
      <c r="EB15" s="280">
        <v>0</v>
      </c>
      <c r="EC15" s="280">
        <v>0</v>
      </c>
      <c r="ED15" s="280">
        <v>119</v>
      </c>
      <c r="EE15" s="280">
        <v>0</v>
      </c>
      <c r="EF15" s="280">
        <v>0</v>
      </c>
      <c r="EG15" s="280">
        <v>0</v>
      </c>
      <c r="EH15" s="280">
        <f t="shared" si="28"/>
        <v>0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0</v>
      </c>
    </row>
    <row r="16" spans="1:144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12118</v>
      </c>
      <c r="E16" s="280">
        <f t="shared" si="1"/>
        <v>11151</v>
      </c>
      <c r="F16" s="280">
        <f t="shared" si="2"/>
        <v>10466</v>
      </c>
      <c r="G16" s="280">
        <v>10466</v>
      </c>
      <c r="H16" s="280">
        <v>0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685</v>
      </c>
      <c r="N16" s="280">
        <v>685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335</v>
      </c>
      <c r="U16" s="280">
        <f t="shared" si="5"/>
        <v>124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124</v>
      </c>
      <c r="AB16" s="280">
        <f t="shared" si="6"/>
        <v>211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211</v>
      </c>
      <c r="AI16" s="280">
        <f t="shared" si="7"/>
        <v>0</v>
      </c>
      <c r="AJ16" s="280">
        <f t="shared" si="8"/>
        <v>0</v>
      </c>
      <c r="AK16" s="280">
        <v>0</v>
      </c>
      <c r="AL16" s="280">
        <v>0</v>
      </c>
      <c r="AM16" s="280">
        <v>0</v>
      </c>
      <c r="AN16" s="280">
        <v>0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0</v>
      </c>
      <c r="CC16" s="280">
        <f t="shared" si="17"/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1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f t="shared" si="19"/>
        <v>632</v>
      </c>
      <c r="CR16" s="280">
        <f t="shared" si="20"/>
        <v>619</v>
      </c>
      <c r="CS16" s="280">
        <v>0</v>
      </c>
      <c r="CT16" s="280">
        <v>0</v>
      </c>
      <c r="CU16" s="280">
        <v>0</v>
      </c>
      <c r="CV16" s="280">
        <v>616</v>
      </c>
      <c r="CW16" s="280">
        <v>3</v>
      </c>
      <c r="CX16" s="280">
        <v>0</v>
      </c>
      <c r="CY16" s="280">
        <f t="shared" si="21"/>
        <v>13</v>
      </c>
      <c r="CZ16" s="280">
        <v>0</v>
      </c>
      <c r="DA16" s="280">
        <v>0</v>
      </c>
      <c r="DB16" s="280">
        <v>0</v>
      </c>
      <c r="DC16" s="280">
        <v>13</v>
      </c>
      <c r="DD16" s="280">
        <v>0</v>
      </c>
      <c r="DE16" s="280">
        <v>0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0</v>
      </c>
      <c r="DV16" s="280">
        <v>0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9772</v>
      </c>
      <c r="E17" s="280">
        <f t="shared" si="1"/>
        <v>7931</v>
      </c>
      <c r="F17" s="280">
        <f t="shared" si="2"/>
        <v>7336</v>
      </c>
      <c r="G17" s="280">
        <v>0</v>
      </c>
      <c r="H17" s="280">
        <v>7336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595</v>
      </c>
      <c r="N17" s="280">
        <v>0</v>
      </c>
      <c r="O17" s="280">
        <v>595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335</v>
      </c>
      <c r="U17" s="280">
        <f t="shared" si="5"/>
        <v>335</v>
      </c>
      <c r="V17" s="280">
        <v>0</v>
      </c>
      <c r="W17" s="280">
        <v>0</v>
      </c>
      <c r="X17" s="280">
        <v>0</v>
      </c>
      <c r="Y17" s="280">
        <v>0</v>
      </c>
      <c r="Z17" s="280">
        <v>7</v>
      </c>
      <c r="AA17" s="280">
        <v>328</v>
      </c>
      <c r="AB17" s="280">
        <f t="shared" si="6"/>
        <v>0</v>
      </c>
      <c r="AC17" s="280">
        <v>0</v>
      </c>
      <c r="AD17" s="277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7"/>
        <v>0</v>
      </c>
      <c r="AJ17" s="280">
        <f t="shared" si="8"/>
        <v>0</v>
      </c>
      <c r="AK17" s="280">
        <v>0</v>
      </c>
      <c r="AL17" s="280">
        <v>0</v>
      </c>
      <c r="AM17" s="280">
        <v>0</v>
      </c>
      <c r="AN17" s="280">
        <v>0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1189</v>
      </c>
      <c r="CR17" s="280">
        <f t="shared" si="20"/>
        <v>1189</v>
      </c>
      <c r="CS17" s="280">
        <v>0</v>
      </c>
      <c r="CT17" s="280">
        <v>0</v>
      </c>
      <c r="CU17" s="280">
        <v>0</v>
      </c>
      <c r="CV17" s="280">
        <v>1189</v>
      </c>
      <c r="CW17" s="280">
        <v>0</v>
      </c>
      <c r="CX17" s="280">
        <v>0</v>
      </c>
      <c r="CY17" s="280">
        <f t="shared" si="21"/>
        <v>0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0</v>
      </c>
      <c r="DF17" s="280">
        <f t="shared" si="22"/>
        <v>0</v>
      </c>
      <c r="DG17" s="280">
        <f t="shared" si="23"/>
        <v>0</v>
      </c>
      <c r="DH17" s="280">
        <v>0</v>
      </c>
      <c r="DI17" s="280">
        <v>0</v>
      </c>
      <c r="DJ17" s="277">
        <v>0</v>
      </c>
      <c r="DK17" s="280">
        <v>0</v>
      </c>
      <c r="DL17" s="280">
        <v>0</v>
      </c>
      <c r="DM17" s="280">
        <v>0</v>
      </c>
      <c r="DN17" s="280">
        <f t="shared" si="24"/>
        <v>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0</v>
      </c>
      <c r="DU17" s="280">
        <f t="shared" si="25"/>
        <v>257</v>
      </c>
      <c r="DV17" s="280">
        <v>257</v>
      </c>
      <c r="DW17" s="280">
        <v>0</v>
      </c>
      <c r="DX17" s="280">
        <v>0</v>
      </c>
      <c r="DY17" s="280">
        <v>0</v>
      </c>
      <c r="DZ17" s="280">
        <f t="shared" si="26"/>
        <v>60</v>
      </c>
      <c r="EA17" s="280">
        <f t="shared" si="27"/>
        <v>60</v>
      </c>
      <c r="EB17" s="280">
        <v>0</v>
      </c>
      <c r="EC17" s="280">
        <v>0</v>
      </c>
      <c r="ED17" s="280">
        <v>60</v>
      </c>
      <c r="EE17" s="280">
        <v>0</v>
      </c>
      <c r="EF17" s="280">
        <v>0</v>
      </c>
      <c r="EG17" s="280">
        <v>0</v>
      </c>
      <c r="EH17" s="280">
        <f t="shared" si="28"/>
        <v>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0</v>
      </c>
    </row>
    <row r="18" spans="1:144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8173</v>
      </c>
      <c r="E18" s="280">
        <f t="shared" si="1"/>
        <v>5937</v>
      </c>
      <c r="F18" s="280">
        <f t="shared" si="2"/>
        <v>5918</v>
      </c>
      <c r="G18" s="280">
        <v>0</v>
      </c>
      <c r="H18" s="280">
        <v>5918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19</v>
      </c>
      <c r="N18" s="280">
        <v>0</v>
      </c>
      <c r="O18" s="280">
        <v>19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1715</v>
      </c>
      <c r="CR18" s="280">
        <f t="shared" si="20"/>
        <v>1550</v>
      </c>
      <c r="CS18" s="280">
        <v>0</v>
      </c>
      <c r="CT18" s="280">
        <v>0</v>
      </c>
      <c r="CU18" s="280">
        <v>0</v>
      </c>
      <c r="CV18" s="280">
        <v>1550</v>
      </c>
      <c r="CW18" s="280">
        <v>0</v>
      </c>
      <c r="CX18" s="280">
        <v>0</v>
      </c>
      <c r="CY18" s="280">
        <f t="shared" si="21"/>
        <v>165</v>
      </c>
      <c r="CZ18" s="280">
        <v>0</v>
      </c>
      <c r="DA18" s="280">
        <v>0</v>
      </c>
      <c r="DB18" s="280">
        <v>0</v>
      </c>
      <c r="DC18" s="280">
        <v>165</v>
      </c>
      <c r="DD18" s="280">
        <v>0</v>
      </c>
      <c r="DE18" s="280">
        <v>0</v>
      </c>
      <c r="DF18" s="280">
        <f t="shared" si="22"/>
        <v>0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0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0</v>
      </c>
      <c r="DU18" s="280">
        <f t="shared" si="25"/>
        <v>0</v>
      </c>
      <c r="DV18" s="280">
        <v>0</v>
      </c>
      <c r="DW18" s="280">
        <v>0</v>
      </c>
      <c r="DX18" s="280">
        <v>0</v>
      </c>
      <c r="DY18" s="280">
        <v>0</v>
      </c>
      <c r="DZ18" s="280">
        <f t="shared" si="26"/>
        <v>521</v>
      </c>
      <c r="EA18" s="280">
        <f t="shared" si="27"/>
        <v>318</v>
      </c>
      <c r="EB18" s="280">
        <v>0</v>
      </c>
      <c r="EC18" s="280">
        <v>0</v>
      </c>
      <c r="ED18" s="280">
        <v>318</v>
      </c>
      <c r="EE18" s="280">
        <v>0</v>
      </c>
      <c r="EF18" s="280">
        <v>0</v>
      </c>
      <c r="EG18" s="280">
        <v>0</v>
      </c>
      <c r="EH18" s="280">
        <f t="shared" si="28"/>
        <v>203</v>
      </c>
      <c r="EI18" s="280">
        <v>0</v>
      </c>
      <c r="EJ18" s="280">
        <v>0</v>
      </c>
      <c r="EK18" s="280">
        <v>203</v>
      </c>
      <c r="EL18" s="280">
        <v>0</v>
      </c>
      <c r="EM18" s="280">
        <v>0</v>
      </c>
      <c r="EN18" s="280">
        <v>0</v>
      </c>
    </row>
    <row r="19" spans="1:144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1022</v>
      </c>
      <c r="E19" s="280">
        <f t="shared" si="1"/>
        <v>859</v>
      </c>
      <c r="F19" s="280">
        <f t="shared" si="2"/>
        <v>742</v>
      </c>
      <c r="G19" s="280">
        <v>742</v>
      </c>
      <c r="H19" s="280">
        <v>0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117</v>
      </c>
      <c r="N19" s="280">
        <v>117</v>
      </c>
      <c r="O19" s="280">
        <v>0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0</v>
      </c>
      <c r="AJ19" s="280">
        <f t="shared" si="8"/>
        <v>0</v>
      </c>
      <c r="AK19" s="280">
        <v>0</v>
      </c>
      <c r="AL19" s="280">
        <v>0</v>
      </c>
      <c r="AM19" s="280">
        <v>0</v>
      </c>
      <c r="AN19" s="280">
        <v>0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0</v>
      </c>
      <c r="CC19" s="280">
        <f t="shared" si="17"/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163</v>
      </c>
      <c r="CR19" s="280">
        <f t="shared" si="20"/>
        <v>159</v>
      </c>
      <c r="CS19" s="280">
        <v>0</v>
      </c>
      <c r="CT19" s="280">
        <v>0</v>
      </c>
      <c r="CU19" s="280">
        <v>0</v>
      </c>
      <c r="CV19" s="280">
        <v>157</v>
      </c>
      <c r="CW19" s="280">
        <v>2</v>
      </c>
      <c r="CX19" s="280">
        <v>0</v>
      </c>
      <c r="CY19" s="280">
        <f t="shared" si="21"/>
        <v>4</v>
      </c>
      <c r="CZ19" s="280">
        <v>0</v>
      </c>
      <c r="DA19" s="280">
        <v>0</v>
      </c>
      <c r="DB19" s="280">
        <v>2</v>
      </c>
      <c r="DC19" s="280">
        <v>2</v>
      </c>
      <c r="DD19" s="280">
        <v>0</v>
      </c>
      <c r="DE19" s="280">
        <v>0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0</v>
      </c>
      <c r="DV19" s="280">
        <v>0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1325</v>
      </c>
      <c r="E20" s="280">
        <f t="shared" si="1"/>
        <v>1041</v>
      </c>
      <c r="F20" s="280">
        <f t="shared" si="2"/>
        <v>838</v>
      </c>
      <c r="G20" s="280">
        <v>0</v>
      </c>
      <c r="H20" s="280">
        <v>838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203</v>
      </c>
      <c r="N20" s="280">
        <v>0</v>
      </c>
      <c r="O20" s="280">
        <v>203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0</v>
      </c>
      <c r="U20" s="280">
        <f t="shared" si="5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6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0</v>
      </c>
      <c r="CC20" s="280">
        <f t="shared" si="17"/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124</v>
      </c>
      <c r="CR20" s="280">
        <f t="shared" si="20"/>
        <v>124</v>
      </c>
      <c r="CS20" s="280">
        <v>0</v>
      </c>
      <c r="CT20" s="280">
        <v>0</v>
      </c>
      <c r="CU20" s="280">
        <v>36</v>
      </c>
      <c r="CV20" s="280">
        <v>85</v>
      </c>
      <c r="CW20" s="280">
        <v>2</v>
      </c>
      <c r="CX20" s="280">
        <v>1</v>
      </c>
      <c r="CY20" s="280">
        <f t="shared" si="21"/>
        <v>0</v>
      </c>
      <c r="CZ20" s="280">
        <v>0</v>
      </c>
      <c r="DA20" s="280">
        <v>0</v>
      </c>
      <c r="DB20" s="280">
        <v>0</v>
      </c>
      <c r="DC20" s="280">
        <v>0</v>
      </c>
      <c r="DD20" s="280">
        <v>0</v>
      </c>
      <c r="DE20" s="280">
        <v>0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143</v>
      </c>
      <c r="DV20" s="277">
        <v>0</v>
      </c>
      <c r="DW20" s="277">
        <v>0</v>
      </c>
      <c r="DX20" s="280">
        <v>125</v>
      </c>
      <c r="DY20" s="280">
        <v>18</v>
      </c>
      <c r="DZ20" s="280">
        <f t="shared" si="26"/>
        <v>17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17</v>
      </c>
      <c r="EI20" s="280">
        <v>0</v>
      </c>
      <c r="EJ20" s="280">
        <v>0</v>
      </c>
      <c r="EK20" s="280">
        <v>17</v>
      </c>
      <c r="EL20" s="280">
        <v>0</v>
      </c>
      <c r="EM20" s="280">
        <v>0</v>
      </c>
      <c r="EN20" s="280">
        <v>0</v>
      </c>
    </row>
    <row r="21" spans="1:144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1274</v>
      </c>
      <c r="E21" s="280">
        <f t="shared" si="1"/>
        <v>830</v>
      </c>
      <c r="F21" s="280">
        <f t="shared" si="2"/>
        <v>674</v>
      </c>
      <c r="G21" s="280">
        <v>0</v>
      </c>
      <c r="H21" s="280">
        <v>674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156</v>
      </c>
      <c r="N21" s="280">
        <v>0</v>
      </c>
      <c r="O21" s="280">
        <v>156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0</v>
      </c>
      <c r="U21" s="280">
        <f t="shared" si="5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0</v>
      </c>
      <c r="CC21" s="280">
        <f t="shared" si="17"/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0</v>
      </c>
      <c r="CR21" s="280">
        <f t="shared" si="20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f t="shared" si="21"/>
        <v>0</v>
      </c>
      <c r="CZ21" s="280">
        <v>0</v>
      </c>
      <c r="DA21" s="280">
        <v>0</v>
      </c>
      <c r="DB21" s="280">
        <v>0</v>
      </c>
      <c r="DC21" s="280">
        <v>0</v>
      </c>
      <c r="DD21" s="280">
        <v>0</v>
      </c>
      <c r="DE21" s="280">
        <v>0</v>
      </c>
      <c r="DF21" s="280">
        <f t="shared" si="22"/>
        <v>104</v>
      </c>
      <c r="DG21" s="280">
        <f t="shared" si="23"/>
        <v>91</v>
      </c>
      <c r="DH21" s="280">
        <v>0</v>
      </c>
      <c r="DI21" s="280">
        <v>0</v>
      </c>
      <c r="DJ21" s="280">
        <v>35</v>
      </c>
      <c r="DK21" s="280">
        <v>53</v>
      </c>
      <c r="DL21" s="280">
        <v>2</v>
      </c>
      <c r="DM21" s="280">
        <v>1</v>
      </c>
      <c r="DN21" s="280">
        <f t="shared" si="24"/>
        <v>13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13</v>
      </c>
      <c r="DU21" s="280">
        <f t="shared" si="25"/>
        <v>100</v>
      </c>
      <c r="DV21" s="280">
        <v>100</v>
      </c>
      <c r="DW21" s="280">
        <v>0</v>
      </c>
      <c r="DX21" s="280">
        <v>0</v>
      </c>
      <c r="DY21" s="280">
        <v>0</v>
      </c>
      <c r="DZ21" s="280">
        <f t="shared" si="26"/>
        <v>240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240</v>
      </c>
      <c r="EI21" s="280">
        <v>0</v>
      </c>
      <c r="EJ21" s="280">
        <v>0</v>
      </c>
      <c r="EK21" s="280">
        <v>240</v>
      </c>
      <c r="EL21" s="280">
        <v>0</v>
      </c>
      <c r="EM21" s="280">
        <v>0</v>
      </c>
      <c r="EN21" s="280">
        <v>0</v>
      </c>
    </row>
    <row r="22" spans="1:144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820</v>
      </c>
      <c r="E22" s="280">
        <f t="shared" si="1"/>
        <v>699</v>
      </c>
      <c r="F22" s="280">
        <f t="shared" si="2"/>
        <v>660</v>
      </c>
      <c r="G22" s="280">
        <v>0</v>
      </c>
      <c r="H22" s="280">
        <v>611</v>
      </c>
      <c r="I22" s="280">
        <v>0</v>
      </c>
      <c r="J22" s="280">
        <v>0</v>
      </c>
      <c r="K22" s="280">
        <v>49</v>
      </c>
      <c r="L22" s="280">
        <v>0</v>
      </c>
      <c r="M22" s="280">
        <f t="shared" si="3"/>
        <v>39</v>
      </c>
      <c r="N22" s="280">
        <v>0</v>
      </c>
      <c r="O22" s="280">
        <v>0</v>
      </c>
      <c r="P22" s="280">
        <v>0</v>
      </c>
      <c r="Q22" s="280">
        <v>0</v>
      </c>
      <c r="R22" s="277">
        <v>0</v>
      </c>
      <c r="S22" s="280">
        <v>39</v>
      </c>
      <c r="T22" s="280">
        <f t="shared" si="4"/>
        <v>0</v>
      </c>
      <c r="U22" s="280">
        <f t="shared" si="5"/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v>0</v>
      </c>
      <c r="AA22" s="280">
        <v>0</v>
      </c>
      <c r="AB22" s="280">
        <f t="shared" si="6"/>
        <v>0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0</v>
      </c>
      <c r="CC22" s="280">
        <f t="shared" si="17"/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24</v>
      </c>
      <c r="CR22" s="280">
        <f t="shared" si="20"/>
        <v>24</v>
      </c>
      <c r="CS22" s="280">
        <v>0</v>
      </c>
      <c r="CT22" s="280">
        <v>0</v>
      </c>
      <c r="CU22" s="280">
        <v>0</v>
      </c>
      <c r="CV22" s="280">
        <v>24</v>
      </c>
      <c r="CW22" s="280">
        <v>0</v>
      </c>
      <c r="CX22" s="280">
        <v>0</v>
      </c>
      <c r="CY22" s="280">
        <f t="shared" si="21"/>
        <v>0</v>
      </c>
      <c r="CZ22" s="280">
        <v>0</v>
      </c>
      <c r="DA22" s="280">
        <v>0</v>
      </c>
      <c r="DB22" s="280">
        <v>0</v>
      </c>
      <c r="DC22" s="280">
        <v>0</v>
      </c>
      <c r="DD22" s="280">
        <v>0</v>
      </c>
      <c r="DE22" s="280">
        <v>0</v>
      </c>
      <c r="DF22" s="280">
        <f t="shared" si="22"/>
        <v>1</v>
      </c>
      <c r="DG22" s="280">
        <f t="shared" si="23"/>
        <v>1</v>
      </c>
      <c r="DH22" s="280">
        <v>0</v>
      </c>
      <c r="DI22" s="280">
        <v>0</v>
      </c>
      <c r="DJ22" s="280">
        <v>0</v>
      </c>
      <c r="DK22" s="280">
        <v>0</v>
      </c>
      <c r="DL22" s="280">
        <v>1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96</v>
      </c>
      <c r="DV22" s="280">
        <v>96</v>
      </c>
      <c r="DW22" s="280">
        <v>0</v>
      </c>
      <c r="DX22" s="280">
        <v>0</v>
      </c>
      <c r="DY22" s="280">
        <v>0</v>
      </c>
      <c r="DZ22" s="280">
        <f t="shared" si="26"/>
        <v>0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0</v>
      </c>
      <c r="EI22" s="280">
        <v>0</v>
      </c>
      <c r="EJ22" s="280">
        <v>0</v>
      </c>
      <c r="EK22" s="280">
        <v>0</v>
      </c>
      <c r="EL22" s="280">
        <v>0</v>
      </c>
      <c r="EM22" s="280">
        <v>0</v>
      </c>
      <c r="EN22" s="280">
        <v>0</v>
      </c>
    </row>
    <row r="23" spans="1:144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369</v>
      </c>
      <c r="E23" s="280">
        <f t="shared" si="1"/>
        <v>256</v>
      </c>
      <c r="F23" s="280">
        <f t="shared" si="2"/>
        <v>245</v>
      </c>
      <c r="G23" s="280">
        <v>0</v>
      </c>
      <c r="H23" s="280">
        <v>245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11</v>
      </c>
      <c r="N23" s="280">
        <v>0</v>
      </c>
      <c r="O23" s="280">
        <v>11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0</v>
      </c>
      <c r="U23" s="280">
        <f t="shared" si="5"/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v>0</v>
      </c>
      <c r="AA23" s="280">
        <v>0</v>
      </c>
      <c r="AB23" s="280">
        <f t="shared" si="6"/>
        <v>0</v>
      </c>
      <c r="AC23" s="280"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0</v>
      </c>
      <c r="CC23" s="280">
        <f t="shared" si="17"/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113</v>
      </c>
      <c r="CR23" s="280">
        <f t="shared" si="20"/>
        <v>66</v>
      </c>
      <c r="CS23" s="280">
        <v>0</v>
      </c>
      <c r="CT23" s="280">
        <v>0</v>
      </c>
      <c r="CU23" s="280">
        <v>23</v>
      </c>
      <c r="CV23" s="280">
        <v>43</v>
      </c>
      <c r="CW23" s="280">
        <v>0</v>
      </c>
      <c r="CX23" s="280">
        <v>0</v>
      </c>
      <c r="CY23" s="280">
        <f t="shared" si="21"/>
        <v>47</v>
      </c>
      <c r="CZ23" s="280">
        <v>0</v>
      </c>
      <c r="DA23" s="280">
        <v>0</v>
      </c>
      <c r="DB23" s="280">
        <v>23</v>
      </c>
      <c r="DC23" s="280">
        <v>24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0</v>
      </c>
      <c r="DV23" s="280">
        <v>0</v>
      </c>
      <c r="DW23" s="280">
        <v>0</v>
      </c>
      <c r="DX23" s="280">
        <v>0</v>
      </c>
      <c r="DY23" s="280">
        <v>0</v>
      </c>
      <c r="DZ23" s="280">
        <f t="shared" si="26"/>
        <v>0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0</v>
      </c>
      <c r="EI23" s="280">
        <v>0</v>
      </c>
      <c r="EJ23" s="280">
        <v>0</v>
      </c>
      <c r="EK23" s="280">
        <v>0</v>
      </c>
      <c r="EL23" s="280">
        <v>0</v>
      </c>
      <c r="EM23" s="280">
        <v>0</v>
      </c>
      <c r="EN23" s="280">
        <v>0</v>
      </c>
    </row>
    <row r="24" spans="1:144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479</v>
      </c>
      <c r="E24" s="280">
        <f t="shared" si="1"/>
        <v>430</v>
      </c>
      <c r="F24" s="280">
        <f t="shared" si="2"/>
        <v>227</v>
      </c>
      <c r="G24" s="280">
        <v>0</v>
      </c>
      <c r="H24" s="280">
        <v>227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203</v>
      </c>
      <c r="N24" s="280">
        <v>0</v>
      </c>
      <c r="O24" s="280">
        <v>18</v>
      </c>
      <c r="P24" s="280">
        <v>0</v>
      </c>
      <c r="Q24" s="280">
        <v>0</v>
      </c>
      <c r="R24" s="280">
        <v>180</v>
      </c>
      <c r="S24" s="280">
        <v>5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0</v>
      </c>
      <c r="CC24" s="280">
        <f t="shared" si="17"/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49</v>
      </c>
      <c r="CR24" s="280">
        <f t="shared" si="20"/>
        <v>49</v>
      </c>
      <c r="CS24" s="280">
        <v>0</v>
      </c>
      <c r="CT24" s="280">
        <v>0</v>
      </c>
      <c r="CU24" s="280">
        <v>0</v>
      </c>
      <c r="CV24" s="280">
        <v>49</v>
      </c>
      <c r="CW24" s="280">
        <v>0</v>
      </c>
      <c r="CX24" s="280">
        <v>0</v>
      </c>
      <c r="CY24" s="280">
        <f t="shared" si="21"/>
        <v>0</v>
      </c>
      <c r="CZ24" s="280">
        <v>0</v>
      </c>
      <c r="DA24" s="280">
        <v>0</v>
      </c>
      <c r="DB24" s="280">
        <v>0</v>
      </c>
      <c r="DC24" s="280">
        <v>0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80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80">
        <v>0</v>
      </c>
      <c r="DS24" s="280">
        <v>0</v>
      </c>
      <c r="DT24" s="280">
        <v>0</v>
      </c>
      <c r="DU24" s="280">
        <f t="shared" si="25"/>
        <v>0</v>
      </c>
      <c r="DV24" s="280">
        <v>0</v>
      </c>
      <c r="DW24" s="280">
        <v>0</v>
      </c>
      <c r="DX24" s="280">
        <v>0</v>
      </c>
      <c r="DY24" s="280">
        <v>0</v>
      </c>
      <c r="DZ24" s="280">
        <f t="shared" si="26"/>
        <v>0</v>
      </c>
      <c r="EA24" s="280">
        <f t="shared" si="27"/>
        <v>0</v>
      </c>
      <c r="EB24" s="280">
        <v>0</v>
      </c>
      <c r="EC24" s="280">
        <v>0</v>
      </c>
      <c r="ED24" s="280">
        <v>0</v>
      </c>
      <c r="EE24" s="280">
        <v>0</v>
      </c>
      <c r="EF24" s="280">
        <v>0</v>
      </c>
      <c r="EG24" s="280">
        <v>0</v>
      </c>
      <c r="EH24" s="280">
        <f t="shared" si="28"/>
        <v>0</v>
      </c>
      <c r="EI24" s="280">
        <v>0</v>
      </c>
      <c r="EJ24" s="280">
        <v>0</v>
      </c>
      <c r="EK24" s="280">
        <v>0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1507</v>
      </c>
      <c r="E25" s="280">
        <f t="shared" si="1"/>
        <v>1161</v>
      </c>
      <c r="F25" s="280">
        <f t="shared" si="2"/>
        <v>1074</v>
      </c>
      <c r="G25" s="280">
        <v>0</v>
      </c>
      <c r="H25" s="280">
        <v>1074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87</v>
      </c>
      <c r="N25" s="280">
        <v>0</v>
      </c>
      <c r="O25" s="280">
        <v>87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74</v>
      </c>
      <c r="U25" s="280">
        <f t="shared" si="5"/>
        <v>48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48</v>
      </c>
      <c r="AB25" s="280">
        <f t="shared" si="6"/>
        <v>26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26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268</v>
      </c>
      <c r="CR25" s="280">
        <f t="shared" si="20"/>
        <v>268</v>
      </c>
      <c r="CS25" s="280">
        <v>0</v>
      </c>
      <c r="CT25" s="280">
        <v>0</v>
      </c>
      <c r="CU25" s="280">
        <v>0</v>
      </c>
      <c r="CV25" s="280">
        <v>268</v>
      </c>
      <c r="CW25" s="280">
        <v>0</v>
      </c>
      <c r="CX25" s="280">
        <v>0</v>
      </c>
      <c r="CY25" s="280">
        <f t="shared" si="21"/>
        <v>0</v>
      </c>
      <c r="CZ25" s="280">
        <v>0</v>
      </c>
      <c r="DA25" s="280">
        <v>0</v>
      </c>
      <c r="DB25" s="280">
        <v>0</v>
      </c>
      <c r="DC25" s="280">
        <v>0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0</v>
      </c>
      <c r="DV25" s="280">
        <v>0</v>
      </c>
      <c r="DW25" s="280">
        <v>0</v>
      </c>
      <c r="DX25" s="280">
        <v>0</v>
      </c>
      <c r="DY25" s="280">
        <v>0</v>
      </c>
      <c r="DZ25" s="280">
        <f t="shared" si="26"/>
        <v>4</v>
      </c>
      <c r="EA25" s="280">
        <f t="shared" si="27"/>
        <v>0</v>
      </c>
      <c r="EB25" s="280">
        <v>0</v>
      </c>
      <c r="EC25" s="280">
        <v>0</v>
      </c>
      <c r="ED25" s="280">
        <v>0</v>
      </c>
      <c r="EE25" s="280">
        <v>0</v>
      </c>
      <c r="EF25" s="280">
        <v>0</v>
      </c>
      <c r="EG25" s="280">
        <v>0</v>
      </c>
      <c r="EH25" s="280">
        <f t="shared" si="28"/>
        <v>4</v>
      </c>
      <c r="EI25" s="280">
        <v>0</v>
      </c>
      <c r="EJ25" s="280">
        <v>0</v>
      </c>
      <c r="EK25" s="280">
        <v>4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1042</v>
      </c>
      <c r="E26" s="280">
        <f t="shared" si="1"/>
        <v>874</v>
      </c>
      <c r="F26" s="280">
        <f t="shared" si="2"/>
        <v>772</v>
      </c>
      <c r="G26" s="280">
        <v>0</v>
      </c>
      <c r="H26" s="280">
        <v>772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102</v>
      </c>
      <c r="N26" s="280">
        <v>0</v>
      </c>
      <c r="O26" s="280">
        <v>102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90</v>
      </c>
      <c r="U26" s="280">
        <f t="shared" si="5"/>
        <v>38</v>
      </c>
      <c r="V26" s="280">
        <v>0</v>
      </c>
      <c r="W26" s="280">
        <v>0</v>
      </c>
      <c r="X26" s="280">
        <v>0</v>
      </c>
      <c r="Y26" s="280">
        <v>0</v>
      </c>
      <c r="Z26" s="280">
        <v>0</v>
      </c>
      <c r="AA26" s="280">
        <v>38</v>
      </c>
      <c r="AB26" s="280">
        <f t="shared" si="6"/>
        <v>52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52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16"/>
        <v>0</v>
      </c>
      <c r="CC26" s="280">
        <f t="shared" si="17"/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0</v>
      </c>
      <c r="CR26" s="280">
        <f t="shared" si="20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f t="shared" si="21"/>
        <v>0</v>
      </c>
      <c r="CZ26" s="280">
        <v>0</v>
      </c>
      <c r="DA26" s="280">
        <v>0</v>
      </c>
      <c r="DB26" s="280">
        <v>0</v>
      </c>
      <c r="DC26" s="280">
        <v>0</v>
      </c>
      <c r="DD26" s="280">
        <v>0</v>
      </c>
      <c r="DE26" s="280">
        <v>0</v>
      </c>
      <c r="DF26" s="280">
        <f t="shared" si="22"/>
        <v>78</v>
      </c>
      <c r="DG26" s="280">
        <f t="shared" si="23"/>
        <v>74</v>
      </c>
      <c r="DH26" s="280">
        <v>0</v>
      </c>
      <c r="DI26" s="280">
        <v>0</v>
      </c>
      <c r="DJ26" s="280">
        <v>0</v>
      </c>
      <c r="DK26" s="280">
        <v>74</v>
      </c>
      <c r="DL26" s="280">
        <v>0</v>
      </c>
      <c r="DM26" s="280">
        <v>0</v>
      </c>
      <c r="DN26" s="280">
        <f t="shared" si="24"/>
        <v>4</v>
      </c>
      <c r="DO26" s="280">
        <v>0</v>
      </c>
      <c r="DP26" s="280">
        <v>0</v>
      </c>
      <c r="DQ26" s="280">
        <v>0</v>
      </c>
      <c r="DR26" s="280">
        <v>4</v>
      </c>
      <c r="DS26" s="280">
        <v>0</v>
      </c>
      <c r="DT26" s="280">
        <v>0</v>
      </c>
      <c r="DU26" s="280">
        <f t="shared" si="25"/>
        <v>0</v>
      </c>
      <c r="DV26" s="280">
        <v>0</v>
      </c>
      <c r="DW26" s="280">
        <v>0</v>
      </c>
      <c r="DX26" s="280">
        <v>0</v>
      </c>
      <c r="DY26" s="280">
        <v>0</v>
      </c>
      <c r="DZ26" s="280">
        <f t="shared" si="26"/>
        <v>0</v>
      </c>
      <c r="EA26" s="280">
        <f t="shared" si="27"/>
        <v>0</v>
      </c>
      <c r="EB26" s="280">
        <v>0</v>
      </c>
      <c r="EC26" s="280">
        <v>0</v>
      </c>
      <c r="ED26" s="280">
        <v>0</v>
      </c>
      <c r="EE26" s="280">
        <v>0</v>
      </c>
      <c r="EF26" s="280">
        <v>0</v>
      </c>
      <c r="EG26" s="280">
        <v>0</v>
      </c>
      <c r="EH26" s="280">
        <f t="shared" si="28"/>
        <v>0</v>
      </c>
      <c r="EI26" s="280">
        <v>0</v>
      </c>
      <c r="EJ26" s="280">
        <v>0</v>
      </c>
      <c r="EK26" s="280">
        <v>0</v>
      </c>
      <c r="EL26" s="280">
        <v>0</v>
      </c>
      <c r="EM26" s="280">
        <v>0</v>
      </c>
      <c r="EN26" s="280">
        <v>0</v>
      </c>
    </row>
    <row r="27" spans="1:144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966</v>
      </c>
      <c r="E27" s="280">
        <f t="shared" si="1"/>
        <v>718</v>
      </c>
      <c r="F27" s="280">
        <f t="shared" si="2"/>
        <v>619</v>
      </c>
      <c r="G27" s="280">
        <v>0</v>
      </c>
      <c r="H27" s="280">
        <v>619</v>
      </c>
      <c r="I27" s="280">
        <v>0</v>
      </c>
      <c r="J27" s="280">
        <v>0</v>
      </c>
      <c r="K27" s="280">
        <v>0</v>
      </c>
      <c r="L27" s="280">
        <v>0</v>
      </c>
      <c r="M27" s="280">
        <f t="shared" si="3"/>
        <v>99</v>
      </c>
      <c r="N27" s="280">
        <v>0</v>
      </c>
      <c r="O27" s="280">
        <v>99</v>
      </c>
      <c r="P27" s="280">
        <v>0</v>
      </c>
      <c r="Q27" s="280">
        <v>0</v>
      </c>
      <c r="R27" s="280">
        <v>0</v>
      </c>
      <c r="S27" s="280">
        <v>0</v>
      </c>
      <c r="T27" s="280">
        <f t="shared" si="4"/>
        <v>68</v>
      </c>
      <c r="U27" s="280">
        <f t="shared" si="5"/>
        <v>38</v>
      </c>
      <c r="V27" s="280">
        <v>0</v>
      </c>
      <c r="W27" s="280">
        <v>0</v>
      </c>
      <c r="X27" s="280">
        <v>0</v>
      </c>
      <c r="Y27" s="280">
        <v>0</v>
      </c>
      <c r="Z27" s="280">
        <v>0</v>
      </c>
      <c r="AA27" s="280">
        <v>38</v>
      </c>
      <c r="AB27" s="280">
        <f t="shared" si="6"/>
        <v>30</v>
      </c>
      <c r="AC27" s="280">
        <v>0</v>
      </c>
      <c r="AD27" s="280">
        <v>0</v>
      </c>
      <c r="AE27" s="280">
        <v>0</v>
      </c>
      <c r="AF27" s="280">
        <v>0</v>
      </c>
      <c r="AG27" s="280">
        <v>0</v>
      </c>
      <c r="AH27" s="280">
        <v>30</v>
      </c>
      <c r="AI27" s="280">
        <f t="shared" si="7"/>
        <v>0</v>
      </c>
      <c r="AJ27" s="280">
        <f t="shared" si="8"/>
        <v>0</v>
      </c>
      <c r="AK27" s="280">
        <v>0</v>
      </c>
      <c r="AL27" s="280">
        <v>0</v>
      </c>
      <c r="AM27" s="280">
        <v>0</v>
      </c>
      <c r="AN27" s="280">
        <v>0</v>
      </c>
      <c r="AO27" s="280">
        <v>0</v>
      </c>
      <c r="AP27" s="280">
        <v>0</v>
      </c>
      <c r="AQ27" s="280">
        <f t="shared" si="9"/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v>0</v>
      </c>
      <c r="AW27" s="280">
        <v>0</v>
      </c>
      <c r="AX27" s="280">
        <f t="shared" si="10"/>
        <v>0</v>
      </c>
      <c r="AY27" s="280">
        <f t="shared" si="11"/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v>0</v>
      </c>
      <c r="BE27" s="280">
        <v>0</v>
      </c>
      <c r="BF27" s="280">
        <f t="shared" si="12"/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v>0</v>
      </c>
      <c r="BM27" s="280">
        <f t="shared" si="13"/>
        <v>0</v>
      </c>
      <c r="BN27" s="280">
        <f t="shared" si="14"/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v>0</v>
      </c>
      <c r="BU27" s="280">
        <f t="shared" si="15"/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16"/>
        <v>0</v>
      </c>
      <c r="CC27" s="280">
        <f t="shared" si="17"/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1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f t="shared" si="19"/>
        <v>67</v>
      </c>
      <c r="CR27" s="280">
        <f t="shared" si="20"/>
        <v>67</v>
      </c>
      <c r="CS27" s="280">
        <v>0</v>
      </c>
      <c r="CT27" s="280">
        <v>0</v>
      </c>
      <c r="CU27" s="280">
        <v>0</v>
      </c>
      <c r="CV27" s="280">
        <v>67</v>
      </c>
      <c r="CW27" s="280">
        <v>0</v>
      </c>
      <c r="CX27" s="280">
        <v>0</v>
      </c>
      <c r="CY27" s="280">
        <f t="shared" si="21"/>
        <v>0</v>
      </c>
      <c r="CZ27" s="280">
        <v>0</v>
      </c>
      <c r="DA27" s="280">
        <v>0</v>
      </c>
      <c r="DB27" s="280">
        <v>0</v>
      </c>
      <c r="DC27" s="280">
        <v>0</v>
      </c>
      <c r="DD27" s="280">
        <v>0</v>
      </c>
      <c r="DE27" s="280">
        <v>0</v>
      </c>
      <c r="DF27" s="280">
        <f t="shared" si="22"/>
        <v>113</v>
      </c>
      <c r="DG27" s="280">
        <f t="shared" si="23"/>
        <v>112</v>
      </c>
      <c r="DH27" s="280">
        <v>0</v>
      </c>
      <c r="DI27" s="280">
        <v>0</v>
      </c>
      <c r="DJ27" s="280">
        <v>0</v>
      </c>
      <c r="DK27" s="280">
        <v>112</v>
      </c>
      <c r="DL27" s="280">
        <v>0</v>
      </c>
      <c r="DM27" s="280">
        <v>0</v>
      </c>
      <c r="DN27" s="280">
        <f t="shared" si="24"/>
        <v>1</v>
      </c>
      <c r="DO27" s="280">
        <v>0</v>
      </c>
      <c r="DP27" s="280">
        <v>0</v>
      </c>
      <c r="DQ27" s="280">
        <v>0</v>
      </c>
      <c r="DR27" s="280">
        <v>1</v>
      </c>
      <c r="DS27" s="280">
        <v>0</v>
      </c>
      <c r="DT27" s="280">
        <v>0</v>
      </c>
      <c r="DU27" s="280">
        <f t="shared" si="25"/>
        <v>0</v>
      </c>
      <c r="DV27" s="277">
        <v>0</v>
      </c>
      <c r="DW27" s="280">
        <v>0</v>
      </c>
      <c r="DX27" s="280">
        <v>0</v>
      </c>
      <c r="DY27" s="280">
        <v>0</v>
      </c>
      <c r="DZ27" s="280">
        <f t="shared" si="26"/>
        <v>0</v>
      </c>
      <c r="EA27" s="280">
        <f t="shared" si="27"/>
        <v>0</v>
      </c>
      <c r="EB27" s="280">
        <v>0</v>
      </c>
      <c r="EC27" s="280">
        <v>0</v>
      </c>
      <c r="ED27" s="280">
        <v>0</v>
      </c>
      <c r="EE27" s="280">
        <v>0</v>
      </c>
      <c r="EF27" s="280">
        <v>0</v>
      </c>
      <c r="EG27" s="280">
        <v>0</v>
      </c>
      <c r="EH27" s="280">
        <f t="shared" si="28"/>
        <v>0</v>
      </c>
      <c r="EI27" s="280">
        <v>0</v>
      </c>
      <c r="EJ27" s="280">
        <v>0</v>
      </c>
      <c r="EK27" s="280">
        <v>0</v>
      </c>
      <c r="EL27" s="280">
        <v>0</v>
      </c>
      <c r="EM27" s="280">
        <v>0</v>
      </c>
      <c r="EN27" s="280">
        <v>0</v>
      </c>
    </row>
    <row r="28" spans="1:144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1271</v>
      </c>
      <c r="E28" s="280">
        <f t="shared" si="1"/>
        <v>1104</v>
      </c>
      <c r="F28" s="280">
        <f t="shared" si="2"/>
        <v>783</v>
      </c>
      <c r="G28" s="280">
        <v>0</v>
      </c>
      <c r="H28" s="280">
        <v>783</v>
      </c>
      <c r="I28" s="280">
        <v>0</v>
      </c>
      <c r="J28" s="280">
        <v>0</v>
      </c>
      <c r="K28" s="280">
        <v>0</v>
      </c>
      <c r="L28" s="280">
        <v>0</v>
      </c>
      <c r="M28" s="280">
        <f t="shared" si="3"/>
        <v>321</v>
      </c>
      <c r="N28" s="280">
        <v>0</v>
      </c>
      <c r="O28" s="280">
        <v>321</v>
      </c>
      <c r="P28" s="280">
        <v>0</v>
      </c>
      <c r="Q28" s="280">
        <v>0</v>
      </c>
      <c r="R28" s="280">
        <v>0</v>
      </c>
      <c r="S28" s="280">
        <v>0</v>
      </c>
      <c r="T28" s="280">
        <f t="shared" si="4"/>
        <v>83</v>
      </c>
      <c r="U28" s="280">
        <f t="shared" si="5"/>
        <v>37</v>
      </c>
      <c r="V28" s="280">
        <v>0</v>
      </c>
      <c r="W28" s="280">
        <v>0</v>
      </c>
      <c r="X28" s="280">
        <v>0</v>
      </c>
      <c r="Y28" s="280">
        <v>0</v>
      </c>
      <c r="Z28" s="280">
        <v>0</v>
      </c>
      <c r="AA28" s="280">
        <v>37</v>
      </c>
      <c r="AB28" s="280">
        <f t="shared" si="6"/>
        <v>46</v>
      </c>
      <c r="AC28" s="280">
        <v>0</v>
      </c>
      <c r="AD28" s="280">
        <v>0</v>
      </c>
      <c r="AE28" s="280">
        <v>0</v>
      </c>
      <c r="AF28" s="280">
        <v>0</v>
      </c>
      <c r="AG28" s="280">
        <v>0</v>
      </c>
      <c r="AH28" s="280">
        <v>46</v>
      </c>
      <c r="AI28" s="280">
        <f t="shared" si="7"/>
        <v>0</v>
      </c>
      <c r="AJ28" s="280">
        <f t="shared" si="8"/>
        <v>0</v>
      </c>
      <c r="AK28" s="280">
        <v>0</v>
      </c>
      <c r="AL28" s="280">
        <v>0</v>
      </c>
      <c r="AM28" s="280">
        <v>0</v>
      </c>
      <c r="AN28" s="280">
        <v>0</v>
      </c>
      <c r="AO28" s="280">
        <v>0</v>
      </c>
      <c r="AP28" s="280">
        <v>0</v>
      </c>
      <c r="AQ28" s="280">
        <f t="shared" si="9"/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v>0</v>
      </c>
      <c r="AW28" s="280">
        <v>0</v>
      </c>
      <c r="AX28" s="280">
        <f t="shared" si="10"/>
        <v>0</v>
      </c>
      <c r="AY28" s="280">
        <f t="shared" si="11"/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v>0</v>
      </c>
      <c r="BE28" s="280">
        <v>0</v>
      </c>
      <c r="BF28" s="280">
        <f t="shared" si="12"/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v>0</v>
      </c>
      <c r="BM28" s="280">
        <f t="shared" si="13"/>
        <v>0</v>
      </c>
      <c r="BN28" s="280">
        <f t="shared" si="14"/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v>0</v>
      </c>
      <c r="BU28" s="280">
        <f t="shared" si="15"/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16"/>
        <v>0</v>
      </c>
      <c r="CC28" s="280">
        <f t="shared" si="17"/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1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f t="shared" si="19"/>
        <v>0</v>
      </c>
      <c r="CR28" s="280">
        <f t="shared" si="20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f t="shared" si="21"/>
        <v>0</v>
      </c>
      <c r="CZ28" s="280">
        <v>0</v>
      </c>
      <c r="DA28" s="280">
        <v>0</v>
      </c>
      <c r="DB28" s="280">
        <v>0</v>
      </c>
      <c r="DC28" s="280">
        <v>0</v>
      </c>
      <c r="DD28" s="280">
        <v>0</v>
      </c>
      <c r="DE28" s="280">
        <v>0</v>
      </c>
      <c r="DF28" s="280">
        <f t="shared" si="22"/>
        <v>84</v>
      </c>
      <c r="DG28" s="280">
        <f t="shared" si="23"/>
        <v>78</v>
      </c>
      <c r="DH28" s="280">
        <v>0</v>
      </c>
      <c r="DI28" s="280">
        <v>0</v>
      </c>
      <c r="DJ28" s="280">
        <v>0</v>
      </c>
      <c r="DK28" s="280">
        <v>78</v>
      </c>
      <c r="DL28" s="280">
        <v>0</v>
      </c>
      <c r="DM28" s="280">
        <v>0</v>
      </c>
      <c r="DN28" s="280">
        <f t="shared" si="24"/>
        <v>6</v>
      </c>
      <c r="DO28" s="280">
        <v>0</v>
      </c>
      <c r="DP28" s="280">
        <v>0</v>
      </c>
      <c r="DQ28" s="280">
        <v>0</v>
      </c>
      <c r="DR28" s="280">
        <v>6</v>
      </c>
      <c r="DS28" s="280">
        <v>0</v>
      </c>
      <c r="DT28" s="280">
        <v>0</v>
      </c>
      <c r="DU28" s="280">
        <f t="shared" si="25"/>
        <v>0</v>
      </c>
      <c r="DV28" s="280">
        <v>0</v>
      </c>
      <c r="DW28" s="280">
        <v>0</v>
      </c>
      <c r="DX28" s="280">
        <v>0</v>
      </c>
      <c r="DY28" s="280">
        <v>0</v>
      </c>
      <c r="DZ28" s="280">
        <f t="shared" si="26"/>
        <v>0</v>
      </c>
      <c r="EA28" s="280">
        <f t="shared" si="27"/>
        <v>0</v>
      </c>
      <c r="EB28" s="280">
        <v>0</v>
      </c>
      <c r="EC28" s="280">
        <v>0</v>
      </c>
      <c r="ED28" s="280">
        <v>0</v>
      </c>
      <c r="EE28" s="280">
        <v>0</v>
      </c>
      <c r="EF28" s="280">
        <v>0</v>
      </c>
      <c r="EG28" s="280">
        <v>0</v>
      </c>
      <c r="EH28" s="280">
        <f t="shared" si="28"/>
        <v>0</v>
      </c>
      <c r="EI28" s="280">
        <v>0</v>
      </c>
      <c r="EJ28" s="280">
        <v>0</v>
      </c>
      <c r="EK28" s="280">
        <v>0</v>
      </c>
      <c r="EL28" s="280">
        <v>0</v>
      </c>
      <c r="EM28" s="280">
        <v>0</v>
      </c>
      <c r="EN28" s="280">
        <v>0</v>
      </c>
    </row>
    <row r="29" spans="1:144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90</v>
      </c>
      <c r="E29" s="280">
        <f t="shared" si="1"/>
        <v>61</v>
      </c>
      <c r="F29" s="280">
        <f t="shared" si="2"/>
        <v>58</v>
      </c>
      <c r="G29" s="280">
        <v>0</v>
      </c>
      <c r="H29" s="280">
        <v>58</v>
      </c>
      <c r="I29" s="280">
        <v>0</v>
      </c>
      <c r="J29" s="280">
        <v>0</v>
      </c>
      <c r="K29" s="280">
        <v>0</v>
      </c>
      <c r="L29" s="280">
        <v>0</v>
      </c>
      <c r="M29" s="280">
        <f t="shared" si="3"/>
        <v>3</v>
      </c>
      <c r="N29" s="280">
        <v>0</v>
      </c>
      <c r="O29" s="280">
        <v>3</v>
      </c>
      <c r="P29" s="280">
        <v>0</v>
      </c>
      <c r="Q29" s="280">
        <v>0</v>
      </c>
      <c r="R29" s="280">
        <v>0</v>
      </c>
      <c r="S29" s="280">
        <v>0</v>
      </c>
      <c r="T29" s="280">
        <f t="shared" si="4"/>
        <v>5</v>
      </c>
      <c r="U29" s="280">
        <f t="shared" si="5"/>
        <v>5</v>
      </c>
      <c r="V29" s="280">
        <v>0</v>
      </c>
      <c r="W29" s="280">
        <v>0</v>
      </c>
      <c r="X29" s="280">
        <v>0</v>
      </c>
      <c r="Y29" s="280">
        <v>0</v>
      </c>
      <c r="Z29" s="280">
        <v>0</v>
      </c>
      <c r="AA29" s="280">
        <v>5</v>
      </c>
      <c r="AB29" s="280">
        <f t="shared" si="6"/>
        <v>0</v>
      </c>
      <c r="AC29" s="280">
        <v>0</v>
      </c>
      <c r="AD29" s="280">
        <v>0</v>
      </c>
      <c r="AE29" s="280">
        <v>0</v>
      </c>
      <c r="AF29" s="280">
        <v>0</v>
      </c>
      <c r="AG29" s="280">
        <v>0</v>
      </c>
      <c r="AH29" s="280">
        <v>0</v>
      </c>
      <c r="AI29" s="280">
        <f t="shared" si="7"/>
        <v>0</v>
      </c>
      <c r="AJ29" s="280">
        <f t="shared" si="8"/>
        <v>0</v>
      </c>
      <c r="AK29" s="280">
        <v>0</v>
      </c>
      <c r="AL29" s="280">
        <v>0</v>
      </c>
      <c r="AM29" s="280">
        <v>0</v>
      </c>
      <c r="AN29" s="280">
        <v>0</v>
      </c>
      <c r="AO29" s="280">
        <v>0</v>
      </c>
      <c r="AP29" s="280">
        <v>0</v>
      </c>
      <c r="AQ29" s="280">
        <f t="shared" si="9"/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v>0</v>
      </c>
      <c r="AW29" s="280">
        <v>0</v>
      </c>
      <c r="AX29" s="280">
        <f t="shared" si="10"/>
        <v>0</v>
      </c>
      <c r="AY29" s="280">
        <f t="shared" si="11"/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v>0</v>
      </c>
      <c r="BE29" s="280">
        <v>0</v>
      </c>
      <c r="BF29" s="280">
        <f t="shared" si="12"/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v>0</v>
      </c>
      <c r="BM29" s="280">
        <f t="shared" si="13"/>
        <v>0</v>
      </c>
      <c r="BN29" s="280">
        <f t="shared" si="14"/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v>0</v>
      </c>
      <c r="BU29" s="280">
        <f t="shared" si="15"/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16"/>
        <v>0</v>
      </c>
      <c r="CC29" s="280">
        <f t="shared" si="17"/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1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f t="shared" si="19"/>
        <v>6</v>
      </c>
      <c r="CR29" s="280">
        <f t="shared" si="20"/>
        <v>6</v>
      </c>
      <c r="CS29" s="280">
        <v>0</v>
      </c>
      <c r="CT29" s="280">
        <v>0</v>
      </c>
      <c r="CU29" s="280">
        <v>0</v>
      </c>
      <c r="CV29" s="280">
        <v>6</v>
      </c>
      <c r="CW29" s="280">
        <v>0</v>
      </c>
      <c r="CX29" s="280">
        <v>0</v>
      </c>
      <c r="CY29" s="280">
        <f t="shared" si="21"/>
        <v>0</v>
      </c>
      <c r="CZ29" s="280">
        <v>0</v>
      </c>
      <c r="DA29" s="280">
        <v>0</v>
      </c>
      <c r="DB29" s="280">
        <v>0</v>
      </c>
      <c r="DC29" s="280">
        <v>0</v>
      </c>
      <c r="DD29" s="280">
        <v>0</v>
      </c>
      <c r="DE29" s="280">
        <v>0</v>
      </c>
      <c r="DF29" s="280">
        <f t="shared" si="22"/>
        <v>0</v>
      </c>
      <c r="DG29" s="280">
        <f t="shared" si="23"/>
        <v>0</v>
      </c>
      <c r="DH29" s="280">
        <v>0</v>
      </c>
      <c r="DI29" s="280">
        <v>0</v>
      </c>
      <c r="DJ29" s="280">
        <v>0</v>
      </c>
      <c r="DK29" s="280">
        <v>0</v>
      </c>
      <c r="DL29" s="280">
        <v>0</v>
      </c>
      <c r="DM29" s="280">
        <v>0</v>
      </c>
      <c r="DN29" s="280">
        <f t="shared" si="24"/>
        <v>0</v>
      </c>
      <c r="DO29" s="280">
        <v>0</v>
      </c>
      <c r="DP29" s="280">
        <v>0</v>
      </c>
      <c r="DQ29" s="280">
        <v>0</v>
      </c>
      <c r="DR29" s="280">
        <v>0</v>
      </c>
      <c r="DS29" s="280">
        <v>0</v>
      </c>
      <c r="DT29" s="280">
        <v>0</v>
      </c>
      <c r="DU29" s="280">
        <f t="shared" si="25"/>
        <v>18</v>
      </c>
      <c r="DV29" s="280">
        <v>18</v>
      </c>
      <c r="DW29" s="280">
        <v>0</v>
      </c>
      <c r="DX29" s="280">
        <v>0</v>
      </c>
      <c r="DY29" s="280">
        <v>0</v>
      </c>
      <c r="DZ29" s="280">
        <f t="shared" si="26"/>
        <v>0</v>
      </c>
      <c r="EA29" s="280">
        <f t="shared" si="27"/>
        <v>0</v>
      </c>
      <c r="EB29" s="280">
        <v>0</v>
      </c>
      <c r="EC29" s="280">
        <v>0</v>
      </c>
      <c r="ED29" s="280">
        <v>0</v>
      </c>
      <c r="EE29" s="280">
        <v>0</v>
      </c>
      <c r="EF29" s="280">
        <v>0</v>
      </c>
      <c r="EG29" s="280">
        <v>0</v>
      </c>
      <c r="EH29" s="280">
        <f t="shared" si="28"/>
        <v>0</v>
      </c>
      <c r="EI29" s="280">
        <v>0</v>
      </c>
      <c r="EJ29" s="280">
        <v>0</v>
      </c>
      <c r="EK29" s="280">
        <v>0</v>
      </c>
      <c r="EL29" s="280">
        <v>0</v>
      </c>
      <c r="EM29" s="280">
        <v>0</v>
      </c>
      <c r="EN29" s="280">
        <v>0</v>
      </c>
    </row>
    <row r="30" spans="1:144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7247</v>
      </c>
      <c r="E30" s="280">
        <f t="shared" si="1"/>
        <v>4677</v>
      </c>
      <c r="F30" s="280">
        <f t="shared" si="2"/>
        <v>4653</v>
      </c>
      <c r="G30" s="280">
        <v>0</v>
      </c>
      <c r="H30" s="280">
        <v>4653</v>
      </c>
      <c r="I30" s="280">
        <v>0</v>
      </c>
      <c r="J30" s="280">
        <v>0</v>
      </c>
      <c r="K30" s="280">
        <v>0</v>
      </c>
      <c r="L30" s="280">
        <v>0</v>
      </c>
      <c r="M30" s="280">
        <f t="shared" si="3"/>
        <v>24</v>
      </c>
      <c r="N30" s="280">
        <v>0</v>
      </c>
      <c r="O30" s="280">
        <v>24</v>
      </c>
      <c r="P30" s="280">
        <v>0</v>
      </c>
      <c r="Q30" s="280">
        <v>0</v>
      </c>
      <c r="R30" s="280">
        <v>0</v>
      </c>
      <c r="S30" s="280">
        <v>0</v>
      </c>
      <c r="T30" s="280">
        <f t="shared" si="4"/>
        <v>0</v>
      </c>
      <c r="U30" s="280">
        <f t="shared" si="5"/>
        <v>0</v>
      </c>
      <c r="V30" s="280">
        <v>0</v>
      </c>
      <c r="W30" s="280">
        <v>0</v>
      </c>
      <c r="X30" s="280">
        <v>0</v>
      </c>
      <c r="Y30" s="280">
        <v>0</v>
      </c>
      <c r="Z30" s="280">
        <v>0</v>
      </c>
      <c r="AA30" s="280">
        <v>0</v>
      </c>
      <c r="AB30" s="280">
        <f t="shared" si="6"/>
        <v>0</v>
      </c>
      <c r="AC30" s="280">
        <v>0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f t="shared" si="7"/>
        <v>0</v>
      </c>
      <c r="AJ30" s="280">
        <f t="shared" si="8"/>
        <v>0</v>
      </c>
      <c r="AK30" s="280">
        <v>0</v>
      </c>
      <c r="AL30" s="280">
        <v>0</v>
      </c>
      <c r="AM30" s="280">
        <v>0</v>
      </c>
      <c r="AN30" s="280">
        <v>0</v>
      </c>
      <c r="AO30" s="280">
        <v>0</v>
      </c>
      <c r="AP30" s="280">
        <v>0</v>
      </c>
      <c r="AQ30" s="280">
        <f t="shared" si="9"/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v>0</v>
      </c>
      <c r="AW30" s="280">
        <v>0</v>
      </c>
      <c r="AX30" s="280">
        <f t="shared" si="10"/>
        <v>0</v>
      </c>
      <c r="AY30" s="280">
        <f t="shared" si="11"/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v>0</v>
      </c>
      <c r="BE30" s="280">
        <v>0</v>
      </c>
      <c r="BF30" s="280">
        <f t="shared" si="12"/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v>0</v>
      </c>
      <c r="BM30" s="280">
        <f t="shared" si="13"/>
        <v>0</v>
      </c>
      <c r="BN30" s="280">
        <f t="shared" si="14"/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v>0</v>
      </c>
      <c r="BU30" s="280">
        <f t="shared" si="15"/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16"/>
        <v>0</v>
      </c>
      <c r="CC30" s="280">
        <f t="shared" si="17"/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1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f t="shared" si="19"/>
        <v>2570</v>
      </c>
      <c r="CR30" s="280">
        <f t="shared" si="20"/>
        <v>2570</v>
      </c>
      <c r="CS30" s="280">
        <v>0</v>
      </c>
      <c r="CT30" s="280">
        <v>0</v>
      </c>
      <c r="CU30" s="280">
        <v>307</v>
      </c>
      <c r="CV30" s="280">
        <v>1789</v>
      </c>
      <c r="CW30" s="280">
        <v>0</v>
      </c>
      <c r="CX30" s="280">
        <v>474</v>
      </c>
      <c r="CY30" s="280">
        <f t="shared" si="21"/>
        <v>0</v>
      </c>
      <c r="CZ30" s="280">
        <v>0</v>
      </c>
      <c r="DA30" s="280">
        <v>0</v>
      </c>
      <c r="DB30" s="280">
        <v>0</v>
      </c>
      <c r="DC30" s="280">
        <v>0</v>
      </c>
      <c r="DD30" s="280">
        <v>0</v>
      </c>
      <c r="DE30" s="280">
        <v>0</v>
      </c>
      <c r="DF30" s="280">
        <f t="shared" si="22"/>
        <v>0</v>
      </c>
      <c r="DG30" s="280">
        <f t="shared" si="23"/>
        <v>0</v>
      </c>
      <c r="DH30" s="280">
        <v>0</v>
      </c>
      <c r="DI30" s="280">
        <v>0</v>
      </c>
      <c r="DJ30" s="280">
        <v>0</v>
      </c>
      <c r="DK30" s="280">
        <v>0</v>
      </c>
      <c r="DL30" s="280">
        <v>0</v>
      </c>
      <c r="DM30" s="280">
        <v>0</v>
      </c>
      <c r="DN30" s="280">
        <f t="shared" si="24"/>
        <v>0</v>
      </c>
      <c r="DO30" s="280">
        <v>0</v>
      </c>
      <c r="DP30" s="280">
        <v>0</v>
      </c>
      <c r="DQ30" s="280">
        <v>0</v>
      </c>
      <c r="DR30" s="280">
        <v>0</v>
      </c>
      <c r="DS30" s="280">
        <v>0</v>
      </c>
      <c r="DT30" s="280">
        <v>0</v>
      </c>
      <c r="DU30" s="280">
        <f t="shared" si="25"/>
        <v>0</v>
      </c>
      <c r="DV30" s="280">
        <v>0</v>
      </c>
      <c r="DW30" s="280">
        <v>0</v>
      </c>
      <c r="DX30" s="280">
        <v>0</v>
      </c>
      <c r="DY30" s="280">
        <v>0</v>
      </c>
      <c r="DZ30" s="280">
        <f t="shared" si="26"/>
        <v>0</v>
      </c>
      <c r="EA30" s="280">
        <f t="shared" si="27"/>
        <v>0</v>
      </c>
      <c r="EB30" s="280">
        <v>0</v>
      </c>
      <c r="EC30" s="280">
        <v>0</v>
      </c>
      <c r="ED30" s="280">
        <v>0</v>
      </c>
      <c r="EE30" s="280">
        <v>0</v>
      </c>
      <c r="EF30" s="280">
        <v>0</v>
      </c>
      <c r="EG30" s="280">
        <v>0</v>
      </c>
      <c r="EH30" s="280">
        <f t="shared" si="28"/>
        <v>0</v>
      </c>
      <c r="EI30" s="280">
        <v>0</v>
      </c>
      <c r="EJ30" s="280">
        <v>0</v>
      </c>
      <c r="EK30" s="280">
        <v>0</v>
      </c>
      <c r="EL30" s="280">
        <v>0</v>
      </c>
      <c r="EM30" s="280">
        <v>0</v>
      </c>
      <c r="EN30" s="280">
        <v>0</v>
      </c>
    </row>
    <row r="31" spans="1:144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2017</v>
      </c>
      <c r="E31" s="280">
        <f t="shared" si="1"/>
        <v>1566</v>
      </c>
      <c r="F31" s="280">
        <f t="shared" si="2"/>
        <v>1190</v>
      </c>
      <c r="G31" s="280">
        <v>0</v>
      </c>
      <c r="H31" s="280">
        <v>1190</v>
      </c>
      <c r="I31" s="280">
        <v>0</v>
      </c>
      <c r="J31" s="280">
        <v>0</v>
      </c>
      <c r="K31" s="280">
        <v>0</v>
      </c>
      <c r="L31" s="280">
        <v>0</v>
      </c>
      <c r="M31" s="280">
        <f t="shared" si="3"/>
        <v>376</v>
      </c>
      <c r="N31" s="280">
        <v>0</v>
      </c>
      <c r="O31" s="280">
        <v>376</v>
      </c>
      <c r="P31" s="280">
        <v>0</v>
      </c>
      <c r="Q31" s="280">
        <v>0</v>
      </c>
      <c r="R31" s="280">
        <v>0</v>
      </c>
      <c r="S31" s="280">
        <v>0</v>
      </c>
      <c r="T31" s="280">
        <f t="shared" si="4"/>
        <v>101</v>
      </c>
      <c r="U31" s="280">
        <f t="shared" si="5"/>
        <v>66</v>
      </c>
      <c r="V31" s="280">
        <v>0</v>
      </c>
      <c r="W31" s="280">
        <v>0</v>
      </c>
      <c r="X31" s="280">
        <v>0</v>
      </c>
      <c r="Y31" s="280">
        <v>0</v>
      </c>
      <c r="Z31" s="280">
        <v>0</v>
      </c>
      <c r="AA31" s="280">
        <v>66</v>
      </c>
      <c r="AB31" s="280">
        <f t="shared" si="6"/>
        <v>35</v>
      </c>
      <c r="AC31" s="280">
        <v>0</v>
      </c>
      <c r="AD31" s="280">
        <v>0</v>
      </c>
      <c r="AE31" s="280">
        <v>0</v>
      </c>
      <c r="AF31" s="280">
        <v>0</v>
      </c>
      <c r="AG31" s="280">
        <v>0</v>
      </c>
      <c r="AH31" s="280">
        <v>35</v>
      </c>
      <c r="AI31" s="280">
        <f t="shared" si="7"/>
        <v>0</v>
      </c>
      <c r="AJ31" s="280">
        <f t="shared" si="8"/>
        <v>0</v>
      </c>
      <c r="AK31" s="280">
        <v>0</v>
      </c>
      <c r="AL31" s="280">
        <v>0</v>
      </c>
      <c r="AM31" s="280">
        <v>0</v>
      </c>
      <c r="AN31" s="280">
        <v>0</v>
      </c>
      <c r="AO31" s="280">
        <v>0</v>
      </c>
      <c r="AP31" s="280">
        <v>0</v>
      </c>
      <c r="AQ31" s="280">
        <f t="shared" si="9"/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v>0</v>
      </c>
      <c r="AW31" s="280">
        <v>0</v>
      </c>
      <c r="AX31" s="280">
        <f t="shared" si="10"/>
        <v>0</v>
      </c>
      <c r="AY31" s="280">
        <f t="shared" si="11"/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v>0</v>
      </c>
      <c r="BE31" s="280">
        <v>0</v>
      </c>
      <c r="BF31" s="280">
        <f t="shared" si="12"/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v>0</v>
      </c>
      <c r="BM31" s="280">
        <f t="shared" si="13"/>
        <v>0</v>
      </c>
      <c r="BN31" s="280">
        <f t="shared" si="14"/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v>0</v>
      </c>
      <c r="BU31" s="280">
        <f t="shared" si="15"/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16"/>
        <v>0</v>
      </c>
      <c r="CC31" s="280">
        <f t="shared" si="17"/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1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f t="shared" si="19"/>
        <v>121</v>
      </c>
      <c r="CR31" s="280">
        <f t="shared" si="20"/>
        <v>77</v>
      </c>
      <c r="CS31" s="280">
        <v>0</v>
      </c>
      <c r="CT31" s="280">
        <v>0</v>
      </c>
      <c r="CU31" s="280">
        <v>54</v>
      </c>
      <c r="CV31" s="280">
        <v>23</v>
      </c>
      <c r="CW31" s="280">
        <v>0</v>
      </c>
      <c r="CX31" s="280">
        <v>0</v>
      </c>
      <c r="CY31" s="280">
        <f t="shared" si="21"/>
        <v>44</v>
      </c>
      <c r="CZ31" s="280">
        <v>0</v>
      </c>
      <c r="DA31" s="280">
        <v>0</v>
      </c>
      <c r="DB31" s="280">
        <v>19</v>
      </c>
      <c r="DC31" s="280">
        <v>25</v>
      </c>
      <c r="DD31" s="280">
        <v>0</v>
      </c>
      <c r="DE31" s="280">
        <v>0</v>
      </c>
      <c r="DF31" s="280">
        <f t="shared" si="22"/>
        <v>0</v>
      </c>
      <c r="DG31" s="280">
        <f t="shared" si="23"/>
        <v>0</v>
      </c>
      <c r="DH31" s="280">
        <v>0</v>
      </c>
      <c r="DI31" s="280">
        <v>0</v>
      </c>
      <c r="DJ31" s="280">
        <v>0</v>
      </c>
      <c r="DK31" s="280">
        <v>0</v>
      </c>
      <c r="DL31" s="280">
        <v>0</v>
      </c>
      <c r="DM31" s="280">
        <v>0</v>
      </c>
      <c r="DN31" s="280">
        <f t="shared" si="24"/>
        <v>0</v>
      </c>
      <c r="DO31" s="280">
        <v>0</v>
      </c>
      <c r="DP31" s="280">
        <v>0</v>
      </c>
      <c r="DQ31" s="280">
        <v>0</v>
      </c>
      <c r="DR31" s="280">
        <v>0</v>
      </c>
      <c r="DS31" s="280">
        <v>0</v>
      </c>
      <c r="DT31" s="280">
        <v>0</v>
      </c>
      <c r="DU31" s="280">
        <f t="shared" si="25"/>
        <v>229</v>
      </c>
      <c r="DV31" s="280">
        <v>212</v>
      </c>
      <c r="DW31" s="280">
        <v>0</v>
      </c>
      <c r="DX31" s="280">
        <v>17</v>
      </c>
      <c r="DY31" s="280">
        <v>0</v>
      </c>
      <c r="DZ31" s="280">
        <f t="shared" si="26"/>
        <v>0</v>
      </c>
      <c r="EA31" s="280">
        <f t="shared" si="27"/>
        <v>0</v>
      </c>
      <c r="EB31" s="280">
        <v>0</v>
      </c>
      <c r="EC31" s="280">
        <v>0</v>
      </c>
      <c r="ED31" s="280">
        <v>0</v>
      </c>
      <c r="EE31" s="280">
        <v>0</v>
      </c>
      <c r="EF31" s="280">
        <v>0</v>
      </c>
      <c r="EG31" s="280">
        <v>0</v>
      </c>
      <c r="EH31" s="280">
        <f t="shared" si="28"/>
        <v>0</v>
      </c>
      <c r="EI31" s="280">
        <v>0</v>
      </c>
      <c r="EJ31" s="280">
        <v>0</v>
      </c>
      <c r="EK31" s="280">
        <v>0</v>
      </c>
      <c r="EL31" s="280">
        <v>0</v>
      </c>
      <c r="EM31" s="280">
        <v>0</v>
      </c>
      <c r="EN31" s="280">
        <v>0</v>
      </c>
    </row>
    <row r="32" spans="1:144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2641</v>
      </c>
      <c r="E32" s="280">
        <f t="shared" si="1"/>
        <v>0</v>
      </c>
      <c r="F32" s="280">
        <f t="shared" si="2"/>
        <v>0</v>
      </c>
      <c r="G32" s="280">
        <v>0</v>
      </c>
      <c r="H32" s="280">
        <v>0</v>
      </c>
      <c r="I32" s="280">
        <v>0</v>
      </c>
      <c r="J32" s="280">
        <v>0</v>
      </c>
      <c r="K32" s="280">
        <v>0</v>
      </c>
      <c r="L32" s="280">
        <v>0</v>
      </c>
      <c r="M32" s="280">
        <f t="shared" si="3"/>
        <v>0</v>
      </c>
      <c r="N32" s="280">
        <v>0</v>
      </c>
      <c r="O32" s="280">
        <v>0</v>
      </c>
      <c r="P32" s="280">
        <v>0</v>
      </c>
      <c r="Q32" s="280">
        <v>0</v>
      </c>
      <c r="R32" s="280">
        <v>0</v>
      </c>
      <c r="S32" s="280">
        <v>0</v>
      </c>
      <c r="T32" s="280">
        <f t="shared" si="4"/>
        <v>0</v>
      </c>
      <c r="U32" s="280">
        <f t="shared" si="5"/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v>0</v>
      </c>
      <c r="AA32" s="280">
        <v>0</v>
      </c>
      <c r="AB32" s="280">
        <f t="shared" si="6"/>
        <v>0</v>
      </c>
      <c r="AC32" s="280">
        <v>0</v>
      </c>
      <c r="AD32" s="280">
        <v>0</v>
      </c>
      <c r="AE32" s="280">
        <v>0</v>
      </c>
      <c r="AF32" s="280">
        <v>0</v>
      </c>
      <c r="AG32" s="280">
        <v>0</v>
      </c>
      <c r="AH32" s="280">
        <v>0</v>
      </c>
      <c r="AI32" s="280">
        <f t="shared" si="7"/>
        <v>0</v>
      </c>
      <c r="AJ32" s="280">
        <f t="shared" si="8"/>
        <v>0</v>
      </c>
      <c r="AK32" s="280">
        <v>0</v>
      </c>
      <c r="AL32" s="280">
        <v>0</v>
      </c>
      <c r="AM32" s="280">
        <v>0</v>
      </c>
      <c r="AN32" s="280">
        <v>0</v>
      </c>
      <c r="AO32" s="280">
        <v>0</v>
      </c>
      <c r="AP32" s="280">
        <v>0</v>
      </c>
      <c r="AQ32" s="280">
        <f t="shared" si="9"/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v>0</v>
      </c>
      <c r="AW32" s="280">
        <v>0</v>
      </c>
      <c r="AX32" s="280">
        <f t="shared" si="10"/>
        <v>0</v>
      </c>
      <c r="AY32" s="280">
        <f t="shared" si="11"/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v>0</v>
      </c>
      <c r="BE32" s="280">
        <v>0</v>
      </c>
      <c r="BF32" s="280">
        <f t="shared" si="12"/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v>0</v>
      </c>
      <c r="BM32" s="280">
        <f t="shared" si="13"/>
        <v>0</v>
      </c>
      <c r="BN32" s="280">
        <f t="shared" si="14"/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v>0</v>
      </c>
      <c r="BU32" s="280">
        <f t="shared" si="15"/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16"/>
        <v>1707</v>
      </c>
      <c r="CC32" s="280">
        <f t="shared" si="17"/>
        <v>1539</v>
      </c>
      <c r="CD32" s="280">
        <v>0</v>
      </c>
      <c r="CE32" s="280">
        <v>1539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18"/>
        <v>168</v>
      </c>
      <c r="CK32" s="280">
        <v>0</v>
      </c>
      <c r="CL32" s="280">
        <v>168</v>
      </c>
      <c r="CM32" s="280">
        <v>0</v>
      </c>
      <c r="CN32" s="280">
        <v>0</v>
      </c>
      <c r="CO32" s="280">
        <v>0</v>
      </c>
      <c r="CP32" s="280">
        <v>0</v>
      </c>
      <c r="CQ32" s="280">
        <f t="shared" si="19"/>
        <v>934</v>
      </c>
      <c r="CR32" s="280">
        <f t="shared" si="20"/>
        <v>864</v>
      </c>
      <c r="CS32" s="280">
        <v>0</v>
      </c>
      <c r="CT32" s="280">
        <v>0</v>
      </c>
      <c r="CU32" s="280">
        <v>573</v>
      </c>
      <c r="CV32" s="280">
        <v>291</v>
      </c>
      <c r="CW32" s="280">
        <v>0</v>
      </c>
      <c r="CX32" s="280">
        <v>0</v>
      </c>
      <c r="CY32" s="280">
        <f t="shared" si="21"/>
        <v>70</v>
      </c>
      <c r="CZ32" s="280">
        <v>0</v>
      </c>
      <c r="DA32" s="280">
        <v>0</v>
      </c>
      <c r="DB32" s="280">
        <v>59</v>
      </c>
      <c r="DC32" s="280">
        <v>5</v>
      </c>
      <c r="DD32" s="280">
        <v>6</v>
      </c>
      <c r="DE32" s="280">
        <v>0</v>
      </c>
      <c r="DF32" s="280">
        <f t="shared" si="22"/>
        <v>0</v>
      </c>
      <c r="DG32" s="280">
        <f t="shared" si="23"/>
        <v>0</v>
      </c>
      <c r="DH32" s="280">
        <v>0</v>
      </c>
      <c r="DI32" s="280">
        <v>0</v>
      </c>
      <c r="DJ32" s="280">
        <v>0</v>
      </c>
      <c r="DK32" s="280">
        <v>0</v>
      </c>
      <c r="DL32" s="280">
        <v>0</v>
      </c>
      <c r="DM32" s="280">
        <v>0</v>
      </c>
      <c r="DN32" s="280">
        <f t="shared" si="24"/>
        <v>0</v>
      </c>
      <c r="DO32" s="280">
        <v>0</v>
      </c>
      <c r="DP32" s="280">
        <v>0</v>
      </c>
      <c r="DQ32" s="280">
        <v>0</v>
      </c>
      <c r="DR32" s="280">
        <v>0</v>
      </c>
      <c r="DS32" s="280">
        <v>0</v>
      </c>
      <c r="DT32" s="280">
        <v>0</v>
      </c>
      <c r="DU32" s="280">
        <f t="shared" si="25"/>
        <v>0</v>
      </c>
      <c r="DV32" s="280">
        <v>0</v>
      </c>
      <c r="DW32" s="280">
        <v>0</v>
      </c>
      <c r="DX32" s="280">
        <v>0</v>
      </c>
      <c r="DY32" s="280">
        <v>0</v>
      </c>
      <c r="DZ32" s="280">
        <f t="shared" si="26"/>
        <v>0</v>
      </c>
      <c r="EA32" s="280">
        <f t="shared" si="27"/>
        <v>0</v>
      </c>
      <c r="EB32" s="280">
        <v>0</v>
      </c>
      <c r="EC32" s="280">
        <v>0</v>
      </c>
      <c r="ED32" s="280">
        <v>0</v>
      </c>
      <c r="EE32" s="280">
        <v>0</v>
      </c>
      <c r="EF32" s="280">
        <v>0</v>
      </c>
      <c r="EG32" s="280">
        <v>0</v>
      </c>
      <c r="EH32" s="280">
        <f t="shared" si="28"/>
        <v>0</v>
      </c>
      <c r="EI32" s="280">
        <v>0</v>
      </c>
      <c r="EJ32" s="280">
        <v>0</v>
      </c>
      <c r="EK32" s="280">
        <v>0</v>
      </c>
      <c r="EL32" s="280">
        <v>0</v>
      </c>
      <c r="EM32" s="280">
        <v>0</v>
      </c>
      <c r="EN32" s="280">
        <v>0</v>
      </c>
    </row>
    <row r="33" spans="1:144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4909</v>
      </c>
      <c r="E33" s="280">
        <f t="shared" si="1"/>
        <v>3705</v>
      </c>
      <c r="F33" s="280">
        <f t="shared" si="2"/>
        <v>2638</v>
      </c>
      <c r="G33" s="280">
        <v>0</v>
      </c>
      <c r="H33" s="280">
        <v>2638</v>
      </c>
      <c r="I33" s="280">
        <v>0</v>
      </c>
      <c r="J33" s="280">
        <v>0</v>
      </c>
      <c r="K33" s="280">
        <v>0</v>
      </c>
      <c r="L33" s="280">
        <v>0</v>
      </c>
      <c r="M33" s="280">
        <f t="shared" si="3"/>
        <v>1067</v>
      </c>
      <c r="N33" s="280">
        <v>0</v>
      </c>
      <c r="O33" s="280">
        <v>1067</v>
      </c>
      <c r="P33" s="280">
        <v>0</v>
      </c>
      <c r="Q33" s="280">
        <v>0</v>
      </c>
      <c r="R33" s="280">
        <v>0</v>
      </c>
      <c r="S33" s="280">
        <v>0</v>
      </c>
      <c r="T33" s="280">
        <f t="shared" si="4"/>
        <v>327</v>
      </c>
      <c r="U33" s="280">
        <f t="shared" si="5"/>
        <v>192</v>
      </c>
      <c r="V33" s="280">
        <v>0</v>
      </c>
      <c r="W33" s="280">
        <v>0</v>
      </c>
      <c r="X33" s="280">
        <v>0</v>
      </c>
      <c r="Y33" s="280">
        <v>0</v>
      </c>
      <c r="Z33" s="280">
        <v>0</v>
      </c>
      <c r="AA33" s="280">
        <v>192</v>
      </c>
      <c r="AB33" s="280">
        <f t="shared" si="6"/>
        <v>135</v>
      </c>
      <c r="AC33" s="280">
        <v>0</v>
      </c>
      <c r="AD33" s="280">
        <v>0</v>
      </c>
      <c r="AE33" s="280">
        <v>0</v>
      </c>
      <c r="AF33" s="280">
        <v>0</v>
      </c>
      <c r="AG33" s="280">
        <v>0</v>
      </c>
      <c r="AH33" s="280">
        <v>135</v>
      </c>
      <c r="AI33" s="280">
        <f t="shared" si="7"/>
        <v>0</v>
      </c>
      <c r="AJ33" s="280">
        <f t="shared" si="8"/>
        <v>0</v>
      </c>
      <c r="AK33" s="280">
        <v>0</v>
      </c>
      <c r="AL33" s="280">
        <v>0</v>
      </c>
      <c r="AM33" s="280">
        <v>0</v>
      </c>
      <c r="AN33" s="280">
        <v>0</v>
      </c>
      <c r="AO33" s="280">
        <v>0</v>
      </c>
      <c r="AP33" s="280">
        <v>0</v>
      </c>
      <c r="AQ33" s="280">
        <f t="shared" si="9"/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v>0</v>
      </c>
      <c r="AW33" s="280">
        <v>0</v>
      </c>
      <c r="AX33" s="280">
        <f t="shared" si="10"/>
        <v>0</v>
      </c>
      <c r="AY33" s="280">
        <f t="shared" si="11"/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v>0</v>
      </c>
      <c r="BE33" s="280">
        <v>0</v>
      </c>
      <c r="BF33" s="280">
        <f t="shared" si="12"/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v>0</v>
      </c>
      <c r="BM33" s="280">
        <f t="shared" si="13"/>
        <v>0</v>
      </c>
      <c r="BN33" s="280">
        <f t="shared" si="14"/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v>0</v>
      </c>
      <c r="BU33" s="280">
        <f t="shared" si="15"/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16"/>
        <v>0</v>
      </c>
      <c r="CC33" s="280">
        <f t="shared" si="17"/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1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f t="shared" si="19"/>
        <v>338</v>
      </c>
      <c r="CR33" s="280">
        <f t="shared" si="20"/>
        <v>151</v>
      </c>
      <c r="CS33" s="280">
        <v>0</v>
      </c>
      <c r="CT33" s="280">
        <v>0</v>
      </c>
      <c r="CU33" s="280">
        <v>95</v>
      </c>
      <c r="CV33" s="280">
        <v>56</v>
      </c>
      <c r="CW33" s="280">
        <v>0</v>
      </c>
      <c r="CX33" s="280">
        <v>0</v>
      </c>
      <c r="CY33" s="280">
        <f t="shared" si="21"/>
        <v>187</v>
      </c>
      <c r="CZ33" s="280">
        <v>0</v>
      </c>
      <c r="DA33" s="280">
        <v>0</v>
      </c>
      <c r="DB33" s="280">
        <v>78</v>
      </c>
      <c r="DC33" s="280">
        <v>109</v>
      </c>
      <c r="DD33" s="280">
        <v>0</v>
      </c>
      <c r="DE33" s="280">
        <v>0</v>
      </c>
      <c r="DF33" s="280">
        <f t="shared" si="22"/>
        <v>0</v>
      </c>
      <c r="DG33" s="280">
        <f t="shared" si="23"/>
        <v>0</v>
      </c>
      <c r="DH33" s="280">
        <v>0</v>
      </c>
      <c r="DI33" s="280">
        <v>0</v>
      </c>
      <c r="DJ33" s="280">
        <v>0</v>
      </c>
      <c r="DK33" s="280">
        <v>0</v>
      </c>
      <c r="DL33" s="280">
        <v>0</v>
      </c>
      <c r="DM33" s="280">
        <v>0</v>
      </c>
      <c r="DN33" s="280">
        <f t="shared" si="24"/>
        <v>0</v>
      </c>
      <c r="DO33" s="280">
        <v>0</v>
      </c>
      <c r="DP33" s="280">
        <v>0</v>
      </c>
      <c r="DQ33" s="280">
        <v>0</v>
      </c>
      <c r="DR33" s="280">
        <v>0</v>
      </c>
      <c r="DS33" s="280">
        <v>0</v>
      </c>
      <c r="DT33" s="280">
        <v>0</v>
      </c>
      <c r="DU33" s="280">
        <f t="shared" si="25"/>
        <v>539</v>
      </c>
      <c r="DV33" s="280">
        <v>505</v>
      </c>
      <c r="DW33" s="280">
        <v>0</v>
      </c>
      <c r="DX33" s="280">
        <v>34</v>
      </c>
      <c r="DY33" s="280">
        <v>0</v>
      </c>
      <c r="DZ33" s="280">
        <f t="shared" si="26"/>
        <v>0</v>
      </c>
      <c r="EA33" s="280">
        <f t="shared" si="27"/>
        <v>0</v>
      </c>
      <c r="EB33" s="280">
        <v>0</v>
      </c>
      <c r="EC33" s="280">
        <v>0</v>
      </c>
      <c r="ED33" s="280">
        <v>0</v>
      </c>
      <c r="EE33" s="280">
        <v>0</v>
      </c>
      <c r="EF33" s="280">
        <v>0</v>
      </c>
      <c r="EG33" s="280">
        <v>0</v>
      </c>
      <c r="EH33" s="280">
        <f t="shared" si="28"/>
        <v>0</v>
      </c>
      <c r="EI33" s="280">
        <v>0</v>
      </c>
      <c r="EJ33" s="280">
        <v>0</v>
      </c>
      <c r="EK33" s="280">
        <v>0</v>
      </c>
      <c r="EL33" s="280">
        <v>0</v>
      </c>
      <c r="EM33" s="280">
        <v>0</v>
      </c>
      <c r="EN33" s="280">
        <v>0</v>
      </c>
    </row>
    <row r="34" spans="1:144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2358</v>
      </c>
      <c r="E34" s="280">
        <f t="shared" si="1"/>
        <v>1781</v>
      </c>
      <c r="F34" s="280">
        <f t="shared" si="2"/>
        <v>1178</v>
      </c>
      <c r="G34" s="280">
        <v>0</v>
      </c>
      <c r="H34" s="280">
        <v>1178</v>
      </c>
      <c r="I34" s="280">
        <v>0</v>
      </c>
      <c r="J34" s="280">
        <v>0</v>
      </c>
      <c r="K34" s="280">
        <v>0</v>
      </c>
      <c r="L34" s="280">
        <v>0</v>
      </c>
      <c r="M34" s="280">
        <f t="shared" si="3"/>
        <v>603</v>
      </c>
      <c r="N34" s="280">
        <v>0</v>
      </c>
      <c r="O34" s="280">
        <v>603</v>
      </c>
      <c r="P34" s="280">
        <v>0</v>
      </c>
      <c r="Q34" s="280">
        <v>0</v>
      </c>
      <c r="R34" s="280">
        <v>0</v>
      </c>
      <c r="S34" s="280">
        <v>0</v>
      </c>
      <c r="T34" s="280">
        <f t="shared" si="4"/>
        <v>136</v>
      </c>
      <c r="U34" s="280">
        <f t="shared" si="5"/>
        <v>60</v>
      </c>
      <c r="V34" s="280">
        <v>0</v>
      </c>
      <c r="W34" s="280">
        <v>0</v>
      </c>
      <c r="X34" s="280">
        <v>0</v>
      </c>
      <c r="Y34" s="280">
        <v>0</v>
      </c>
      <c r="Z34" s="280">
        <v>0</v>
      </c>
      <c r="AA34" s="280">
        <v>60</v>
      </c>
      <c r="AB34" s="280">
        <f t="shared" si="6"/>
        <v>76</v>
      </c>
      <c r="AC34" s="280">
        <v>0</v>
      </c>
      <c r="AD34" s="280">
        <v>0</v>
      </c>
      <c r="AE34" s="280">
        <v>0</v>
      </c>
      <c r="AF34" s="280">
        <v>0</v>
      </c>
      <c r="AG34" s="280">
        <v>0</v>
      </c>
      <c r="AH34" s="280">
        <v>76</v>
      </c>
      <c r="AI34" s="280">
        <f t="shared" si="7"/>
        <v>0</v>
      </c>
      <c r="AJ34" s="280">
        <f t="shared" si="8"/>
        <v>0</v>
      </c>
      <c r="AK34" s="280">
        <v>0</v>
      </c>
      <c r="AL34" s="280">
        <v>0</v>
      </c>
      <c r="AM34" s="280">
        <v>0</v>
      </c>
      <c r="AN34" s="280">
        <v>0</v>
      </c>
      <c r="AO34" s="280">
        <v>0</v>
      </c>
      <c r="AP34" s="280">
        <v>0</v>
      </c>
      <c r="AQ34" s="280">
        <f t="shared" si="9"/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v>0</v>
      </c>
      <c r="AW34" s="280">
        <v>0</v>
      </c>
      <c r="AX34" s="280">
        <f t="shared" si="10"/>
        <v>0</v>
      </c>
      <c r="AY34" s="280">
        <f t="shared" si="11"/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v>0</v>
      </c>
      <c r="BE34" s="280">
        <v>0</v>
      </c>
      <c r="BF34" s="280">
        <f t="shared" si="12"/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v>0</v>
      </c>
      <c r="BM34" s="280">
        <f t="shared" si="13"/>
        <v>0</v>
      </c>
      <c r="BN34" s="280">
        <f t="shared" si="14"/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v>0</v>
      </c>
      <c r="BU34" s="280">
        <f t="shared" si="15"/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16"/>
        <v>0</v>
      </c>
      <c r="CC34" s="280">
        <f t="shared" si="17"/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1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f t="shared" si="19"/>
        <v>148</v>
      </c>
      <c r="CR34" s="280">
        <f t="shared" si="20"/>
        <v>56</v>
      </c>
      <c r="CS34" s="280">
        <v>0</v>
      </c>
      <c r="CT34" s="280">
        <v>0</v>
      </c>
      <c r="CU34" s="280">
        <v>26</v>
      </c>
      <c r="CV34" s="280">
        <v>30</v>
      </c>
      <c r="CW34" s="280">
        <v>0</v>
      </c>
      <c r="CX34" s="280">
        <v>0</v>
      </c>
      <c r="CY34" s="280">
        <f t="shared" si="21"/>
        <v>92</v>
      </c>
      <c r="CZ34" s="280">
        <v>0</v>
      </c>
      <c r="DA34" s="280">
        <v>0</v>
      </c>
      <c r="DB34" s="280">
        <v>35</v>
      </c>
      <c r="DC34" s="280">
        <v>57</v>
      </c>
      <c r="DD34" s="280">
        <v>0</v>
      </c>
      <c r="DE34" s="280">
        <v>0</v>
      </c>
      <c r="DF34" s="280">
        <f t="shared" si="22"/>
        <v>0</v>
      </c>
      <c r="DG34" s="280">
        <f t="shared" si="23"/>
        <v>0</v>
      </c>
      <c r="DH34" s="280">
        <v>0</v>
      </c>
      <c r="DI34" s="280">
        <v>0</v>
      </c>
      <c r="DJ34" s="280">
        <v>0</v>
      </c>
      <c r="DK34" s="280">
        <v>0</v>
      </c>
      <c r="DL34" s="280">
        <v>0</v>
      </c>
      <c r="DM34" s="280">
        <v>0</v>
      </c>
      <c r="DN34" s="280">
        <f t="shared" si="24"/>
        <v>0</v>
      </c>
      <c r="DO34" s="280">
        <v>0</v>
      </c>
      <c r="DP34" s="280">
        <v>0</v>
      </c>
      <c r="DQ34" s="280">
        <v>0</v>
      </c>
      <c r="DR34" s="280">
        <v>0</v>
      </c>
      <c r="DS34" s="280">
        <v>0</v>
      </c>
      <c r="DT34" s="280">
        <v>0</v>
      </c>
      <c r="DU34" s="280">
        <f t="shared" si="25"/>
        <v>293</v>
      </c>
      <c r="DV34" s="280">
        <v>275</v>
      </c>
      <c r="DW34" s="280">
        <v>0</v>
      </c>
      <c r="DX34" s="280">
        <v>18</v>
      </c>
      <c r="DY34" s="280">
        <v>0</v>
      </c>
      <c r="DZ34" s="280">
        <f t="shared" si="26"/>
        <v>0</v>
      </c>
      <c r="EA34" s="280">
        <f t="shared" si="27"/>
        <v>0</v>
      </c>
      <c r="EB34" s="280">
        <v>0</v>
      </c>
      <c r="EC34" s="280">
        <v>0</v>
      </c>
      <c r="ED34" s="280">
        <v>0</v>
      </c>
      <c r="EE34" s="280">
        <v>0</v>
      </c>
      <c r="EF34" s="280">
        <v>0</v>
      </c>
      <c r="EG34" s="280">
        <v>0</v>
      </c>
      <c r="EH34" s="280">
        <f t="shared" si="28"/>
        <v>0</v>
      </c>
      <c r="EI34" s="280">
        <v>0</v>
      </c>
      <c r="EJ34" s="280">
        <v>0</v>
      </c>
      <c r="EK34" s="280">
        <v>0</v>
      </c>
      <c r="EL34" s="280">
        <v>0</v>
      </c>
      <c r="EM34" s="280">
        <v>0</v>
      </c>
      <c r="EN34" s="280">
        <v>0</v>
      </c>
    </row>
    <row r="35" spans="1:144" s="275" customFormat="1" ht="12" customHeight="1">
      <c r="A35" s="270" t="s">
        <v>502</v>
      </c>
      <c r="B35" s="271" t="s">
        <v>558</v>
      </c>
      <c r="C35" s="270" t="s">
        <v>559</v>
      </c>
      <c r="D35" s="280">
        <f t="shared" si="0"/>
        <v>769</v>
      </c>
      <c r="E35" s="280">
        <f t="shared" si="1"/>
        <v>0</v>
      </c>
      <c r="F35" s="280">
        <f t="shared" si="2"/>
        <v>0</v>
      </c>
      <c r="G35" s="280">
        <v>0</v>
      </c>
      <c r="H35" s="280">
        <v>0</v>
      </c>
      <c r="I35" s="280">
        <v>0</v>
      </c>
      <c r="J35" s="280">
        <v>0</v>
      </c>
      <c r="K35" s="280">
        <v>0</v>
      </c>
      <c r="L35" s="280">
        <v>0</v>
      </c>
      <c r="M35" s="280">
        <f t="shared" si="3"/>
        <v>0</v>
      </c>
      <c r="N35" s="280">
        <v>0</v>
      </c>
      <c r="O35" s="280">
        <v>0</v>
      </c>
      <c r="P35" s="280">
        <v>0</v>
      </c>
      <c r="Q35" s="280">
        <v>0</v>
      </c>
      <c r="R35" s="280">
        <v>0</v>
      </c>
      <c r="S35" s="280">
        <v>0</v>
      </c>
      <c r="T35" s="280">
        <f t="shared" si="4"/>
        <v>64</v>
      </c>
      <c r="U35" s="280">
        <f t="shared" si="5"/>
        <v>64</v>
      </c>
      <c r="V35" s="280">
        <v>0</v>
      </c>
      <c r="W35" s="280">
        <v>0</v>
      </c>
      <c r="X35" s="280">
        <v>41</v>
      </c>
      <c r="Y35" s="280">
        <v>0</v>
      </c>
      <c r="Z35" s="280">
        <v>0</v>
      </c>
      <c r="AA35" s="280">
        <v>23</v>
      </c>
      <c r="AB35" s="280">
        <f t="shared" si="6"/>
        <v>0</v>
      </c>
      <c r="AC35" s="280"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f t="shared" si="7"/>
        <v>18</v>
      </c>
      <c r="AJ35" s="280">
        <f t="shared" si="8"/>
        <v>18</v>
      </c>
      <c r="AK35" s="280">
        <v>0</v>
      </c>
      <c r="AL35" s="277">
        <v>0</v>
      </c>
      <c r="AM35" s="280">
        <v>0</v>
      </c>
      <c r="AN35" s="280">
        <v>18</v>
      </c>
      <c r="AO35" s="280">
        <v>0</v>
      </c>
      <c r="AP35" s="280">
        <v>0</v>
      </c>
      <c r="AQ35" s="280">
        <f t="shared" si="9"/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v>0</v>
      </c>
      <c r="AW35" s="280">
        <v>0</v>
      </c>
      <c r="AX35" s="280">
        <f t="shared" si="10"/>
        <v>0</v>
      </c>
      <c r="AY35" s="280">
        <f t="shared" si="11"/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v>0</v>
      </c>
      <c r="BE35" s="280">
        <v>0</v>
      </c>
      <c r="BF35" s="280">
        <f t="shared" si="12"/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v>0</v>
      </c>
      <c r="BM35" s="280">
        <f t="shared" si="13"/>
        <v>0</v>
      </c>
      <c r="BN35" s="280">
        <f t="shared" si="14"/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v>0</v>
      </c>
      <c r="BU35" s="280">
        <f t="shared" si="15"/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16"/>
        <v>670</v>
      </c>
      <c r="CC35" s="280">
        <f t="shared" si="17"/>
        <v>670</v>
      </c>
      <c r="CD35" s="280">
        <v>0</v>
      </c>
      <c r="CE35" s="280">
        <v>670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1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f t="shared" si="19"/>
        <v>0</v>
      </c>
      <c r="CR35" s="280">
        <f t="shared" si="20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f t="shared" si="21"/>
        <v>0</v>
      </c>
      <c r="CZ35" s="280">
        <v>0</v>
      </c>
      <c r="DA35" s="280">
        <v>0</v>
      </c>
      <c r="DB35" s="280">
        <v>0</v>
      </c>
      <c r="DC35" s="280">
        <v>0</v>
      </c>
      <c r="DD35" s="280">
        <v>0</v>
      </c>
      <c r="DE35" s="280">
        <v>0</v>
      </c>
      <c r="DF35" s="280">
        <f t="shared" si="22"/>
        <v>0</v>
      </c>
      <c r="DG35" s="280">
        <f t="shared" si="23"/>
        <v>0</v>
      </c>
      <c r="DH35" s="280">
        <v>0</v>
      </c>
      <c r="DI35" s="280">
        <v>0</v>
      </c>
      <c r="DJ35" s="280">
        <v>0</v>
      </c>
      <c r="DK35" s="280">
        <v>0</v>
      </c>
      <c r="DL35" s="280">
        <v>0</v>
      </c>
      <c r="DM35" s="280">
        <v>0</v>
      </c>
      <c r="DN35" s="280">
        <f t="shared" si="24"/>
        <v>0</v>
      </c>
      <c r="DO35" s="280">
        <v>0</v>
      </c>
      <c r="DP35" s="280">
        <v>0</v>
      </c>
      <c r="DQ35" s="280">
        <v>0</v>
      </c>
      <c r="DR35" s="280">
        <v>0</v>
      </c>
      <c r="DS35" s="280">
        <v>0</v>
      </c>
      <c r="DT35" s="280">
        <v>0</v>
      </c>
      <c r="DU35" s="280">
        <f t="shared" si="25"/>
        <v>17</v>
      </c>
      <c r="DV35" s="280">
        <v>17</v>
      </c>
      <c r="DW35" s="280">
        <v>0</v>
      </c>
      <c r="DX35" s="280">
        <v>0</v>
      </c>
      <c r="DY35" s="280">
        <v>0</v>
      </c>
      <c r="DZ35" s="280">
        <f t="shared" si="26"/>
        <v>0</v>
      </c>
      <c r="EA35" s="280">
        <f t="shared" si="27"/>
        <v>0</v>
      </c>
      <c r="EB35" s="280">
        <v>0</v>
      </c>
      <c r="EC35" s="280">
        <v>0</v>
      </c>
      <c r="ED35" s="280">
        <v>0</v>
      </c>
      <c r="EE35" s="280">
        <v>0</v>
      </c>
      <c r="EF35" s="280">
        <v>0</v>
      </c>
      <c r="EG35" s="280">
        <v>0</v>
      </c>
      <c r="EH35" s="280">
        <f t="shared" si="28"/>
        <v>0</v>
      </c>
      <c r="EI35" s="280">
        <v>0</v>
      </c>
      <c r="EJ35" s="280">
        <v>0</v>
      </c>
      <c r="EK35" s="280">
        <v>0</v>
      </c>
      <c r="EL35" s="280">
        <v>0</v>
      </c>
      <c r="EM35" s="280">
        <v>0</v>
      </c>
      <c r="EN35" s="280">
        <v>0</v>
      </c>
    </row>
    <row r="36" spans="1:144" s="275" customFormat="1" ht="12" customHeight="1">
      <c r="A36" s="270" t="s">
        <v>502</v>
      </c>
      <c r="B36" s="271" t="s">
        <v>560</v>
      </c>
      <c r="C36" s="270" t="s">
        <v>561</v>
      </c>
      <c r="D36" s="280">
        <f t="shared" si="0"/>
        <v>1611</v>
      </c>
      <c r="E36" s="280">
        <f t="shared" si="1"/>
        <v>1087</v>
      </c>
      <c r="F36" s="280">
        <f t="shared" si="2"/>
        <v>898</v>
      </c>
      <c r="G36" s="280">
        <v>0</v>
      </c>
      <c r="H36" s="280">
        <v>868</v>
      </c>
      <c r="I36" s="280">
        <v>0</v>
      </c>
      <c r="J36" s="280">
        <v>0</v>
      </c>
      <c r="K36" s="280">
        <v>0</v>
      </c>
      <c r="L36" s="280">
        <v>30</v>
      </c>
      <c r="M36" s="280">
        <f t="shared" si="3"/>
        <v>189</v>
      </c>
      <c r="N36" s="280">
        <v>0</v>
      </c>
      <c r="O36" s="280">
        <v>189</v>
      </c>
      <c r="P36" s="280">
        <v>0</v>
      </c>
      <c r="Q36" s="280">
        <v>0</v>
      </c>
      <c r="R36" s="280">
        <v>0</v>
      </c>
      <c r="S36" s="280">
        <v>0</v>
      </c>
      <c r="T36" s="280">
        <f t="shared" si="4"/>
        <v>0</v>
      </c>
      <c r="U36" s="280">
        <f t="shared" si="5"/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v>0</v>
      </c>
      <c r="AA36" s="280">
        <v>0</v>
      </c>
      <c r="AB36" s="280">
        <f t="shared" si="6"/>
        <v>0</v>
      </c>
      <c r="AC36" s="280">
        <v>0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f t="shared" si="7"/>
        <v>0</v>
      </c>
      <c r="AJ36" s="280">
        <f t="shared" si="8"/>
        <v>0</v>
      </c>
      <c r="AK36" s="280">
        <v>0</v>
      </c>
      <c r="AL36" s="280">
        <v>0</v>
      </c>
      <c r="AM36" s="280">
        <v>0</v>
      </c>
      <c r="AN36" s="280">
        <v>0</v>
      </c>
      <c r="AO36" s="280">
        <v>0</v>
      </c>
      <c r="AP36" s="280">
        <v>0</v>
      </c>
      <c r="AQ36" s="280">
        <f t="shared" si="9"/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v>0</v>
      </c>
      <c r="AW36" s="280">
        <v>0</v>
      </c>
      <c r="AX36" s="280">
        <f t="shared" si="10"/>
        <v>0</v>
      </c>
      <c r="AY36" s="280">
        <f t="shared" si="11"/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v>0</v>
      </c>
      <c r="BE36" s="280">
        <v>0</v>
      </c>
      <c r="BF36" s="280">
        <f t="shared" si="12"/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v>0</v>
      </c>
      <c r="BM36" s="280">
        <f t="shared" si="13"/>
        <v>0</v>
      </c>
      <c r="BN36" s="280">
        <f t="shared" si="14"/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v>0</v>
      </c>
      <c r="BU36" s="280">
        <f t="shared" si="15"/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16"/>
        <v>0</v>
      </c>
      <c r="CC36" s="280">
        <f t="shared" si="17"/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1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f t="shared" si="19"/>
        <v>360</v>
      </c>
      <c r="CR36" s="280">
        <f t="shared" si="20"/>
        <v>285</v>
      </c>
      <c r="CS36" s="280">
        <v>0</v>
      </c>
      <c r="CT36" s="280">
        <v>0</v>
      </c>
      <c r="CU36" s="280">
        <v>0</v>
      </c>
      <c r="CV36" s="280">
        <v>265</v>
      </c>
      <c r="CW36" s="280">
        <v>0</v>
      </c>
      <c r="CX36" s="280">
        <v>20</v>
      </c>
      <c r="CY36" s="280">
        <f t="shared" si="21"/>
        <v>75</v>
      </c>
      <c r="CZ36" s="280">
        <v>0</v>
      </c>
      <c r="DA36" s="280">
        <v>0</v>
      </c>
      <c r="DB36" s="280">
        <v>0</v>
      </c>
      <c r="DC36" s="280">
        <v>75</v>
      </c>
      <c r="DD36" s="280">
        <v>0</v>
      </c>
      <c r="DE36" s="280">
        <v>0</v>
      </c>
      <c r="DF36" s="280">
        <f t="shared" si="22"/>
        <v>0</v>
      </c>
      <c r="DG36" s="280">
        <f t="shared" si="23"/>
        <v>0</v>
      </c>
      <c r="DH36" s="280">
        <v>0</v>
      </c>
      <c r="DI36" s="280">
        <v>0</v>
      </c>
      <c r="DJ36" s="280">
        <v>0</v>
      </c>
      <c r="DK36" s="280">
        <v>0</v>
      </c>
      <c r="DL36" s="280">
        <v>0</v>
      </c>
      <c r="DM36" s="280">
        <v>0</v>
      </c>
      <c r="DN36" s="280">
        <f t="shared" si="24"/>
        <v>0</v>
      </c>
      <c r="DO36" s="280">
        <v>0</v>
      </c>
      <c r="DP36" s="280">
        <v>0</v>
      </c>
      <c r="DQ36" s="280">
        <v>0</v>
      </c>
      <c r="DR36" s="280">
        <v>0</v>
      </c>
      <c r="DS36" s="280">
        <v>0</v>
      </c>
      <c r="DT36" s="280">
        <v>0</v>
      </c>
      <c r="DU36" s="280">
        <f t="shared" si="25"/>
        <v>0</v>
      </c>
      <c r="DV36" s="280">
        <v>0</v>
      </c>
      <c r="DW36" s="280">
        <v>0</v>
      </c>
      <c r="DX36" s="280">
        <v>0</v>
      </c>
      <c r="DY36" s="280">
        <v>0</v>
      </c>
      <c r="DZ36" s="280">
        <f t="shared" si="26"/>
        <v>164</v>
      </c>
      <c r="EA36" s="280">
        <f t="shared" si="27"/>
        <v>164</v>
      </c>
      <c r="EB36" s="280">
        <v>0</v>
      </c>
      <c r="EC36" s="280">
        <v>0</v>
      </c>
      <c r="ED36" s="280">
        <v>125</v>
      </c>
      <c r="EE36" s="280">
        <v>0</v>
      </c>
      <c r="EF36" s="280">
        <v>0</v>
      </c>
      <c r="EG36" s="280">
        <v>39</v>
      </c>
      <c r="EH36" s="280">
        <f t="shared" si="28"/>
        <v>0</v>
      </c>
      <c r="EI36" s="280">
        <v>0</v>
      </c>
      <c r="EJ36" s="280">
        <v>0</v>
      </c>
      <c r="EK36" s="280">
        <v>0</v>
      </c>
      <c r="EL36" s="280">
        <v>0</v>
      </c>
      <c r="EM36" s="280">
        <v>0</v>
      </c>
      <c r="EN36" s="280">
        <v>0</v>
      </c>
    </row>
    <row r="37" spans="1:144" s="275" customFormat="1" ht="12" customHeight="1">
      <c r="A37" s="270" t="s">
        <v>502</v>
      </c>
      <c r="B37" s="271" t="s">
        <v>562</v>
      </c>
      <c r="C37" s="270" t="s">
        <v>563</v>
      </c>
      <c r="D37" s="280">
        <f t="shared" si="0"/>
        <v>1441</v>
      </c>
      <c r="E37" s="280">
        <f t="shared" si="1"/>
        <v>0</v>
      </c>
      <c r="F37" s="280">
        <f t="shared" si="2"/>
        <v>0</v>
      </c>
      <c r="G37" s="280">
        <v>0</v>
      </c>
      <c r="H37" s="280">
        <v>0</v>
      </c>
      <c r="I37" s="280">
        <v>0</v>
      </c>
      <c r="J37" s="280">
        <v>0</v>
      </c>
      <c r="K37" s="280">
        <v>0</v>
      </c>
      <c r="L37" s="280">
        <v>0</v>
      </c>
      <c r="M37" s="280">
        <f t="shared" si="3"/>
        <v>0</v>
      </c>
      <c r="N37" s="280">
        <v>0</v>
      </c>
      <c r="O37" s="280">
        <v>0</v>
      </c>
      <c r="P37" s="280">
        <v>0</v>
      </c>
      <c r="Q37" s="280">
        <v>0</v>
      </c>
      <c r="R37" s="280">
        <v>0</v>
      </c>
      <c r="S37" s="280">
        <v>0</v>
      </c>
      <c r="T37" s="280">
        <f t="shared" si="4"/>
        <v>182</v>
      </c>
      <c r="U37" s="280">
        <f t="shared" si="5"/>
        <v>182</v>
      </c>
      <c r="V37" s="280">
        <v>0</v>
      </c>
      <c r="W37" s="280">
        <v>0</v>
      </c>
      <c r="X37" s="280">
        <v>0</v>
      </c>
      <c r="Y37" s="280">
        <v>0</v>
      </c>
      <c r="Z37" s="280">
        <v>0</v>
      </c>
      <c r="AA37" s="280">
        <v>182</v>
      </c>
      <c r="AB37" s="280">
        <f t="shared" si="6"/>
        <v>0</v>
      </c>
      <c r="AC37" s="280"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f t="shared" si="7"/>
        <v>0</v>
      </c>
      <c r="AJ37" s="280">
        <f t="shared" si="8"/>
        <v>0</v>
      </c>
      <c r="AK37" s="280">
        <v>0</v>
      </c>
      <c r="AL37" s="280">
        <v>0</v>
      </c>
      <c r="AM37" s="280">
        <v>0</v>
      </c>
      <c r="AN37" s="280">
        <v>0</v>
      </c>
      <c r="AO37" s="280">
        <v>0</v>
      </c>
      <c r="AP37" s="280">
        <v>0</v>
      </c>
      <c r="AQ37" s="280">
        <f t="shared" si="9"/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v>0</v>
      </c>
      <c r="AW37" s="280">
        <v>0</v>
      </c>
      <c r="AX37" s="280">
        <f t="shared" si="10"/>
        <v>0</v>
      </c>
      <c r="AY37" s="280">
        <f t="shared" si="11"/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v>0</v>
      </c>
      <c r="BE37" s="280">
        <v>0</v>
      </c>
      <c r="BF37" s="280">
        <f t="shared" si="12"/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v>0</v>
      </c>
      <c r="BM37" s="280">
        <f t="shared" si="13"/>
        <v>0</v>
      </c>
      <c r="BN37" s="280">
        <f t="shared" si="14"/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v>0</v>
      </c>
      <c r="BU37" s="280">
        <f t="shared" si="15"/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16"/>
        <v>1087</v>
      </c>
      <c r="CC37" s="280">
        <f t="shared" si="17"/>
        <v>1087</v>
      </c>
      <c r="CD37" s="280">
        <v>0</v>
      </c>
      <c r="CE37" s="280">
        <v>1087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1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f t="shared" si="19"/>
        <v>0</v>
      </c>
      <c r="CR37" s="280">
        <f t="shared" si="20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f t="shared" si="21"/>
        <v>0</v>
      </c>
      <c r="CZ37" s="280">
        <v>0</v>
      </c>
      <c r="DA37" s="280">
        <v>0</v>
      </c>
      <c r="DB37" s="280">
        <v>0</v>
      </c>
      <c r="DC37" s="280">
        <v>0</v>
      </c>
      <c r="DD37" s="280">
        <v>0</v>
      </c>
      <c r="DE37" s="280">
        <v>0</v>
      </c>
      <c r="DF37" s="280">
        <f t="shared" si="22"/>
        <v>0</v>
      </c>
      <c r="DG37" s="280">
        <f t="shared" si="23"/>
        <v>0</v>
      </c>
      <c r="DH37" s="280">
        <v>0</v>
      </c>
      <c r="DI37" s="280">
        <v>0</v>
      </c>
      <c r="DJ37" s="280">
        <v>0</v>
      </c>
      <c r="DK37" s="280">
        <v>0</v>
      </c>
      <c r="DL37" s="280">
        <v>0</v>
      </c>
      <c r="DM37" s="280">
        <v>0</v>
      </c>
      <c r="DN37" s="280">
        <f t="shared" si="24"/>
        <v>0</v>
      </c>
      <c r="DO37" s="280">
        <v>0</v>
      </c>
      <c r="DP37" s="280">
        <v>0</v>
      </c>
      <c r="DQ37" s="280">
        <v>0</v>
      </c>
      <c r="DR37" s="280">
        <v>0</v>
      </c>
      <c r="DS37" s="280">
        <v>0</v>
      </c>
      <c r="DT37" s="280">
        <v>0</v>
      </c>
      <c r="DU37" s="280">
        <f t="shared" si="25"/>
        <v>170</v>
      </c>
      <c r="DV37" s="280">
        <v>170</v>
      </c>
      <c r="DW37" s="280">
        <v>0</v>
      </c>
      <c r="DX37" s="280">
        <v>0</v>
      </c>
      <c r="DY37" s="280">
        <v>0</v>
      </c>
      <c r="DZ37" s="280">
        <f t="shared" si="26"/>
        <v>2</v>
      </c>
      <c r="EA37" s="280">
        <f t="shared" si="27"/>
        <v>2</v>
      </c>
      <c r="EB37" s="280">
        <v>0</v>
      </c>
      <c r="EC37" s="280">
        <v>0</v>
      </c>
      <c r="ED37" s="280">
        <v>0</v>
      </c>
      <c r="EE37" s="280">
        <v>0</v>
      </c>
      <c r="EF37" s="280">
        <v>2</v>
      </c>
      <c r="EG37" s="280">
        <v>0</v>
      </c>
      <c r="EH37" s="280">
        <f t="shared" si="28"/>
        <v>0</v>
      </c>
      <c r="EI37" s="280">
        <v>0</v>
      </c>
      <c r="EJ37" s="280">
        <v>0</v>
      </c>
      <c r="EK37" s="280">
        <v>0</v>
      </c>
      <c r="EL37" s="280">
        <v>0</v>
      </c>
      <c r="EM37" s="280">
        <v>0</v>
      </c>
      <c r="EN37" s="280">
        <v>0</v>
      </c>
    </row>
    <row r="38" spans="1:144" s="275" customFormat="1" ht="12" customHeight="1">
      <c r="A38" s="270" t="s">
        <v>502</v>
      </c>
      <c r="B38" s="271" t="s">
        <v>564</v>
      </c>
      <c r="C38" s="270" t="s">
        <v>565</v>
      </c>
      <c r="D38" s="280">
        <f t="shared" si="0"/>
        <v>6250</v>
      </c>
      <c r="E38" s="280">
        <f t="shared" si="1"/>
        <v>5377</v>
      </c>
      <c r="F38" s="280">
        <f t="shared" si="2"/>
        <v>4127</v>
      </c>
      <c r="G38" s="280">
        <v>0</v>
      </c>
      <c r="H38" s="280">
        <v>4017</v>
      </c>
      <c r="I38" s="280">
        <v>0</v>
      </c>
      <c r="J38" s="280">
        <v>0</v>
      </c>
      <c r="K38" s="280">
        <v>0</v>
      </c>
      <c r="L38" s="280">
        <v>110</v>
      </c>
      <c r="M38" s="280">
        <f t="shared" si="3"/>
        <v>1250</v>
      </c>
      <c r="N38" s="280">
        <v>0</v>
      </c>
      <c r="O38" s="280">
        <v>1226</v>
      </c>
      <c r="P38" s="280">
        <v>0</v>
      </c>
      <c r="Q38" s="280">
        <v>0</v>
      </c>
      <c r="R38" s="280">
        <v>0</v>
      </c>
      <c r="S38" s="280">
        <v>24</v>
      </c>
      <c r="T38" s="280">
        <f t="shared" si="4"/>
        <v>0</v>
      </c>
      <c r="U38" s="280">
        <f t="shared" si="5"/>
        <v>0</v>
      </c>
      <c r="V38" s="280">
        <v>0</v>
      </c>
      <c r="W38" s="280">
        <v>0</v>
      </c>
      <c r="X38" s="280">
        <v>0</v>
      </c>
      <c r="Y38" s="280">
        <v>0</v>
      </c>
      <c r="Z38" s="280">
        <v>0</v>
      </c>
      <c r="AA38" s="280">
        <v>0</v>
      </c>
      <c r="AB38" s="280">
        <f t="shared" si="6"/>
        <v>0</v>
      </c>
      <c r="AC38" s="280"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f t="shared" si="7"/>
        <v>0</v>
      </c>
      <c r="AJ38" s="280">
        <f t="shared" si="8"/>
        <v>0</v>
      </c>
      <c r="AK38" s="280">
        <v>0</v>
      </c>
      <c r="AL38" s="280">
        <v>0</v>
      </c>
      <c r="AM38" s="280">
        <v>0</v>
      </c>
      <c r="AN38" s="280">
        <v>0</v>
      </c>
      <c r="AO38" s="280">
        <v>0</v>
      </c>
      <c r="AP38" s="280">
        <v>0</v>
      </c>
      <c r="AQ38" s="280">
        <f t="shared" si="9"/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v>0</v>
      </c>
      <c r="AW38" s="280">
        <v>0</v>
      </c>
      <c r="AX38" s="280">
        <f t="shared" si="10"/>
        <v>0</v>
      </c>
      <c r="AY38" s="280">
        <f t="shared" si="11"/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v>0</v>
      </c>
      <c r="BE38" s="280">
        <v>0</v>
      </c>
      <c r="BF38" s="280">
        <f t="shared" si="12"/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v>0</v>
      </c>
      <c r="BM38" s="280">
        <f t="shared" si="13"/>
        <v>0</v>
      </c>
      <c r="BN38" s="280">
        <f t="shared" si="14"/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v>0</v>
      </c>
      <c r="BU38" s="280">
        <f t="shared" si="15"/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16"/>
        <v>0</v>
      </c>
      <c r="CC38" s="280">
        <f t="shared" si="17"/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1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f t="shared" si="19"/>
        <v>873</v>
      </c>
      <c r="CR38" s="280">
        <f t="shared" si="20"/>
        <v>829</v>
      </c>
      <c r="CS38" s="280">
        <v>0</v>
      </c>
      <c r="CT38" s="280">
        <v>0</v>
      </c>
      <c r="CU38" s="280">
        <v>0</v>
      </c>
      <c r="CV38" s="280">
        <v>829</v>
      </c>
      <c r="CW38" s="280">
        <v>0</v>
      </c>
      <c r="CX38" s="280">
        <v>0</v>
      </c>
      <c r="CY38" s="280">
        <f t="shared" si="21"/>
        <v>44</v>
      </c>
      <c r="CZ38" s="280">
        <v>0</v>
      </c>
      <c r="DA38" s="280">
        <v>0</v>
      </c>
      <c r="DB38" s="280">
        <v>0</v>
      </c>
      <c r="DC38" s="280">
        <v>44</v>
      </c>
      <c r="DD38" s="280">
        <v>0</v>
      </c>
      <c r="DE38" s="280">
        <v>0</v>
      </c>
      <c r="DF38" s="280">
        <f t="shared" si="22"/>
        <v>0</v>
      </c>
      <c r="DG38" s="280">
        <f t="shared" si="23"/>
        <v>0</v>
      </c>
      <c r="DH38" s="280">
        <v>0</v>
      </c>
      <c r="DI38" s="280">
        <v>0</v>
      </c>
      <c r="DJ38" s="280">
        <v>0</v>
      </c>
      <c r="DK38" s="280">
        <v>0</v>
      </c>
      <c r="DL38" s="280">
        <v>0</v>
      </c>
      <c r="DM38" s="280">
        <v>0</v>
      </c>
      <c r="DN38" s="280">
        <f t="shared" si="24"/>
        <v>0</v>
      </c>
      <c r="DO38" s="280">
        <v>0</v>
      </c>
      <c r="DP38" s="280">
        <v>0</v>
      </c>
      <c r="DQ38" s="280">
        <v>0</v>
      </c>
      <c r="DR38" s="280">
        <v>0</v>
      </c>
      <c r="DS38" s="280">
        <v>0</v>
      </c>
      <c r="DT38" s="280">
        <v>0</v>
      </c>
      <c r="DU38" s="280">
        <f t="shared" si="25"/>
        <v>0</v>
      </c>
      <c r="DV38" s="280">
        <v>0</v>
      </c>
      <c r="DW38" s="280">
        <v>0</v>
      </c>
      <c r="DX38" s="280">
        <v>0</v>
      </c>
      <c r="DY38" s="280">
        <v>0</v>
      </c>
      <c r="DZ38" s="280">
        <f t="shared" si="26"/>
        <v>0</v>
      </c>
      <c r="EA38" s="280">
        <f t="shared" si="27"/>
        <v>0</v>
      </c>
      <c r="EB38" s="280">
        <v>0</v>
      </c>
      <c r="EC38" s="280">
        <v>0</v>
      </c>
      <c r="ED38" s="280">
        <v>0</v>
      </c>
      <c r="EE38" s="280">
        <v>0</v>
      </c>
      <c r="EF38" s="280">
        <v>0</v>
      </c>
      <c r="EG38" s="280">
        <v>0</v>
      </c>
      <c r="EH38" s="280">
        <f t="shared" si="28"/>
        <v>0</v>
      </c>
      <c r="EI38" s="280">
        <v>0</v>
      </c>
      <c r="EJ38" s="280">
        <v>0</v>
      </c>
      <c r="EK38" s="277">
        <v>0</v>
      </c>
      <c r="EL38" s="280">
        <v>0</v>
      </c>
      <c r="EM38" s="280">
        <v>0</v>
      </c>
      <c r="EN38" s="280">
        <v>0</v>
      </c>
    </row>
    <row r="39" spans="1:144" s="275" customFormat="1" ht="12" customHeight="1">
      <c r="A39" s="270" t="s">
        <v>502</v>
      </c>
      <c r="B39" s="271" t="s">
        <v>566</v>
      </c>
      <c r="C39" s="270" t="s">
        <v>567</v>
      </c>
      <c r="D39" s="280">
        <f t="shared" si="0"/>
        <v>1528</v>
      </c>
      <c r="E39" s="280">
        <f t="shared" si="1"/>
        <v>1371</v>
      </c>
      <c r="F39" s="280">
        <f t="shared" si="2"/>
        <v>1303</v>
      </c>
      <c r="G39" s="280">
        <v>1</v>
      </c>
      <c r="H39" s="280">
        <v>1291</v>
      </c>
      <c r="I39" s="280">
        <v>0</v>
      </c>
      <c r="J39" s="280">
        <v>0</v>
      </c>
      <c r="K39" s="280">
        <v>0</v>
      </c>
      <c r="L39" s="280">
        <v>11</v>
      </c>
      <c r="M39" s="280">
        <f t="shared" si="3"/>
        <v>68</v>
      </c>
      <c r="N39" s="280">
        <v>15</v>
      </c>
      <c r="O39" s="280">
        <v>48</v>
      </c>
      <c r="P39" s="280">
        <v>0</v>
      </c>
      <c r="Q39" s="280">
        <v>0</v>
      </c>
      <c r="R39" s="280">
        <v>0</v>
      </c>
      <c r="S39" s="280">
        <v>5</v>
      </c>
      <c r="T39" s="280">
        <f t="shared" si="4"/>
        <v>0</v>
      </c>
      <c r="U39" s="280">
        <f t="shared" si="5"/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v>0</v>
      </c>
      <c r="AA39" s="280">
        <v>0</v>
      </c>
      <c r="AB39" s="280">
        <f t="shared" si="6"/>
        <v>0</v>
      </c>
      <c r="AC39" s="280"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f t="shared" si="7"/>
        <v>0</v>
      </c>
      <c r="AJ39" s="280">
        <f t="shared" si="8"/>
        <v>0</v>
      </c>
      <c r="AK39" s="280">
        <v>0</v>
      </c>
      <c r="AL39" s="280">
        <v>0</v>
      </c>
      <c r="AM39" s="280">
        <v>0</v>
      </c>
      <c r="AN39" s="280">
        <v>0</v>
      </c>
      <c r="AO39" s="280">
        <v>0</v>
      </c>
      <c r="AP39" s="280">
        <v>0</v>
      </c>
      <c r="AQ39" s="280">
        <f t="shared" si="9"/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v>0</v>
      </c>
      <c r="AW39" s="280">
        <v>0</v>
      </c>
      <c r="AX39" s="280">
        <f t="shared" si="10"/>
        <v>0</v>
      </c>
      <c r="AY39" s="280">
        <f t="shared" si="11"/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v>0</v>
      </c>
      <c r="BE39" s="280">
        <v>0</v>
      </c>
      <c r="BF39" s="280">
        <f t="shared" si="12"/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v>0</v>
      </c>
      <c r="BM39" s="280">
        <f t="shared" si="13"/>
        <v>0</v>
      </c>
      <c r="BN39" s="280">
        <f t="shared" si="14"/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v>0</v>
      </c>
      <c r="BU39" s="280">
        <f t="shared" si="15"/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16"/>
        <v>0</v>
      </c>
      <c r="CC39" s="280">
        <f t="shared" si="17"/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1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f t="shared" si="19"/>
        <v>74</v>
      </c>
      <c r="CR39" s="280">
        <f t="shared" si="20"/>
        <v>71</v>
      </c>
      <c r="CS39" s="280">
        <v>0</v>
      </c>
      <c r="CT39" s="280">
        <v>0</v>
      </c>
      <c r="CU39" s="280">
        <v>0</v>
      </c>
      <c r="CV39" s="280">
        <v>71</v>
      </c>
      <c r="CW39" s="280">
        <v>0</v>
      </c>
      <c r="CX39" s="280">
        <v>0</v>
      </c>
      <c r="CY39" s="280">
        <f t="shared" si="21"/>
        <v>3</v>
      </c>
      <c r="CZ39" s="280">
        <v>0</v>
      </c>
      <c r="DA39" s="280">
        <v>0</v>
      </c>
      <c r="DB39" s="280">
        <v>0</v>
      </c>
      <c r="DC39" s="280">
        <v>3</v>
      </c>
      <c r="DD39" s="280">
        <v>0</v>
      </c>
      <c r="DE39" s="280">
        <v>0</v>
      </c>
      <c r="DF39" s="280">
        <f t="shared" si="22"/>
        <v>0</v>
      </c>
      <c r="DG39" s="280">
        <f t="shared" si="23"/>
        <v>0</v>
      </c>
      <c r="DH39" s="280">
        <v>0</v>
      </c>
      <c r="DI39" s="280">
        <v>0</v>
      </c>
      <c r="DJ39" s="280">
        <v>0</v>
      </c>
      <c r="DK39" s="280">
        <v>0</v>
      </c>
      <c r="DL39" s="280">
        <v>0</v>
      </c>
      <c r="DM39" s="280">
        <v>0</v>
      </c>
      <c r="DN39" s="280">
        <f t="shared" si="24"/>
        <v>0</v>
      </c>
      <c r="DO39" s="280">
        <v>0</v>
      </c>
      <c r="DP39" s="280">
        <v>0</v>
      </c>
      <c r="DQ39" s="280">
        <v>0</v>
      </c>
      <c r="DR39" s="280">
        <v>0</v>
      </c>
      <c r="DS39" s="280">
        <v>0</v>
      </c>
      <c r="DT39" s="280">
        <v>0</v>
      </c>
      <c r="DU39" s="280">
        <f t="shared" si="25"/>
        <v>0</v>
      </c>
      <c r="DV39" s="280">
        <v>0</v>
      </c>
      <c r="DW39" s="280">
        <v>0</v>
      </c>
      <c r="DX39" s="280">
        <v>0</v>
      </c>
      <c r="DY39" s="280">
        <v>0</v>
      </c>
      <c r="DZ39" s="280">
        <f t="shared" si="26"/>
        <v>83</v>
      </c>
      <c r="EA39" s="280">
        <f t="shared" si="27"/>
        <v>67</v>
      </c>
      <c r="EB39" s="280">
        <v>0</v>
      </c>
      <c r="EC39" s="280">
        <v>0</v>
      </c>
      <c r="ED39" s="280">
        <v>67</v>
      </c>
      <c r="EE39" s="280">
        <v>0</v>
      </c>
      <c r="EF39" s="280">
        <v>0</v>
      </c>
      <c r="EG39" s="280">
        <v>0</v>
      </c>
      <c r="EH39" s="280">
        <f t="shared" si="28"/>
        <v>16</v>
      </c>
      <c r="EI39" s="280">
        <v>0</v>
      </c>
      <c r="EJ39" s="280">
        <v>0</v>
      </c>
      <c r="EK39" s="280">
        <v>16</v>
      </c>
      <c r="EL39" s="280">
        <v>0</v>
      </c>
      <c r="EM39" s="280">
        <v>0</v>
      </c>
      <c r="EN39" s="280">
        <v>0</v>
      </c>
    </row>
    <row r="40" spans="1:144" s="275" customFormat="1" ht="12" customHeight="1">
      <c r="A40" s="270" t="s">
        <v>502</v>
      </c>
      <c r="B40" s="271" t="s">
        <v>568</v>
      </c>
      <c r="C40" s="270" t="s">
        <v>569</v>
      </c>
      <c r="D40" s="280">
        <f t="shared" si="0"/>
        <v>420</v>
      </c>
      <c r="E40" s="280">
        <f t="shared" si="1"/>
        <v>390</v>
      </c>
      <c r="F40" s="280">
        <f t="shared" si="2"/>
        <v>366</v>
      </c>
      <c r="G40" s="280">
        <v>0</v>
      </c>
      <c r="H40" s="280">
        <v>348</v>
      </c>
      <c r="I40" s="280">
        <v>0</v>
      </c>
      <c r="J40" s="277">
        <v>0</v>
      </c>
      <c r="K40" s="280">
        <v>0</v>
      </c>
      <c r="L40" s="280">
        <v>18</v>
      </c>
      <c r="M40" s="280">
        <f t="shared" si="3"/>
        <v>24</v>
      </c>
      <c r="N40" s="280">
        <v>13</v>
      </c>
      <c r="O40" s="280">
        <v>6</v>
      </c>
      <c r="P40" s="280">
        <v>0</v>
      </c>
      <c r="Q40" s="280">
        <v>0</v>
      </c>
      <c r="R40" s="280">
        <v>0</v>
      </c>
      <c r="S40" s="280">
        <v>5</v>
      </c>
      <c r="T40" s="280">
        <f t="shared" si="4"/>
        <v>0</v>
      </c>
      <c r="U40" s="280">
        <f t="shared" si="5"/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v>0</v>
      </c>
      <c r="AA40" s="280">
        <v>0</v>
      </c>
      <c r="AB40" s="280">
        <f t="shared" si="6"/>
        <v>0</v>
      </c>
      <c r="AC40" s="280"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f t="shared" si="7"/>
        <v>0</v>
      </c>
      <c r="AJ40" s="280">
        <f t="shared" si="8"/>
        <v>0</v>
      </c>
      <c r="AK40" s="280">
        <v>0</v>
      </c>
      <c r="AL40" s="280">
        <v>0</v>
      </c>
      <c r="AM40" s="280">
        <v>0</v>
      </c>
      <c r="AN40" s="280">
        <v>0</v>
      </c>
      <c r="AO40" s="280">
        <v>0</v>
      </c>
      <c r="AP40" s="280">
        <v>0</v>
      </c>
      <c r="AQ40" s="280">
        <f t="shared" si="9"/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v>0</v>
      </c>
      <c r="AW40" s="280">
        <v>0</v>
      </c>
      <c r="AX40" s="280">
        <f t="shared" si="10"/>
        <v>0</v>
      </c>
      <c r="AY40" s="280">
        <f t="shared" si="11"/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v>0</v>
      </c>
      <c r="BE40" s="280">
        <v>0</v>
      </c>
      <c r="BF40" s="280">
        <f t="shared" si="12"/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v>0</v>
      </c>
      <c r="BM40" s="280">
        <f t="shared" si="13"/>
        <v>0</v>
      </c>
      <c r="BN40" s="280">
        <f t="shared" si="14"/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v>0</v>
      </c>
      <c r="BU40" s="280">
        <f t="shared" si="15"/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16"/>
        <v>0</v>
      </c>
      <c r="CC40" s="280">
        <f t="shared" si="17"/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1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f t="shared" si="19"/>
        <v>30</v>
      </c>
      <c r="CR40" s="280">
        <f t="shared" si="20"/>
        <v>30</v>
      </c>
      <c r="CS40" s="280">
        <v>0</v>
      </c>
      <c r="CT40" s="280">
        <v>0</v>
      </c>
      <c r="CU40" s="280">
        <v>0</v>
      </c>
      <c r="CV40" s="280">
        <v>30</v>
      </c>
      <c r="CW40" s="280">
        <v>0</v>
      </c>
      <c r="CX40" s="280">
        <v>0</v>
      </c>
      <c r="CY40" s="280">
        <f t="shared" si="21"/>
        <v>0</v>
      </c>
      <c r="CZ40" s="280">
        <v>0</v>
      </c>
      <c r="DA40" s="280">
        <v>0</v>
      </c>
      <c r="DB40" s="280">
        <v>0</v>
      </c>
      <c r="DC40" s="280">
        <v>0</v>
      </c>
      <c r="DD40" s="280">
        <v>0</v>
      </c>
      <c r="DE40" s="280">
        <v>0</v>
      </c>
      <c r="DF40" s="280">
        <f t="shared" si="22"/>
        <v>0</v>
      </c>
      <c r="DG40" s="280">
        <f t="shared" si="23"/>
        <v>0</v>
      </c>
      <c r="DH40" s="280">
        <v>0</v>
      </c>
      <c r="DI40" s="280">
        <v>0</v>
      </c>
      <c r="DJ40" s="280">
        <v>0</v>
      </c>
      <c r="DK40" s="280">
        <v>0</v>
      </c>
      <c r="DL40" s="280">
        <v>0</v>
      </c>
      <c r="DM40" s="280">
        <v>0</v>
      </c>
      <c r="DN40" s="280">
        <f t="shared" si="24"/>
        <v>0</v>
      </c>
      <c r="DO40" s="280">
        <v>0</v>
      </c>
      <c r="DP40" s="280">
        <v>0</v>
      </c>
      <c r="DQ40" s="280">
        <v>0</v>
      </c>
      <c r="DR40" s="280">
        <v>0</v>
      </c>
      <c r="DS40" s="280">
        <v>0</v>
      </c>
      <c r="DT40" s="280">
        <v>0</v>
      </c>
      <c r="DU40" s="280">
        <f t="shared" si="25"/>
        <v>0</v>
      </c>
      <c r="DV40" s="280">
        <v>0</v>
      </c>
      <c r="DW40" s="280">
        <v>0</v>
      </c>
      <c r="DX40" s="280">
        <v>0</v>
      </c>
      <c r="DY40" s="280">
        <v>0</v>
      </c>
      <c r="DZ40" s="280">
        <f t="shared" si="26"/>
        <v>0</v>
      </c>
      <c r="EA40" s="280">
        <f t="shared" si="27"/>
        <v>0</v>
      </c>
      <c r="EB40" s="280">
        <v>0</v>
      </c>
      <c r="EC40" s="280">
        <v>0</v>
      </c>
      <c r="ED40" s="280">
        <v>0</v>
      </c>
      <c r="EE40" s="280">
        <v>0</v>
      </c>
      <c r="EF40" s="280">
        <v>0</v>
      </c>
      <c r="EG40" s="280">
        <v>0</v>
      </c>
      <c r="EH40" s="280">
        <f t="shared" si="28"/>
        <v>0</v>
      </c>
      <c r="EI40" s="280">
        <v>0</v>
      </c>
      <c r="EJ40" s="280">
        <v>0</v>
      </c>
      <c r="EK40" s="280">
        <v>0</v>
      </c>
      <c r="EL40" s="280">
        <v>0</v>
      </c>
      <c r="EM40" s="280">
        <v>0</v>
      </c>
      <c r="EN40" s="280">
        <v>0</v>
      </c>
    </row>
    <row r="41" spans="1:144" s="275" customFormat="1" ht="12" customHeight="1">
      <c r="A41" s="270" t="s">
        <v>502</v>
      </c>
      <c r="B41" s="271" t="s">
        <v>570</v>
      </c>
      <c r="C41" s="270" t="s">
        <v>571</v>
      </c>
      <c r="D41" s="280">
        <f t="shared" si="0"/>
        <v>3998</v>
      </c>
      <c r="E41" s="280">
        <f t="shared" si="1"/>
        <v>3749</v>
      </c>
      <c r="F41" s="280">
        <f t="shared" si="2"/>
        <v>3534</v>
      </c>
      <c r="G41" s="280">
        <v>3418</v>
      </c>
      <c r="H41" s="280">
        <v>0</v>
      </c>
      <c r="I41" s="280">
        <v>0</v>
      </c>
      <c r="J41" s="280">
        <v>0</v>
      </c>
      <c r="K41" s="280">
        <v>0</v>
      </c>
      <c r="L41" s="280">
        <v>116</v>
      </c>
      <c r="M41" s="280">
        <f t="shared" si="3"/>
        <v>215</v>
      </c>
      <c r="N41" s="280">
        <v>188</v>
      </c>
      <c r="O41" s="280">
        <v>0</v>
      </c>
      <c r="P41" s="280">
        <v>0</v>
      </c>
      <c r="Q41" s="280">
        <v>0</v>
      </c>
      <c r="R41" s="280">
        <v>0</v>
      </c>
      <c r="S41" s="280">
        <v>27</v>
      </c>
      <c r="T41" s="280">
        <f t="shared" si="4"/>
        <v>0</v>
      </c>
      <c r="U41" s="280">
        <f t="shared" si="5"/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v>0</v>
      </c>
      <c r="AA41" s="280">
        <v>0</v>
      </c>
      <c r="AB41" s="280">
        <f t="shared" si="6"/>
        <v>0</v>
      </c>
      <c r="AC41" s="280"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f t="shared" si="7"/>
        <v>0</v>
      </c>
      <c r="AJ41" s="280">
        <f t="shared" si="8"/>
        <v>0</v>
      </c>
      <c r="AK41" s="280">
        <v>0</v>
      </c>
      <c r="AL41" s="280">
        <v>0</v>
      </c>
      <c r="AM41" s="280">
        <v>0</v>
      </c>
      <c r="AN41" s="280">
        <v>0</v>
      </c>
      <c r="AO41" s="280">
        <v>0</v>
      </c>
      <c r="AP41" s="280">
        <v>0</v>
      </c>
      <c r="AQ41" s="280">
        <f t="shared" si="9"/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v>0</v>
      </c>
      <c r="AW41" s="280">
        <v>0</v>
      </c>
      <c r="AX41" s="280">
        <f t="shared" si="10"/>
        <v>0</v>
      </c>
      <c r="AY41" s="280">
        <f t="shared" si="11"/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v>0</v>
      </c>
      <c r="BE41" s="280">
        <v>0</v>
      </c>
      <c r="BF41" s="280">
        <f t="shared" si="12"/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v>0</v>
      </c>
      <c r="BM41" s="280">
        <f t="shared" si="13"/>
        <v>0</v>
      </c>
      <c r="BN41" s="280">
        <f t="shared" si="14"/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v>0</v>
      </c>
      <c r="BU41" s="280">
        <f t="shared" si="15"/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16"/>
        <v>0</v>
      </c>
      <c r="CC41" s="280">
        <f t="shared" si="17"/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1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f t="shared" si="19"/>
        <v>247</v>
      </c>
      <c r="CR41" s="280">
        <f t="shared" si="20"/>
        <v>247</v>
      </c>
      <c r="CS41" s="280">
        <v>0</v>
      </c>
      <c r="CT41" s="280">
        <v>0</v>
      </c>
      <c r="CU41" s="280">
        <v>0</v>
      </c>
      <c r="CV41" s="280">
        <v>247</v>
      </c>
      <c r="CW41" s="280">
        <v>0</v>
      </c>
      <c r="CX41" s="280">
        <v>0</v>
      </c>
      <c r="CY41" s="280">
        <f t="shared" si="21"/>
        <v>0</v>
      </c>
      <c r="CZ41" s="280">
        <v>0</v>
      </c>
      <c r="DA41" s="280">
        <v>0</v>
      </c>
      <c r="DB41" s="280">
        <v>0</v>
      </c>
      <c r="DC41" s="280">
        <v>0</v>
      </c>
      <c r="DD41" s="280">
        <v>0</v>
      </c>
      <c r="DE41" s="280">
        <v>0</v>
      </c>
      <c r="DF41" s="280">
        <f t="shared" si="22"/>
        <v>2</v>
      </c>
      <c r="DG41" s="280">
        <f t="shared" si="23"/>
        <v>2</v>
      </c>
      <c r="DH41" s="280">
        <v>0</v>
      </c>
      <c r="DI41" s="280">
        <v>0</v>
      </c>
      <c r="DJ41" s="280">
        <v>0</v>
      </c>
      <c r="DK41" s="280">
        <v>0</v>
      </c>
      <c r="DL41" s="280">
        <v>2</v>
      </c>
      <c r="DM41" s="280">
        <v>0</v>
      </c>
      <c r="DN41" s="280">
        <f t="shared" si="24"/>
        <v>0</v>
      </c>
      <c r="DO41" s="280">
        <v>0</v>
      </c>
      <c r="DP41" s="280">
        <v>0</v>
      </c>
      <c r="DQ41" s="280">
        <v>0</v>
      </c>
      <c r="DR41" s="280">
        <v>0</v>
      </c>
      <c r="DS41" s="280">
        <v>0</v>
      </c>
      <c r="DT41" s="280">
        <v>0</v>
      </c>
      <c r="DU41" s="280">
        <f t="shared" si="25"/>
        <v>0</v>
      </c>
      <c r="DV41" s="280">
        <v>0</v>
      </c>
      <c r="DW41" s="280">
        <v>0</v>
      </c>
      <c r="DX41" s="280">
        <v>0</v>
      </c>
      <c r="DY41" s="280">
        <v>0</v>
      </c>
      <c r="DZ41" s="280">
        <f t="shared" si="26"/>
        <v>0</v>
      </c>
      <c r="EA41" s="280">
        <f t="shared" si="27"/>
        <v>0</v>
      </c>
      <c r="EB41" s="280">
        <v>0</v>
      </c>
      <c r="EC41" s="280">
        <v>0</v>
      </c>
      <c r="ED41" s="280">
        <v>0</v>
      </c>
      <c r="EE41" s="280">
        <v>0</v>
      </c>
      <c r="EF41" s="280">
        <v>0</v>
      </c>
      <c r="EG41" s="280">
        <v>0</v>
      </c>
      <c r="EH41" s="280">
        <f t="shared" si="28"/>
        <v>0</v>
      </c>
      <c r="EI41" s="280">
        <v>0</v>
      </c>
      <c r="EJ41" s="280">
        <v>0</v>
      </c>
      <c r="EK41" s="280">
        <v>0</v>
      </c>
      <c r="EL41" s="280">
        <v>0</v>
      </c>
      <c r="EM41" s="280">
        <v>0</v>
      </c>
      <c r="EN41" s="280">
        <v>0</v>
      </c>
    </row>
  </sheetData>
  <sheetProtection/>
  <autoFilter ref="A6:EN41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4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472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473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474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475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476</v>
      </c>
      <c r="G3" s="308"/>
      <c r="H3" s="308"/>
      <c r="I3" s="308"/>
      <c r="J3" s="308"/>
      <c r="K3" s="308"/>
      <c r="L3" s="308"/>
      <c r="M3" s="296"/>
      <c r="N3" s="322" t="s">
        <v>477</v>
      </c>
      <c r="O3" s="322" t="s">
        <v>478</v>
      </c>
      <c r="P3" s="302" t="s">
        <v>21</v>
      </c>
      <c r="Q3" s="322" t="s">
        <v>25</v>
      </c>
      <c r="R3" s="297" t="s">
        <v>479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480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262900</v>
      </c>
      <c r="E7" s="388">
        <f>SUM(E8:E186)</f>
        <v>209207</v>
      </c>
      <c r="F7" s="388">
        <f>SUM(F8:F186)</f>
        <v>39070</v>
      </c>
      <c r="G7" s="388">
        <f>SUM(G8:G186)</f>
        <v>2912</v>
      </c>
      <c r="H7" s="388">
        <f>SUM(H8:H186)</f>
        <v>27</v>
      </c>
      <c r="I7" s="388">
        <f>SUM(I8:I186)</f>
        <v>0</v>
      </c>
      <c r="J7" s="388">
        <f>SUM(J8:J186)</f>
        <v>0</v>
      </c>
      <c r="K7" s="388">
        <f>SUM(K8:K186)</f>
        <v>9921</v>
      </c>
      <c r="L7" s="388">
        <f>SUM(L8:L186)</f>
        <v>25707</v>
      </c>
      <c r="M7" s="388">
        <f>SUM(M8:M186)</f>
        <v>503</v>
      </c>
      <c r="N7" s="388">
        <f>SUM(N8:N186)</f>
        <v>4216</v>
      </c>
      <c r="O7" s="388">
        <f>SUM(O8:O186)</f>
        <v>10407</v>
      </c>
      <c r="P7" s="388">
        <f>SUM(P8:P186)</f>
        <v>210998</v>
      </c>
      <c r="Q7" s="388">
        <f>SUM(Q8:Q186)</f>
        <v>209207</v>
      </c>
      <c r="R7" s="388">
        <f>SUM(R8:R186)</f>
        <v>1791</v>
      </c>
      <c r="S7" s="388">
        <f>SUM(S8:S186)</f>
        <v>1184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607</v>
      </c>
      <c r="Y7" s="388">
        <f>SUM(Y8:Y186)</f>
        <v>0</v>
      </c>
      <c r="Z7" s="388">
        <f>SUM(Z8:Z186)</f>
        <v>13304</v>
      </c>
      <c r="AA7" s="388">
        <f>SUM(AA8:AA186)</f>
        <v>4216</v>
      </c>
      <c r="AB7" s="388">
        <f>SUM(AB8:AB186)</f>
        <v>7192</v>
      </c>
      <c r="AC7" s="388">
        <f>SUM(AC8:AC186)</f>
        <v>1896</v>
      </c>
      <c r="AD7" s="388">
        <f>SUM(AD8:AD186)</f>
        <v>519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78</v>
      </c>
      <c r="AI7" s="388">
        <f>SUM(AI8:AI186)</f>
        <v>1156</v>
      </c>
      <c r="AJ7" s="388">
        <f>SUM(AJ8:AJ186)</f>
        <v>143</v>
      </c>
    </row>
    <row r="8" spans="1:36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41">SUM(E8,F8,N8,O8)</f>
        <v>128050</v>
      </c>
      <c r="E8" s="277">
        <f aca="true" t="shared" si="1" ref="E8:E41">+Q8</f>
        <v>110779</v>
      </c>
      <c r="F8" s="277">
        <f aca="true" t="shared" si="2" ref="F8:F41">SUM(G8:M8)</f>
        <v>8717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  <c r="L8" s="277">
        <v>8574</v>
      </c>
      <c r="M8" s="277">
        <v>143</v>
      </c>
      <c r="N8" s="277">
        <f aca="true" t="shared" si="3" ref="N8:N41">+AA8</f>
        <v>1725</v>
      </c>
      <c r="O8" s="277">
        <f>+'資源化量内訳'!Y8</f>
        <v>6829</v>
      </c>
      <c r="P8" s="277">
        <f aca="true" t="shared" si="4" ref="P8:P41">+SUM(Q8,R8)</f>
        <v>111035</v>
      </c>
      <c r="Q8" s="277">
        <v>110779</v>
      </c>
      <c r="R8" s="277">
        <f aca="true" t="shared" si="5" ref="R8:R41">+SUM(S8,T8,U8,V8,W8,X8,Y8)</f>
        <v>256</v>
      </c>
      <c r="S8" s="277">
        <v>0</v>
      </c>
      <c r="T8" s="277">
        <v>0</v>
      </c>
      <c r="U8" s="277">
        <v>0</v>
      </c>
      <c r="V8" s="277">
        <v>0</v>
      </c>
      <c r="W8" s="277">
        <v>0</v>
      </c>
      <c r="X8" s="277">
        <v>256</v>
      </c>
      <c r="Y8" s="277">
        <v>0</v>
      </c>
      <c r="Z8" s="277">
        <f aca="true" t="shared" si="6" ref="Z8:Z41">SUM(AA8:AC8)</f>
        <v>1900</v>
      </c>
      <c r="AA8" s="277">
        <v>1725</v>
      </c>
      <c r="AB8" s="277">
        <v>0</v>
      </c>
      <c r="AC8" s="277">
        <f aca="true" t="shared" si="7" ref="AC8:AC41">SUM(AD8:AJ8)</f>
        <v>175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32</v>
      </c>
      <c r="AJ8" s="277">
        <v>143</v>
      </c>
    </row>
    <row r="9" spans="1:36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5375</v>
      </c>
      <c r="E9" s="277">
        <f t="shared" si="1"/>
        <v>4331</v>
      </c>
      <c r="F9" s="277">
        <f t="shared" si="2"/>
        <v>933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933</v>
      </c>
      <c r="M9" s="277">
        <v>0</v>
      </c>
      <c r="N9" s="277">
        <f t="shared" si="3"/>
        <v>111</v>
      </c>
      <c r="O9" s="277">
        <f>+'資源化量内訳'!Y9</f>
        <v>0</v>
      </c>
      <c r="P9" s="277">
        <f t="shared" si="4"/>
        <v>4331</v>
      </c>
      <c r="Q9" s="277">
        <v>4331</v>
      </c>
      <c r="R9" s="277">
        <f t="shared" si="5"/>
        <v>0</v>
      </c>
      <c r="S9" s="277">
        <v>0</v>
      </c>
      <c r="T9" s="277">
        <v>0</v>
      </c>
      <c r="U9" s="277">
        <v>0</v>
      </c>
      <c r="V9" s="277">
        <v>0</v>
      </c>
      <c r="W9" s="277">
        <v>0</v>
      </c>
      <c r="X9" s="277">
        <v>0</v>
      </c>
      <c r="Y9" s="277">
        <v>0</v>
      </c>
      <c r="Z9" s="277">
        <f t="shared" si="6"/>
        <v>111</v>
      </c>
      <c r="AA9" s="277">
        <v>111</v>
      </c>
      <c r="AB9" s="277">
        <v>0</v>
      </c>
      <c r="AC9" s="277">
        <f t="shared" si="7"/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v>0</v>
      </c>
      <c r="AJ9" s="277">
        <v>0</v>
      </c>
    </row>
    <row r="10" spans="1:36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7249</v>
      </c>
      <c r="E10" s="277">
        <f t="shared" si="1"/>
        <v>5724</v>
      </c>
      <c r="F10" s="277">
        <f t="shared" si="2"/>
        <v>1525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1525</v>
      </c>
      <c r="M10" s="277">
        <v>0</v>
      </c>
      <c r="N10" s="277">
        <f t="shared" si="3"/>
        <v>0</v>
      </c>
      <c r="O10" s="277">
        <f>+'資源化量内訳'!Y10</f>
        <v>0</v>
      </c>
      <c r="P10" s="277">
        <f t="shared" si="4"/>
        <v>5724</v>
      </c>
      <c r="Q10" s="277">
        <v>5724</v>
      </c>
      <c r="R10" s="277">
        <f t="shared" si="5"/>
        <v>0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f t="shared" si="6"/>
        <v>0</v>
      </c>
      <c r="AA10" s="277">
        <v>0</v>
      </c>
      <c r="AB10" s="277">
        <v>0</v>
      </c>
      <c r="AC10" s="277">
        <f t="shared" si="7"/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0</v>
      </c>
      <c r="AJ10" s="277">
        <v>0</v>
      </c>
    </row>
    <row r="11" spans="1:36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14156</v>
      </c>
      <c r="E11" s="277">
        <f t="shared" si="1"/>
        <v>11241</v>
      </c>
      <c r="F11" s="277">
        <f t="shared" si="2"/>
        <v>1554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1194</v>
      </c>
      <c r="M11" s="277">
        <v>360</v>
      </c>
      <c r="N11" s="277">
        <f t="shared" si="3"/>
        <v>27</v>
      </c>
      <c r="O11" s="277">
        <f>+'資源化量内訳'!Y11</f>
        <v>1334</v>
      </c>
      <c r="P11" s="277">
        <f t="shared" si="4"/>
        <v>11241</v>
      </c>
      <c r="Q11" s="277">
        <v>11241</v>
      </c>
      <c r="R11" s="277">
        <f t="shared" si="5"/>
        <v>0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2569</v>
      </c>
      <c r="AA11" s="277">
        <v>27</v>
      </c>
      <c r="AB11" s="277">
        <v>2508</v>
      </c>
      <c r="AC11" s="277">
        <f t="shared" si="7"/>
        <v>34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34</v>
      </c>
      <c r="AJ11" s="277">
        <v>0</v>
      </c>
    </row>
    <row r="12" spans="1:36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10291</v>
      </c>
      <c r="E12" s="280">
        <f t="shared" si="1"/>
        <v>7918</v>
      </c>
      <c r="F12" s="280">
        <f t="shared" si="2"/>
        <v>2373</v>
      </c>
      <c r="G12" s="280">
        <v>1202</v>
      </c>
      <c r="H12" s="280">
        <v>0</v>
      </c>
      <c r="I12" s="280">
        <v>0</v>
      </c>
      <c r="J12" s="280">
        <v>0</v>
      </c>
      <c r="K12" s="280">
        <v>0</v>
      </c>
      <c r="L12" s="280">
        <v>1171</v>
      </c>
      <c r="M12" s="280">
        <v>0</v>
      </c>
      <c r="N12" s="280">
        <f t="shared" si="3"/>
        <v>0</v>
      </c>
      <c r="O12" s="280">
        <f>+'資源化量内訳'!Y12</f>
        <v>0</v>
      </c>
      <c r="P12" s="280">
        <f t="shared" si="4"/>
        <v>8515</v>
      </c>
      <c r="Q12" s="280">
        <v>7918</v>
      </c>
      <c r="R12" s="280">
        <f t="shared" si="5"/>
        <v>597</v>
      </c>
      <c r="S12" s="280">
        <v>597</v>
      </c>
      <c r="T12" s="280">
        <v>0</v>
      </c>
      <c r="U12" s="280">
        <v>0</v>
      </c>
      <c r="V12" s="280">
        <v>0</v>
      </c>
      <c r="W12" s="280">
        <v>0</v>
      </c>
      <c r="X12" s="280">
        <v>0</v>
      </c>
      <c r="Y12" s="280">
        <v>0</v>
      </c>
      <c r="Z12" s="280">
        <f t="shared" si="6"/>
        <v>1221</v>
      </c>
      <c r="AA12" s="280">
        <v>0</v>
      </c>
      <c r="AB12" s="280">
        <v>889</v>
      </c>
      <c r="AC12" s="280">
        <f t="shared" si="7"/>
        <v>332</v>
      </c>
      <c r="AD12" s="280">
        <v>332</v>
      </c>
      <c r="AE12" s="280">
        <v>0</v>
      </c>
      <c r="AF12" s="280">
        <v>0</v>
      </c>
      <c r="AG12" s="280">
        <v>0</v>
      </c>
      <c r="AH12" s="280">
        <v>0</v>
      </c>
      <c r="AI12" s="280">
        <v>0</v>
      </c>
      <c r="AJ12" s="280">
        <v>0</v>
      </c>
    </row>
    <row r="13" spans="1:36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7813</v>
      </c>
      <c r="E13" s="280">
        <f t="shared" si="1"/>
        <v>0</v>
      </c>
      <c r="F13" s="280">
        <f t="shared" si="2"/>
        <v>7253</v>
      </c>
      <c r="G13" s="280">
        <v>0</v>
      </c>
      <c r="H13" s="280">
        <v>0</v>
      </c>
      <c r="I13" s="280">
        <v>0</v>
      </c>
      <c r="J13" s="280">
        <v>0</v>
      </c>
      <c r="K13" s="280">
        <v>6285</v>
      </c>
      <c r="L13" s="280">
        <v>968</v>
      </c>
      <c r="M13" s="280">
        <v>0</v>
      </c>
      <c r="N13" s="280">
        <f t="shared" si="3"/>
        <v>0</v>
      </c>
      <c r="O13" s="280">
        <f>+'資源化量内訳'!Y13</f>
        <v>560</v>
      </c>
      <c r="P13" s="280">
        <f t="shared" si="4"/>
        <v>0</v>
      </c>
      <c r="Q13" s="280">
        <v>0</v>
      </c>
      <c r="R13" s="280">
        <f t="shared" si="5"/>
        <v>0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f t="shared" si="6"/>
        <v>563</v>
      </c>
      <c r="AA13" s="280">
        <v>0</v>
      </c>
      <c r="AB13" s="280">
        <v>0</v>
      </c>
      <c r="AC13" s="280">
        <f t="shared" si="7"/>
        <v>563</v>
      </c>
      <c r="AD13" s="280">
        <v>0</v>
      </c>
      <c r="AE13" s="280">
        <v>0</v>
      </c>
      <c r="AF13" s="280">
        <v>0</v>
      </c>
      <c r="AG13" s="280">
        <v>0</v>
      </c>
      <c r="AH13" s="280">
        <v>61</v>
      </c>
      <c r="AI13" s="280">
        <v>502</v>
      </c>
      <c r="AJ13" s="280">
        <v>0</v>
      </c>
    </row>
    <row r="14" spans="1:36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8755</v>
      </c>
      <c r="E14" s="280">
        <f t="shared" si="1"/>
        <v>7070</v>
      </c>
      <c r="F14" s="280">
        <f t="shared" si="2"/>
        <v>545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545</v>
      </c>
      <c r="M14" s="280">
        <v>0</v>
      </c>
      <c r="N14" s="280">
        <f t="shared" si="3"/>
        <v>1140</v>
      </c>
      <c r="O14" s="280">
        <f>+'資源化量内訳'!Y14</f>
        <v>0</v>
      </c>
      <c r="P14" s="280">
        <f t="shared" si="4"/>
        <v>7070</v>
      </c>
      <c r="Q14" s="280">
        <v>7070</v>
      </c>
      <c r="R14" s="280">
        <f t="shared" si="5"/>
        <v>0</v>
      </c>
      <c r="S14" s="280">
        <v>0</v>
      </c>
      <c r="T14" s="280">
        <v>0</v>
      </c>
      <c r="U14" s="280">
        <v>0</v>
      </c>
      <c r="V14" s="280">
        <v>0</v>
      </c>
      <c r="W14" s="280">
        <v>0</v>
      </c>
      <c r="X14" s="280">
        <v>0</v>
      </c>
      <c r="Y14" s="280">
        <v>0</v>
      </c>
      <c r="Z14" s="280">
        <f t="shared" si="6"/>
        <v>1140</v>
      </c>
      <c r="AA14" s="280">
        <v>1140</v>
      </c>
      <c r="AB14" s="280">
        <v>0</v>
      </c>
      <c r="AC14" s="280">
        <f t="shared" si="7"/>
        <v>0</v>
      </c>
      <c r="AD14" s="280">
        <v>0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6547</v>
      </c>
      <c r="E15" s="280">
        <f t="shared" si="1"/>
        <v>5996</v>
      </c>
      <c r="F15" s="280">
        <f t="shared" si="2"/>
        <v>432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432</v>
      </c>
      <c r="M15" s="280">
        <v>0</v>
      </c>
      <c r="N15" s="280">
        <f t="shared" si="3"/>
        <v>119</v>
      </c>
      <c r="O15" s="280">
        <f>+'資源化量内訳'!Y15</f>
        <v>0</v>
      </c>
      <c r="P15" s="280">
        <f t="shared" si="4"/>
        <v>5996</v>
      </c>
      <c r="Q15" s="280">
        <v>5996</v>
      </c>
      <c r="R15" s="280">
        <f t="shared" si="5"/>
        <v>0</v>
      </c>
      <c r="S15" s="280">
        <v>0</v>
      </c>
      <c r="T15" s="280">
        <v>0</v>
      </c>
      <c r="U15" s="280"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f t="shared" si="6"/>
        <v>170</v>
      </c>
      <c r="AA15" s="280">
        <v>119</v>
      </c>
      <c r="AB15" s="280">
        <v>0</v>
      </c>
      <c r="AC15" s="280">
        <f t="shared" si="7"/>
        <v>51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v>51</v>
      </c>
      <c r="AJ15" s="280">
        <v>0</v>
      </c>
    </row>
    <row r="16" spans="1:36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12118</v>
      </c>
      <c r="E16" s="280">
        <f t="shared" si="1"/>
        <v>11151</v>
      </c>
      <c r="F16" s="280">
        <f t="shared" si="2"/>
        <v>967</v>
      </c>
      <c r="G16" s="280">
        <v>335</v>
      </c>
      <c r="H16" s="280">
        <v>0</v>
      </c>
      <c r="I16" s="280">
        <v>0</v>
      </c>
      <c r="J16" s="280">
        <v>0</v>
      </c>
      <c r="K16" s="280">
        <v>0</v>
      </c>
      <c r="L16" s="280">
        <v>632</v>
      </c>
      <c r="M16" s="280">
        <v>0</v>
      </c>
      <c r="N16" s="280">
        <f t="shared" si="3"/>
        <v>0</v>
      </c>
      <c r="O16" s="280">
        <f>+'資源化量内訳'!Y16</f>
        <v>0</v>
      </c>
      <c r="P16" s="280">
        <f t="shared" si="4"/>
        <v>11486</v>
      </c>
      <c r="Q16" s="280">
        <v>11151</v>
      </c>
      <c r="R16" s="280">
        <f t="shared" si="5"/>
        <v>335</v>
      </c>
      <c r="S16" s="280">
        <v>335</v>
      </c>
      <c r="T16" s="280">
        <v>0</v>
      </c>
      <c r="U16" s="280"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f t="shared" si="6"/>
        <v>0</v>
      </c>
      <c r="AA16" s="280">
        <v>0</v>
      </c>
      <c r="AB16" s="280">
        <v>0</v>
      </c>
      <c r="AC16" s="280">
        <f t="shared" si="7"/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0</v>
      </c>
      <c r="AJ16" s="280">
        <v>0</v>
      </c>
    </row>
    <row r="17" spans="1:36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9772</v>
      </c>
      <c r="E17" s="280">
        <f t="shared" si="1"/>
        <v>7931</v>
      </c>
      <c r="F17" s="280">
        <f t="shared" si="2"/>
        <v>1524</v>
      </c>
      <c r="G17" s="280">
        <v>335</v>
      </c>
      <c r="H17" s="280">
        <v>0</v>
      </c>
      <c r="I17" s="280">
        <v>0</v>
      </c>
      <c r="J17" s="280">
        <v>0</v>
      </c>
      <c r="K17" s="280">
        <v>0</v>
      </c>
      <c r="L17" s="280">
        <v>1189</v>
      </c>
      <c r="M17" s="280">
        <v>0</v>
      </c>
      <c r="N17" s="280">
        <f t="shared" si="3"/>
        <v>60</v>
      </c>
      <c r="O17" s="280">
        <f>+'資源化量内訳'!Y17</f>
        <v>257</v>
      </c>
      <c r="P17" s="280">
        <f t="shared" si="4"/>
        <v>7931</v>
      </c>
      <c r="Q17" s="280">
        <v>7931</v>
      </c>
      <c r="R17" s="280">
        <f t="shared" si="5"/>
        <v>0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f t="shared" si="6"/>
        <v>852</v>
      </c>
      <c r="AA17" s="280">
        <v>60</v>
      </c>
      <c r="AB17" s="280">
        <v>792</v>
      </c>
      <c r="AC17" s="280">
        <f t="shared" si="7"/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0</v>
      </c>
      <c r="AJ17" s="280">
        <v>0</v>
      </c>
    </row>
    <row r="18" spans="1:36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8173</v>
      </c>
      <c r="E18" s="280">
        <f t="shared" si="1"/>
        <v>5937</v>
      </c>
      <c r="F18" s="280">
        <f t="shared" si="2"/>
        <v>1715</v>
      </c>
      <c r="G18" s="280">
        <v>0</v>
      </c>
      <c r="H18" s="280">
        <v>0</v>
      </c>
      <c r="I18" s="280">
        <v>0</v>
      </c>
      <c r="J18" s="280">
        <v>0</v>
      </c>
      <c r="K18" s="280">
        <v>165</v>
      </c>
      <c r="L18" s="280">
        <v>1550</v>
      </c>
      <c r="M18" s="280">
        <v>0</v>
      </c>
      <c r="N18" s="280">
        <f t="shared" si="3"/>
        <v>521</v>
      </c>
      <c r="O18" s="280">
        <f>+'資源化量内訳'!Y18</f>
        <v>0</v>
      </c>
      <c r="P18" s="280">
        <f t="shared" si="4"/>
        <v>5937</v>
      </c>
      <c r="Q18" s="280">
        <v>5937</v>
      </c>
      <c r="R18" s="280">
        <f t="shared" si="5"/>
        <v>0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f t="shared" si="6"/>
        <v>1114</v>
      </c>
      <c r="AA18" s="280">
        <v>521</v>
      </c>
      <c r="AB18" s="280">
        <v>593</v>
      </c>
      <c r="AC18" s="280">
        <f t="shared" si="7"/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0</v>
      </c>
      <c r="AJ18" s="280">
        <v>0</v>
      </c>
    </row>
    <row r="19" spans="1:36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1032</v>
      </c>
      <c r="E19" s="280">
        <f t="shared" si="1"/>
        <v>859</v>
      </c>
      <c r="F19" s="280">
        <f t="shared" si="2"/>
        <v>173</v>
      </c>
      <c r="G19" s="280">
        <v>0</v>
      </c>
      <c r="H19" s="280">
        <v>5</v>
      </c>
      <c r="I19" s="280">
        <v>0</v>
      </c>
      <c r="J19" s="280">
        <v>0</v>
      </c>
      <c r="K19" s="280">
        <v>5</v>
      </c>
      <c r="L19" s="280">
        <v>163</v>
      </c>
      <c r="M19" s="280">
        <v>0</v>
      </c>
      <c r="N19" s="280">
        <f t="shared" si="3"/>
        <v>0</v>
      </c>
      <c r="O19" s="280">
        <f>+'資源化量内訳'!Y19</f>
        <v>0</v>
      </c>
      <c r="P19" s="280">
        <f t="shared" si="4"/>
        <v>859</v>
      </c>
      <c r="Q19" s="280">
        <v>859</v>
      </c>
      <c r="R19" s="280">
        <f t="shared" si="5"/>
        <v>0</v>
      </c>
      <c r="S19" s="280">
        <v>0</v>
      </c>
      <c r="T19" s="280">
        <v>0</v>
      </c>
      <c r="U19" s="280"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f t="shared" si="6"/>
        <v>0</v>
      </c>
      <c r="AA19" s="280">
        <v>0</v>
      </c>
      <c r="AB19" s="280">
        <v>0</v>
      </c>
      <c r="AC19" s="280">
        <f t="shared" si="7"/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0</v>
      </c>
      <c r="AJ19" s="280">
        <v>0</v>
      </c>
    </row>
    <row r="20" spans="1:36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1429</v>
      </c>
      <c r="E20" s="280">
        <f t="shared" si="1"/>
        <v>1036</v>
      </c>
      <c r="F20" s="280">
        <f t="shared" si="2"/>
        <v>251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251</v>
      </c>
      <c r="M20" s="280">
        <v>0</v>
      </c>
      <c r="N20" s="280">
        <f t="shared" si="3"/>
        <v>17</v>
      </c>
      <c r="O20" s="280">
        <f>+'資源化量内訳'!Y20</f>
        <v>125</v>
      </c>
      <c r="P20" s="280">
        <f t="shared" si="4"/>
        <v>1051</v>
      </c>
      <c r="Q20" s="280">
        <v>1036</v>
      </c>
      <c r="R20" s="280">
        <f t="shared" si="5"/>
        <v>15</v>
      </c>
      <c r="S20" s="280">
        <v>0</v>
      </c>
      <c r="T20" s="280">
        <v>0</v>
      </c>
      <c r="U20" s="280">
        <v>0</v>
      </c>
      <c r="V20" s="280">
        <v>0</v>
      </c>
      <c r="W20" s="280">
        <v>0</v>
      </c>
      <c r="X20" s="280">
        <v>15</v>
      </c>
      <c r="Y20" s="280">
        <v>0</v>
      </c>
      <c r="Z20" s="280">
        <f t="shared" si="6"/>
        <v>17</v>
      </c>
      <c r="AA20" s="280">
        <v>17</v>
      </c>
      <c r="AB20" s="280">
        <v>0</v>
      </c>
      <c r="AC20" s="280">
        <f t="shared" si="7"/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v>0</v>
      </c>
      <c r="AJ20" s="280">
        <v>0</v>
      </c>
    </row>
    <row r="21" spans="1:36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1259</v>
      </c>
      <c r="E21" s="280">
        <f t="shared" si="1"/>
        <v>834</v>
      </c>
      <c r="F21" s="280">
        <f t="shared" si="2"/>
        <v>85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85</v>
      </c>
      <c r="M21" s="280">
        <v>0</v>
      </c>
      <c r="N21" s="280">
        <f t="shared" si="3"/>
        <v>240</v>
      </c>
      <c r="O21" s="280">
        <f>+'資源化量内訳'!Y21</f>
        <v>100</v>
      </c>
      <c r="P21" s="280">
        <f t="shared" si="4"/>
        <v>840</v>
      </c>
      <c r="Q21" s="280">
        <v>834</v>
      </c>
      <c r="R21" s="280">
        <f t="shared" si="5"/>
        <v>6</v>
      </c>
      <c r="S21" s="280">
        <v>0</v>
      </c>
      <c r="T21" s="280">
        <v>0</v>
      </c>
      <c r="U21" s="280">
        <v>0</v>
      </c>
      <c r="V21" s="280">
        <v>0</v>
      </c>
      <c r="W21" s="280">
        <v>0</v>
      </c>
      <c r="X21" s="280">
        <v>6</v>
      </c>
      <c r="Y21" s="280">
        <v>0</v>
      </c>
      <c r="Z21" s="280">
        <f t="shared" si="6"/>
        <v>240</v>
      </c>
      <c r="AA21" s="280">
        <v>240</v>
      </c>
      <c r="AB21" s="280">
        <v>0</v>
      </c>
      <c r="AC21" s="280">
        <f t="shared" si="7"/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v>0</v>
      </c>
      <c r="AJ21" s="280">
        <v>0</v>
      </c>
    </row>
    <row r="22" spans="1:36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842</v>
      </c>
      <c r="E22" s="280">
        <f t="shared" si="1"/>
        <v>722</v>
      </c>
      <c r="F22" s="280">
        <f t="shared" si="2"/>
        <v>24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24</v>
      </c>
      <c r="M22" s="280">
        <v>0</v>
      </c>
      <c r="N22" s="280">
        <f t="shared" si="3"/>
        <v>0</v>
      </c>
      <c r="O22" s="280">
        <f>+'資源化量内訳'!Y22</f>
        <v>96</v>
      </c>
      <c r="P22" s="280">
        <f t="shared" si="4"/>
        <v>722</v>
      </c>
      <c r="Q22" s="280">
        <v>722</v>
      </c>
      <c r="R22" s="280">
        <f t="shared" si="5"/>
        <v>0</v>
      </c>
      <c r="S22" s="280">
        <v>0</v>
      </c>
      <c r="T22" s="280">
        <v>0</v>
      </c>
      <c r="U22" s="280">
        <v>0</v>
      </c>
      <c r="V22" s="280">
        <v>0</v>
      </c>
      <c r="W22" s="280">
        <v>0</v>
      </c>
      <c r="X22" s="280">
        <v>0</v>
      </c>
      <c r="Y22" s="280">
        <v>0</v>
      </c>
      <c r="Z22" s="280">
        <f t="shared" si="6"/>
        <v>0</v>
      </c>
      <c r="AA22" s="280">
        <v>0</v>
      </c>
      <c r="AB22" s="280">
        <v>0</v>
      </c>
      <c r="AC22" s="280">
        <f t="shared" si="7"/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294</v>
      </c>
      <c r="E23" s="280">
        <f t="shared" si="1"/>
        <v>245</v>
      </c>
      <c r="F23" s="280">
        <f t="shared" si="2"/>
        <v>49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49</v>
      </c>
      <c r="M23" s="280">
        <v>0</v>
      </c>
      <c r="N23" s="280">
        <f t="shared" si="3"/>
        <v>0</v>
      </c>
      <c r="O23" s="280">
        <f>+'資源化量内訳'!Y23</f>
        <v>0</v>
      </c>
      <c r="P23" s="280">
        <f t="shared" si="4"/>
        <v>245</v>
      </c>
      <c r="Q23" s="280">
        <v>245</v>
      </c>
      <c r="R23" s="280">
        <f t="shared" si="5"/>
        <v>0</v>
      </c>
      <c r="S23" s="280">
        <v>0</v>
      </c>
      <c r="T23" s="280">
        <v>0</v>
      </c>
      <c r="U23" s="280">
        <v>0</v>
      </c>
      <c r="V23" s="280">
        <v>0</v>
      </c>
      <c r="W23" s="280">
        <v>0</v>
      </c>
      <c r="X23" s="280">
        <v>0</v>
      </c>
      <c r="Y23" s="280">
        <v>0</v>
      </c>
      <c r="Z23" s="280">
        <f t="shared" si="6"/>
        <v>0</v>
      </c>
      <c r="AA23" s="280">
        <v>0</v>
      </c>
      <c r="AB23" s="280">
        <v>0</v>
      </c>
      <c r="AC23" s="280">
        <f t="shared" si="7"/>
        <v>0</v>
      </c>
      <c r="AD23" s="280">
        <v>0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479</v>
      </c>
      <c r="E24" s="280">
        <f t="shared" si="1"/>
        <v>430</v>
      </c>
      <c r="F24" s="280">
        <f t="shared" si="2"/>
        <v>49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49</v>
      </c>
      <c r="M24" s="280">
        <v>0</v>
      </c>
      <c r="N24" s="280">
        <f t="shared" si="3"/>
        <v>0</v>
      </c>
      <c r="O24" s="280">
        <f>+'資源化量内訳'!Y24</f>
        <v>0</v>
      </c>
      <c r="P24" s="280">
        <f t="shared" si="4"/>
        <v>430</v>
      </c>
      <c r="Q24" s="280">
        <v>430</v>
      </c>
      <c r="R24" s="280">
        <f t="shared" si="5"/>
        <v>0</v>
      </c>
      <c r="S24" s="280">
        <v>0</v>
      </c>
      <c r="T24" s="280">
        <v>0</v>
      </c>
      <c r="U24" s="280"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f t="shared" si="6"/>
        <v>0</v>
      </c>
      <c r="AA24" s="280">
        <v>0</v>
      </c>
      <c r="AB24" s="280">
        <v>0</v>
      </c>
      <c r="AC24" s="280">
        <f t="shared" si="7"/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v>0</v>
      </c>
      <c r="AJ24" s="280">
        <v>0</v>
      </c>
    </row>
    <row r="25" spans="1:36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1481</v>
      </c>
      <c r="E25" s="280">
        <f t="shared" si="1"/>
        <v>1161</v>
      </c>
      <c r="F25" s="280">
        <f t="shared" si="2"/>
        <v>316</v>
      </c>
      <c r="G25" s="280">
        <v>48</v>
      </c>
      <c r="H25" s="280">
        <v>0</v>
      </c>
      <c r="I25" s="280">
        <v>0</v>
      </c>
      <c r="J25" s="280">
        <v>0</v>
      </c>
      <c r="K25" s="280">
        <v>0</v>
      </c>
      <c r="L25" s="280">
        <v>268</v>
      </c>
      <c r="M25" s="280">
        <v>0</v>
      </c>
      <c r="N25" s="280">
        <f t="shared" si="3"/>
        <v>4</v>
      </c>
      <c r="O25" s="280">
        <f>+'資源化量内訳'!Y25</f>
        <v>0</v>
      </c>
      <c r="P25" s="280">
        <f t="shared" si="4"/>
        <v>1187</v>
      </c>
      <c r="Q25" s="280">
        <v>1161</v>
      </c>
      <c r="R25" s="280">
        <f t="shared" si="5"/>
        <v>26</v>
      </c>
      <c r="S25" s="280">
        <v>26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4</v>
      </c>
      <c r="AA25" s="280">
        <v>4</v>
      </c>
      <c r="AB25" s="280">
        <v>0</v>
      </c>
      <c r="AC25" s="280">
        <f t="shared" si="7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978</v>
      </c>
      <c r="E26" s="280">
        <f t="shared" si="1"/>
        <v>810</v>
      </c>
      <c r="F26" s="280">
        <f t="shared" si="2"/>
        <v>168</v>
      </c>
      <c r="G26" s="280">
        <v>90</v>
      </c>
      <c r="H26" s="280">
        <v>0</v>
      </c>
      <c r="I26" s="280">
        <v>0</v>
      </c>
      <c r="J26" s="280">
        <v>0</v>
      </c>
      <c r="K26" s="280">
        <v>0</v>
      </c>
      <c r="L26" s="280">
        <v>78</v>
      </c>
      <c r="M26" s="280">
        <v>0</v>
      </c>
      <c r="N26" s="280">
        <f t="shared" si="3"/>
        <v>0</v>
      </c>
      <c r="O26" s="280">
        <f>+'資源化量内訳'!Y26</f>
        <v>0</v>
      </c>
      <c r="P26" s="280">
        <f t="shared" si="4"/>
        <v>810</v>
      </c>
      <c r="Q26" s="280">
        <v>810</v>
      </c>
      <c r="R26" s="280">
        <f t="shared" si="5"/>
        <v>0</v>
      </c>
      <c r="S26" s="280">
        <v>0</v>
      </c>
      <c r="T26" s="280">
        <v>0</v>
      </c>
      <c r="U26" s="280">
        <v>0</v>
      </c>
      <c r="V26" s="280">
        <v>0</v>
      </c>
      <c r="W26" s="280">
        <v>0</v>
      </c>
      <c r="X26" s="280">
        <v>0</v>
      </c>
      <c r="Y26" s="280">
        <v>0</v>
      </c>
      <c r="Z26" s="280">
        <f t="shared" si="6"/>
        <v>184</v>
      </c>
      <c r="AA26" s="280">
        <v>0</v>
      </c>
      <c r="AB26" s="280">
        <v>100</v>
      </c>
      <c r="AC26" s="280">
        <f t="shared" si="7"/>
        <v>84</v>
      </c>
      <c r="AD26" s="280">
        <v>30</v>
      </c>
      <c r="AE26" s="280">
        <v>0</v>
      </c>
      <c r="AF26" s="280">
        <v>0</v>
      </c>
      <c r="AG26" s="280">
        <v>0</v>
      </c>
      <c r="AH26" s="280">
        <v>0</v>
      </c>
      <c r="AI26" s="280">
        <v>54</v>
      </c>
      <c r="AJ26" s="280">
        <v>0</v>
      </c>
    </row>
    <row r="27" spans="1:36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867</v>
      </c>
      <c r="E27" s="280">
        <f t="shared" si="1"/>
        <v>718</v>
      </c>
      <c r="F27" s="280">
        <f t="shared" si="2"/>
        <v>139</v>
      </c>
      <c r="G27" s="280">
        <v>68</v>
      </c>
      <c r="H27" s="280">
        <v>0</v>
      </c>
      <c r="I27" s="280">
        <v>0</v>
      </c>
      <c r="J27" s="280">
        <v>0</v>
      </c>
      <c r="K27" s="280">
        <v>0</v>
      </c>
      <c r="L27" s="280">
        <v>71</v>
      </c>
      <c r="M27" s="280">
        <v>0</v>
      </c>
      <c r="N27" s="280">
        <f t="shared" si="3"/>
        <v>0</v>
      </c>
      <c r="O27" s="280">
        <f>+'資源化量内訳'!Y27</f>
        <v>10</v>
      </c>
      <c r="P27" s="280">
        <f t="shared" si="4"/>
        <v>718</v>
      </c>
      <c r="Q27" s="280">
        <v>718</v>
      </c>
      <c r="R27" s="280">
        <f t="shared" si="5"/>
        <v>0</v>
      </c>
      <c r="S27" s="280">
        <v>0</v>
      </c>
      <c r="T27" s="280">
        <v>0</v>
      </c>
      <c r="U27" s="280">
        <v>0</v>
      </c>
      <c r="V27" s="280">
        <v>0</v>
      </c>
      <c r="W27" s="280">
        <v>0</v>
      </c>
      <c r="X27" s="280">
        <v>0</v>
      </c>
      <c r="Y27" s="280">
        <v>0</v>
      </c>
      <c r="Z27" s="280">
        <f t="shared" si="6"/>
        <v>158</v>
      </c>
      <c r="AA27" s="280">
        <v>0</v>
      </c>
      <c r="AB27" s="280">
        <v>81</v>
      </c>
      <c r="AC27" s="280">
        <f t="shared" si="7"/>
        <v>77</v>
      </c>
      <c r="AD27" s="280">
        <v>24</v>
      </c>
      <c r="AE27" s="280">
        <v>0</v>
      </c>
      <c r="AF27" s="280">
        <v>0</v>
      </c>
      <c r="AG27" s="280">
        <v>0</v>
      </c>
      <c r="AH27" s="280">
        <v>0</v>
      </c>
      <c r="AI27" s="280">
        <v>53</v>
      </c>
      <c r="AJ27" s="280">
        <v>0</v>
      </c>
    </row>
    <row r="28" spans="1:36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1271</v>
      </c>
      <c r="E28" s="280">
        <f t="shared" si="1"/>
        <v>1104</v>
      </c>
      <c r="F28" s="280">
        <f t="shared" si="2"/>
        <v>167</v>
      </c>
      <c r="G28" s="280">
        <v>83</v>
      </c>
      <c r="H28" s="280">
        <v>0</v>
      </c>
      <c r="I28" s="280">
        <v>0</v>
      </c>
      <c r="J28" s="280">
        <v>0</v>
      </c>
      <c r="K28" s="280">
        <v>0</v>
      </c>
      <c r="L28" s="280">
        <v>84</v>
      </c>
      <c r="M28" s="280">
        <v>0</v>
      </c>
      <c r="N28" s="280">
        <f t="shared" si="3"/>
        <v>0</v>
      </c>
      <c r="O28" s="280">
        <f>+'資源化量内訳'!Y28</f>
        <v>0</v>
      </c>
      <c r="P28" s="280">
        <f t="shared" si="4"/>
        <v>1104</v>
      </c>
      <c r="Q28" s="280">
        <v>1104</v>
      </c>
      <c r="R28" s="280">
        <f t="shared" si="5"/>
        <v>0</v>
      </c>
      <c r="S28" s="280">
        <v>0</v>
      </c>
      <c r="T28" s="280">
        <v>0</v>
      </c>
      <c r="U28" s="280">
        <v>0</v>
      </c>
      <c r="V28" s="280">
        <v>0</v>
      </c>
      <c r="W28" s="280">
        <v>0</v>
      </c>
      <c r="X28" s="280">
        <v>0</v>
      </c>
      <c r="Y28" s="280">
        <v>0</v>
      </c>
      <c r="Z28" s="280">
        <f t="shared" si="6"/>
        <v>217</v>
      </c>
      <c r="AA28" s="280">
        <v>0</v>
      </c>
      <c r="AB28" s="280">
        <v>125</v>
      </c>
      <c r="AC28" s="280">
        <f t="shared" si="7"/>
        <v>92</v>
      </c>
      <c r="AD28" s="280">
        <v>35</v>
      </c>
      <c r="AE28" s="280">
        <v>0</v>
      </c>
      <c r="AF28" s="280">
        <v>0</v>
      </c>
      <c r="AG28" s="280">
        <v>0</v>
      </c>
      <c r="AH28" s="280">
        <v>0</v>
      </c>
      <c r="AI28" s="280">
        <v>57</v>
      </c>
      <c r="AJ28" s="280">
        <v>0</v>
      </c>
    </row>
    <row r="29" spans="1:36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90</v>
      </c>
      <c r="E29" s="280">
        <f t="shared" si="1"/>
        <v>61</v>
      </c>
      <c r="F29" s="280">
        <f t="shared" si="2"/>
        <v>11</v>
      </c>
      <c r="G29" s="280">
        <v>5</v>
      </c>
      <c r="H29" s="280">
        <v>0</v>
      </c>
      <c r="I29" s="280">
        <v>0</v>
      </c>
      <c r="J29" s="280">
        <v>0</v>
      </c>
      <c r="K29" s="280">
        <v>0</v>
      </c>
      <c r="L29" s="280">
        <v>6</v>
      </c>
      <c r="M29" s="280">
        <v>0</v>
      </c>
      <c r="N29" s="280">
        <f t="shared" si="3"/>
        <v>0</v>
      </c>
      <c r="O29" s="280">
        <f>+'資源化量内訳'!Y29</f>
        <v>18</v>
      </c>
      <c r="P29" s="280">
        <f t="shared" si="4"/>
        <v>61</v>
      </c>
      <c r="Q29" s="280">
        <v>61</v>
      </c>
      <c r="R29" s="280">
        <f t="shared" si="5"/>
        <v>0</v>
      </c>
      <c r="S29" s="280">
        <v>0</v>
      </c>
      <c r="T29" s="280">
        <v>0</v>
      </c>
      <c r="U29" s="280">
        <v>0</v>
      </c>
      <c r="V29" s="280">
        <v>0</v>
      </c>
      <c r="W29" s="280">
        <v>0</v>
      </c>
      <c r="X29" s="280">
        <v>0</v>
      </c>
      <c r="Y29" s="280">
        <v>0</v>
      </c>
      <c r="Z29" s="280">
        <f t="shared" si="6"/>
        <v>13</v>
      </c>
      <c r="AA29" s="280">
        <v>0</v>
      </c>
      <c r="AB29" s="280">
        <v>7</v>
      </c>
      <c r="AC29" s="280">
        <f t="shared" si="7"/>
        <v>6</v>
      </c>
      <c r="AD29" s="280">
        <v>2</v>
      </c>
      <c r="AE29" s="280">
        <v>0</v>
      </c>
      <c r="AF29" s="280">
        <v>0</v>
      </c>
      <c r="AG29" s="280">
        <v>0</v>
      </c>
      <c r="AH29" s="280">
        <v>0</v>
      </c>
      <c r="AI29" s="280">
        <v>4</v>
      </c>
      <c r="AJ29" s="280">
        <v>0</v>
      </c>
    </row>
    <row r="30" spans="1:36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7247</v>
      </c>
      <c r="E30" s="280">
        <f t="shared" si="1"/>
        <v>4677</v>
      </c>
      <c r="F30" s="280">
        <f t="shared" si="2"/>
        <v>2570</v>
      </c>
      <c r="G30" s="280">
        <v>0</v>
      </c>
      <c r="H30" s="280">
        <v>0</v>
      </c>
      <c r="I30" s="280">
        <v>0</v>
      </c>
      <c r="J30" s="280">
        <v>0</v>
      </c>
      <c r="K30" s="280">
        <v>0</v>
      </c>
      <c r="L30" s="280">
        <v>2570</v>
      </c>
      <c r="M30" s="280">
        <v>0</v>
      </c>
      <c r="N30" s="280">
        <f t="shared" si="3"/>
        <v>0</v>
      </c>
      <c r="O30" s="280">
        <f>+'資源化量内訳'!Y30</f>
        <v>0</v>
      </c>
      <c r="P30" s="280">
        <f t="shared" si="4"/>
        <v>4690</v>
      </c>
      <c r="Q30" s="280">
        <v>4677</v>
      </c>
      <c r="R30" s="280">
        <f t="shared" si="5"/>
        <v>13</v>
      </c>
      <c r="S30" s="280">
        <v>0</v>
      </c>
      <c r="T30" s="280">
        <v>0</v>
      </c>
      <c r="U30" s="280">
        <v>0</v>
      </c>
      <c r="V30" s="280">
        <v>0</v>
      </c>
      <c r="W30" s="280">
        <v>0</v>
      </c>
      <c r="X30" s="280">
        <v>13</v>
      </c>
      <c r="Y30" s="280">
        <v>0</v>
      </c>
      <c r="Z30" s="280">
        <f t="shared" si="6"/>
        <v>720</v>
      </c>
      <c r="AA30" s="280">
        <v>0</v>
      </c>
      <c r="AB30" s="280">
        <v>502</v>
      </c>
      <c r="AC30" s="280">
        <f t="shared" si="7"/>
        <v>218</v>
      </c>
      <c r="AD30" s="280">
        <v>0</v>
      </c>
      <c r="AE30" s="280">
        <v>0</v>
      </c>
      <c r="AF30" s="280">
        <v>0</v>
      </c>
      <c r="AG30" s="280">
        <v>0</v>
      </c>
      <c r="AH30" s="280">
        <v>0</v>
      </c>
      <c r="AI30" s="280">
        <v>218</v>
      </c>
      <c r="AJ30" s="280">
        <v>0</v>
      </c>
    </row>
    <row r="31" spans="1:36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1926</v>
      </c>
      <c r="E31" s="280">
        <f t="shared" si="1"/>
        <v>1475</v>
      </c>
      <c r="F31" s="280">
        <f t="shared" si="2"/>
        <v>222</v>
      </c>
      <c r="G31" s="280">
        <v>101</v>
      </c>
      <c r="H31" s="280">
        <v>0</v>
      </c>
      <c r="I31" s="280">
        <v>0</v>
      </c>
      <c r="J31" s="280">
        <v>0</v>
      </c>
      <c r="K31" s="280">
        <v>0</v>
      </c>
      <c r="L31" s="280">
        <v>121</v>
      </c>
      <c r="M31" s="280">
        <v>0</v>
      </c>
      <c r="N31" s="280">
        <f t="shared" si="3"/>
        <v>0</v>
      </c>
      <c r="O31" s="280">
        <f>+'資源化量内訳'!Y31</f>
        <v>229</v>
      </c>
      <c r="P31" s="280">
        <f t="shared" si="4"/>
        <v>1566</v>
      </c>
      <c r="Q31" s="280">
        <v>1475</v>
      </c>
      <c r="R31" s="280">
        <f t="shared" si="5"/>
        <v>91</v>
      </c>
      <c r="S31" s="280">
        <v>34</v>
      </c>
      <c r="T31" s="280">
        <v>0</v>
      </c>
      <c r="U31" s="280">
        <v>0</v>
      </c>
      <c r="V31" s="280">
        <v>0</v>
      </c>
      <c r="W31" s="280">
        <v>0</v>
      </c>
      <c r="X31" s="280">
        <v>57</v>
      </c>
      <c r="Y31" s="280">
        <v>0</v>
      </c>
      <c r="Z31" s="280">
        <f t="shared" si="6"/>
        <v>236</v>
      </c>
      <c r="AA31" s="280">
        <v>0</v>
      </c>
      <c r="AB31" s="280">
        <v>196</v>
      </c>
      <c r="AC31" s="280">
        <f t="shared" si="7"/>
        <v>40</v>
      </c>
      <c r="AD31" s="280">
        <v>15</v>
      </c>
      <c r="AE31" s="280">
        <v>0</v>
      </c>
      <c r="AF31" s="280">
        <v>0</v>
      </c>
      <c r="AG31" s="280">
        <v>0</v>
      </c>
      <c r="AH31" s="280">
        <v>0</v>
      </c>
      <c r="AI31" s="280">
        <v>25</v>
      </c>
      <c r="AJ31" s="280">
        <v>0</v>
      </c>
    </row>
    <row r="32" spans="1:36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2641</v>
      </c>
      <c r="E32" s="280">
        <f t="shared" si="1"/>
        <v>0</v>
      </c>
      <c r="F32" s="280">
        <f t="shared" si="2"/>
        <v>2641</v>
      </c>
      <c r="G32" s="280">
        <v>0</v>
      </c>
      <c r="H32" s="280">
        <v>0</v>
      </c>
      <c r="I32" s="280">
        <v>0</v>
      </c>
      <c r="J32" s="280">
        <v>0</v>
      </c>
      <c r="K32" s="280">
        <v>1707</v>
      </c>
      <c r="L32" s="280">
        <v>934</v>
      </c>
      <c r="M32" s="280">
        <v>0</v>
      </c>
      <c r="N32" s="280">
        <f t="shared" si="3"/>
        <v>0</v>
      </c>
      <c r="O32" s="280">
        <f>+'資源化量内訳'!Y32</f>
        <v>0</v>
      </c>
      <c r="P32" s="280">
        <f t="shared" si="4"/>
        <v>0</v>
      </c>
      <c r="Q32" s="280">
        <v>0</v>
      </c>
      <c r="R32" s="280">
        <f t="shared" si="5"/>
        <v>0</v>
      </c>
      <c r="S32" s="280">
        <v>0</v>
      </c>
      <c r="T32" s="280">
        <v>0</v>
      </c>
      <c r="U32" s="280">
        <v>0</v>
      </c>
      <c r="V32" s="280">
        <v>0</v>
      </c>
      <c r="W32" s="280">
        <v>0</v>
      </c>
      <c r="X32" s="280">
        <v>0</v>
      </c>
      <c r="Y32" s="280">
        <v>0</v>
      </c>
      <c r="Z32" s="280">
        <f t="shared" si="6"/>
        <v>22</v>
      </c>
      <c r="AA32" s="280">
        <v>0</v>
      </c>
      <c r="AB32" s="280">
        <v>0</v>
      </c>
      <c r="AC32" s="280">
        <f t="shared" si="7"/>
        <v>22</v>
      </c>
      <c r="AD32" s="280">
        <v>0</v>
      </c>
      <c r="AE32" s="280">
        <v>0</v>
      </c>
      <c r="AF32" s="280">
        <v>0</v>
      </c>
      <c r="AG32" s="280">
        <v>0</v>
      </c>
      <c r="AH32" s="280">
        <v>17</v>
      </c>
      <c r="AI32" s="280">
        <v>5</v>
      </c>
      <c r="AJ32" s="280">
        <v>0</v>
      </c>
    </row>
    <row r="33" spans="1:36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4591</v>
      </c>
      <c r="E33" s="280">
        <f t="shared" si="1"/>
        <v>3387</v>
      </c>
      <c r="F33" s="280">
        <f t="shared" si="2"/>
        <v>665</v>
      </c>
      <c r="G33" s="280">
        <v>327</v>
      </c>
      <c r="H33" s="280">
        <v>0</v>
      </c>
      <c r="I33" s="280">
        <v>0</v>
      </c>
      <c r="J33" s="280">
        <v>0</v>
      </c>
      <c r="K33" s="280">
        <v>0</v>
      </c>
      <c r="L33" s="280">
        <v>338</v>
      </c>
      <c r="M33" s="280">
        <v>0</v>
      </c>
      <c r="N33" s="280">
        <f t="shared" si="3"/>
        <v>0</v>
      </c>
      <c r="O33" s="280">
        <f>+'資源化量内訳'!Y33</f>
        <v>539</v>
      </c>
      <c r="P33" s="280">
        <f t="shared" si="4"/>
        <v>3705</v>
      </c>
      <c r="Q33" s="280">
        <v>3387</v>
      </c>
      <c r="R33" s="280">
        <f t="shared" si="5"/>
        <v>318</v>
      </c>
      <c r="S33" s="280">
        <v>144</v>
      </c>
      <c r="T33" s="280">
        <v>0</v>
      </c>
      <c r="U33" s="280">
        <v>0</v>
      </c>
      <c r="V33" s="280">
        <v>0</v>
      </c>
      <c r="W33" s="280">
        <v>0</v>
      </c>
      <c r="X33" s="280">
        <v>174</v>
      </c>
      <c r="Y33" s="280">
        <v>0</v>
      </c>
      <c r="Z33" s="280">
        <f t="shared" si="6"/>
        <v>542</v>
      </c>
      <c r="AA33" s="280">
        <v>0</v>
      </c>
      <c r="AB33" s="280">
        <v>406</v>
      </c>
      <c r="AC33" s="280">
        <f t="shared" si="7"/>
        <v>136</v>
      </c>
      <c r="AD33" s="280">
        <v>61</v>
      </c>
      <c r="AE33" s="280">
        <v>0</v>
      </c>
      <c r="AF33" s="280">
        <v>0</v>
      </c>
      <c r="AG33" s="280">
        <v>0</v>
      </c>
      <c r="AH33" s="280">
        <v>0</v>
      </c>
      <c r="AI33" s="280">
        <v>75</v>
      </c>
      <c r="AJ33" s="280">
        <v>0</v>
      </c>
    </row>
    <row r="34" spans="1:36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2241</v>
      </c>
      <c r="E34" s="280">
        <f t="shared" si="1"/>
        <v>1664</v>
      </c>
      <c r="F34" s="280">
        <f t="shared" si="2"/>
        <v>284</v>
      </c>
      <c r="G34" s="280">
        <v>136</v>
      </c>
      <c r="H34" s="280">
        <v>0</v>
      </c>
      <c r="I34" s="280">
        <v>0</v>
      </c>
      <c r="J34" s="280">
        <v>0</v>
      </c>
      <c r="K34" s="280">
        <v>0</v>
      </c>
      <c r="L34" s="280">
        <v>148</v>
      </c>
      <c r="M34" s="280">
        <v>0</v>
      </c>
      <c r="N34" s="280">
        <f t="shared" si="3"/>
        <v>0</v>
      </c>
      <c r="O34" s="280">
        <f>+'資源化量内訳'!Y34</f>
        <v>293</v>
      </c>
      <c r="P34" s="280">
        <f t="shared" si="4"/>
        <v>1781</v>
      </c>
      <c r="Q34" s="280">
        <v>1664</v>
      </c>
      <c r="R34" s="280">
        <f t="shared" si="5"/>
        <v>117</v>
      </c>
      <c r="S34" s="280">
        <v>48</v>
      </c>
      <c r="T34" s="280">
        <v>0</v>
      </c>
      <c r="U34" s="280">
        <v>0</v>
      </c>
      <c r="V34" s="280">
        <v>0</v>
      </c>
      <c r="W34" s="280">
        <v>0</v>
      </c>
      <c r="X34" s="280">
        <v>69</v>
      </c>
      <c r="Y34" s="280">
        <v>0</v>
      </c>
      <c r="Z34" s="280">
        <f t="shared" si="6"/>
        <v>266</v>
      </c>
      <c r="AA34" s="280">
        <v>0</v>
      </c>
      <c r="AB34" s="280">
        <v>216</v>
      </c>
      <c r="AC34" s="280">
        <f t="shared" si="7"/>
        <v>50</v>
      </c>
      <c r="AD34" s="280">
        <v>20</v>
      </c>
      <c r="AE34" s="280">
        <v>0</v>
      </c>
      <c r="AF34" s="280">
        <v>0</v>
      </c>
      <c r="AG34" s="280">
        <v>0</v>
      </c>
      <c r="AH34" s="280">
        <v>0</v>
      </c>
      <c r="AI34" s="280">
        <v>30</v>
      </c>
      <c r="AJ34" s="280">
        <v>0</v>
      </c>
    </row>
    <row r="35" spans="1:36" s="275" customFormat="1" ht="12" customHeight="1">
      <c r="A35" s="270" t="s">
        <v>502</v>
      </c>
      <c r="B35" s="271" t="s">
        <v>558</v>
      </c>
      <c r="C35" s="270" t="s">
        <v>559</v>
      </c>
      <c r="D35" s="280">
        <f t="shared" si="0"/>
        <v>711</v>
      </c>
      <c r="E35" s="280">
        <f t="shared" si="1"/>
        <v>0</v>
      </c>
      <c r="F35" s="280">
        <f t="shared" si="2"/>
        <v>694</v>
      </c>
      <c r="G35" s="280">
        <v>0</v>
      </c>
      <c r="H35" s="280">
        <v>22</v>
      </c>
      <c r="I35" s="280">
        <v>0</v>
      </c>
      <c r="J35" s="280">
        <v>0</v>
      </c>
      <c r="K35" s="280">
        <v>672</v>
      </c>
      <c r="L35" s="280">
        <v>0</v>
      </c>
      <c r="M35" s="280">
        <v>0</v>
      </c>
      <c r="N35" s="280">
        <f t="shared" si="3"/>
        <v>0</v>
      </c>
      <c r="O35" s="280">
        <f>+'資源化量内訳'!Y35</f>
        <v>17</v>
      </c>
      <c r="P35" s="280">
        <f t="shared" si="4"/>
        <v>0</v>
      </c>
      <c r="Q35" s="280">
        <v>0</v>
      </c>
      <c r="R35" s="280">
        <f t="shared" si="5"/>
        <v>0</v>
      </c>
      <c r="S35" s="280">
        <v>0</v>
      </c>
      <c r="T35" s="280">
        <v>0</v>
      </c>
      <c r="U35" s="280">
        <v>0</v>
      </c>
      <c r="V35" s="280">
        <v>0</v>
      </c>
      <c r="W35" s="280">
        <v>0</v>
      </c>
      <c r="X35" s="280">
        <v>0</v>
      </c>
      <c r="Y35" s="280">
        <v>0</v>
      </c>
      <c r="Z35" s="280">
        <f t="shared" si="6"/>
        <v>0</v>
      </c>
      <c r="AA35" s="280">
        <v>0</v>
      </c>
      <c r="AB35" s="280">
        <v>0</v>
      </c>
      <c r="AC35" s="280">
        <f t="shared" si="7"/>
        <v>0</v>
      </c>
      <c r="AD35" s="280">
        <v>0</v>
      </c>
      <c r="AE35" s="280">
        <v>0</v>
      </c>
      <c r="AF35" s="280">
        <v>0</v>
      </c>
      <c r="AG35" s="280">
        <v>0</v>
      </c>
      <c r="AH35" s="280">
        <v>0</v>
      </c>
      <c r="AI35" s="280">
        <v>0</v>
      </c>
      <c r="AJ35" s="280">
        <v>0</v>
      </c>
    </row>
    <row r="36" spans="1:36" s="275" customFormat="1" ht="12" customHeight="1">
      <c r="A36" s="270" t="s">
        <v>502</v>
      </c>
      <c r="B36" s="271" t="s">
        <v>560</v>
      </c>
      <c r="C36" s="270" t="s">
        <v>561</v>
      </c>
      <c r="D36" s="280">
        <f t="shared" si="0"/>
        <v>1611</v>
      </c>
      <c r="E36" s="280">
        <f t="shared" si="1"/>
        <v>1087</v>
      </c>
      <c r="F36" s="280">
        <f t="shared" si="2"/>
        <v>360</v>
      </c>
      <c r="G36" s="280">
        <v>0</v>
      </c>
      <c r="H36" s="280">
        <v>0</v>
      </c>
      <c r="I36" s="280">
        <v>0</v>
      </c>
      <c r="J36" s="280">
        <v>0</v>
      </c>
      <c r="K36" s="280">
        <v>0</v>
      </c>
      <c r="L36" s="280">
        <v>360</v>
      </c>
      <c r="M36" s="280">
        <v>0</v>
      </c>
      <c r="N36" s="280">
        <f t="shared" si="3"/>
        <v>164</v>
      </c>
      <c r="O36" s="280">
        <f>+'資源化量内訳'!Y36</f>
        <v>0</v>
      </c>
      <c r="P36" s="280">
        <f t="shared" si="4"/>
        <v>1087</v>
      </c>
      <c r="Q36" s="280">
        <v>1087</v>
      </c>
      <c r="R36" s="280">
        <f t="shared" si="5"/>
        <v>0</v>
      </c>
      <c r="S36" s="280">
        <v>0</v>
      </c>
      <c r="T36" s="280">
        <v>0</v>
      </c>
      <c r="U36" s="280">
        <v>0</v>
      </c>
      <c r="V36" s="280">
        <v>0</v>
      </c>
      <c r="W36" s="280">
        <v>0</v>
      </c>
      <c r="X36" s="280">
        <v>0</v>
      </c>
      <c r="Y36" s="280">
        <v>0</v>
      </c>
      <c r="Z36" s="280">
        <f t="shared" si="6"/>
        <v>316</v>
      </c>
      <c r="AA36" s="280">
        <v>164</v>
      </c>
      <c r="AB36" s="280">
        <v>136</v>
      </c>
      <c r="AC36" s="280">
        <f t="shared" si="7"/>
        <v>16</v>
      </c>
      <c r="AD36" s="280">
        <v>0</v>
      </c>
      <c r="AE36" s="280">
        <v>0</v>
      </c>
      <c r="AF36" s="280">
        <v>0</v>
      </c>
      <c r="AG36" s="280">
        <v>0</v>
      </c>
      <c r="AH36" s="280">
        <v>0</v>
      </c>
      <c r="AI36" s="280">
        <v>16</v>
      </c>
      <c r="AJ36" s="280">
        <v>0</v>
      </c>
    </row>
    <row r="37" spans="1:36" s="275" customFormat="1" ht="12" customHeight="1">
      <c r="A37" s="270" t="s">
        <v>502</v>
      </c>
      <c r="B37" s="271" t="s">
        <v>562</v>
      </c>
      <c r="C37" s="270" t="s">
        <v>563</v>
      </c>
      <c r="D37" s="280">
        <f t="shared" si="0"/>
        <v>1444</v>
      </c>
      <c r="E37" s="280">
        <f t="shared" si="1"/>
        <v>0</v>
      </c>
      <c r="F37" s="280">
        <f t="shared" si="2"/>
        <v>1439</v>
      </c>
      <c r="G37" s="280">
        <v>182</v>
      </c>
      <c r="H37" s="280">
        <v>0</v>
      </c>
      <c r="I37" s="280">
        <v>0</v>
      </c>
      <c r="J37" s="280">
        <v>0</v>
      </c>
      <c r="K37" s="280">
        <v>1087</v>
      </c>
      <c r="L37" s="280">
        <v>170</v>
      </c>
      <c r="M37" s="280">
        <v>0</v>
      </c>
      <c r="N37" s="280">
        <f t="shared" si="3"/>
        <v>5</v>
      </c>
      <c r="O37" s="280">
        <f>+'資源化量内訳'!Y37</f>
        <v>0</v>
      </c>
      <c r="P37" s="280">
        <f t="shared" si="4"/>
        <v>0</v>
      </c>
      <c r="Q37" s="280">
        <v>0</v>
      </c>
      <c r="R37" s="280">
        <f t="shared" si="5"/>
        <v>0</v>
      </c>
      <c r="S37" s="280">
        <v>0</v>
      </c>
      <c r="T37" s="280">
        <v>0</v>
      </c>
      <c r="U37" s="280">
        <v>0</v>
      </c>
      <c r="V37" s="280">
        <v>0</v>
      </c>
      <c r="W37" s="280">
        <v>0</v>
      </c>
      <c r="X37" s="280">
        <v>0</v>
      </c>
      <c r="Y37" s="280">
        <v>0</v>
      </c>
      <c r="Z37" s="280">
        <f t="shared" si="6"/>
        <v>5</v>
      </c>
      <c r="AA37" s="280">
        <v>5</v>
      </c>
      <c r="AB37" s="280">
        <v>0</v>
      </c>
      <c r="AC37" s="280">
        <f t="shared" si="7"/>
        <v>0</v>
      </c>
      <c r="AD37" s="280">
        <v>0</v>
      </c>
      <c r="AE37" s="280">
        <v>0</v>
      </c>
      <c r="AF37" s="280">
        <v>0</v>
      </c>
      <c r="AG37" s="280">
        <v>0</v>
      </c>
      <c r="AH37" s="280">
        <v>0</v>
      </c>
      <c r="AI37" s="280">
        <v>0</v>
      </c>
      <c r="AJ37" s="280">
        <v>0</v>
      </c>
    </row>
    <row r="38" spans="1:36" s="275" customFormat="1" ht="12" customHeight="1">
      <c r="A38" s="270" t="s">
        <v>502</v>
      </c>
      <c r="B38" s="271" t="s">
        <v>564</v>
      </c>
      <c r="C38" s="270" t="s">
        <v>565</v>
      </c>
      <c r="D38" s="280">
        <f t="shared" si="0"/>
        <v>6247</v>
      </c>
      <c r="E38" s="280">
        <f t="shared" si="1"/>
        <v>5373</v>
      </c>
      <c r="F38" s="280">
        <f t="shared" si="2"/>
        <v>874</v>
      </c>
      <c r="G38" s="280">
        <v>0</v>
      </c>
      <c r="H38" s="280">
        <v>0</v>
      </c>
      <c r="I38" s="280">
        <v>0</v>
      </c>
      <c r="J38" s="280">
        <v>0</v>
      </c>
      <c r="K38" s="280">
        <v>0</v>
      </c>
      <c r="L38" s="280">
        <v>874</v>
      </c>
      <c r="M38" s="280">
        <v>0</v>
      </c>
      <c r="N38" s="280">
        <f t="shared" si="3"/>
        <v>0</v>
      </c>
      <c r="O38" s="280">
        <f>+'資源化量内訳'!Y38</f>
        <v>0</v>
      </c>
      <c r="P38" s="280">
        <f t="shared" si="4"/>
        <v>5390</v>
      </c>
      <c r="Q38" s="280">
        <v>5373</v>
      </c>
      <c r="R38" s="280">
        <f t="shared" si="5"/>
        <v>17</v>
      </c>
      <c r="S38" s="280">
        <v>0</v>
      </c>
      <c r="T38" s="280">
        <v>0</v>
      </c>
      <c r="U38" s="280">
        <v>0</v>
      </c>
      <c r="V38" s="280">
        <v>0</v>
      </c>
      <c r="W38" s="280">
        <v>0</v>
      </c>
      <c r="X38" s="280">
        <v>17</v>
      </c>
      <c r="Y38" s="280">
        <v>0</v>
      </c>
      <c r="Z38" s="280">
        <f t="shared" si="6"/>
        <v>641</v>
      </c>
      <c r="AA38" s="280">
        <v>0</v>
      </c>
      <c r="AB38" s="280">
        <v>641</v>
      </c>
      <c r="AC38" s="280">
        <f t="shared" si="7"/>
        <v>0</v>
      </c>
      <c r="AD38" s="280">
        <v>0</v>
      </c>
      <c r="AE38" s="280">
        <v>0</v>
      </c>
      <c r="AF38" s="280">
        <v>0</v>
      </c>
      <c r="AG38" s="280">
        <v>0</v>
      </c>
      <c r="AH38" s="280">
        <v>0</v>
      </c>
      <c r="AI38" s="280">
        <v>0</v>
      </c>
      <c r="AJ38" s="280">
        <v>0</v>
      </c>
    </row>
    <row r="39" spans="1:36" s="275" customFormat="1" ht="12" customHeight="1">
      <c r="A39" s="270" t="s">
        <v>502</v>
      </c>
      <c r="B39" s="271" t="s">
        <v>566</v>
      </c>
      <c r="C39" s="270" t="s">
        <v>567</v>
      </c>
      <c r="D39" s="280">
        <f t="shared" si="0"/>
        <v>1528</v>
      </c>
      <c r="E39" s="280">
        <f t="shared" si="1"/>
        <v>1371</v>
      </c>
      <c r="F39" s="280">
        <f t="shared" si="2"/>
        <v>74</v>
      </c>
      <c r="G39" s="280">
        <v>0</v>
      </c>
      <c r="H39" s="280">
        <v>0</v>
      </c>
      <c r="I39" s="280">
        <v>0</v>
      </c>
      <c r="J39" s="280">
        <v>0</v>
      </c>
      <c r="K39" s="280">
        <v>0</v>
      </c>
      <c r="L39" s="280">
        <v>74</v>
      </c>
      <c r="M39" s="280">
        <v>0</v>
      </c>
      <c r="N39" s="280">
        <f t="shared" si="3"/>
        <v>83</v>
      </c>
      <c r="O39" s="280">
        <f>+'資源化量内訳'!Y39</f>
        <v>0</v>
      </c>
      <c r="P39" s="280">
        <f t="shared" si="4"/>
        <v>1371</v>
      </c>
      <c r="Q39" s="280">
        <v>1371</v>
      </c>
      <c r="R39" s="280">
        <f t="shared" si="5"/>
        <v>0</v>
      </c>
      <c r="S39" s="280">
        <v>0</v>
      </c>
      <c r="T39" s="280">
        <v>0</v>
      </c>
      <c r="U39" s="280">
        <v>0</v>
      </c>
      <c r="V39" s="280">
        <v>0</v>
      </c>
      <c r="W39" s="280">
        <v>0</v>
      </c>
      <c r="X39" s="280">
        <v>0</v>
      </c>
      <c r="Y39" s="280">
        <v>0</v>
      </c>
      <c r="Z39" s="280">
        <f t="shared" si="6"/>
        <v>83</v>
      </c>
      <c r="AA39" s="280">
        <v>83</v>
      </c>
      <c r="AB39" s="280">
        <v>0</v>
      </c>
      <c r="AC39" s="280">
        <f t="shared" si="7"/>
        <v>0</v>
      </c>
      <c r="AD39" s="280">
        <v>0</v>
      </c>
      <c r="AE39" s="280">
        <v>0</v>
      </c>
      <c r="AF39" s="280">
        <v>0</v>
      </c>
      <c r="AG39" s="280">
        <v>0</v>
      </c>
      <c r="AH39" s="280">
        <v>0</v>
      </c>
      <c r="AI39" s="280">
        <v>0</v>
      </c>
      <c r="AJ39" s="280">
        <v>0</v>
      </c>
    </row>
    <row r="40" spans="1:36" s="275" customFormat="1" ht="12" customHeight="1">
      <c r="A40" s="270" t="s">
        <v>502</v>
      </c>
      <c r="B40" s="271" t="s">
        <v>568</v>
      </c>
      <c r="C40" s="270" t="s">
        <v>569</v>
      </c>
      <c r="D40" s="280">
        <f t="shared" si="0"/>
        <v>396</v>
      </c>
      <c r="E40" s="280">
        <f t="shared" si="1"/>
        <v>366</v>
      </c>
      <c r="F40" s="280">
        <f t="shared" si="2"/>
        <v>30</v>
      </c>
      <c r="G40" s="280">
        <v>0</v>
      </c>
      <c r="H40" s="280">
        <v>0</v>
      </c>
      <c r="I40" s="280">
        <v>0</v>
      </c>
      <c r="J40" s="280">
        <v>0</v>
      </c>
      <c r="K40" s="280">
        <v>0</v>
      </c>
      <c r="L40" s="280">
        <v>30</v>
      </c>
      <c r="M40" s="280">
        <v>0</v>
      </c>
      <c r="N40" s="280">
        <f t="shared" si="3"/>
        <v>0</v>
      </c>
      <c r="O40" s="280">
        <f>+'資源化量内訳'!Y40</f>
        <v>0</v>
      </c>
      <c r="P40" s="280">
        <f t="shared" si="4"/>
        <v>366</v>
      </c>
      <c r="Q40" s="280">
        <v>366</v>
      </c>
      <c r="R40" s="280">
        <f t="shared" si="5"/>
        <v>0</v>
      </c>
      <c r="S40" s="280">
        <v>0</v>
      </c>
      <c r="T40" s="280">
        <v>0</v>
      </c>
      <c r="U40" s="280">
        <v>0</v>
      </c>
      <c r="V40" s="280">
        <v>0</v>
      </c>
      <c r="W40" s="280">
        <v>0</v>
      </c>
      <c r="X40" s="280">
        <v>0</v>
      </c>
      <c r="Y40" s="280">
        <v>0</v>
      </c>
      <c r="Z40" s="280">
        <f t="shared" si="6"/>
        <v>0</v>
      </c>
      <c r="AA40" s="280">
        <v>0</v>
      </c>
      <c r="AB40" s="280">
        <v>0</v>
      </c>
      <c r="AC40" s="280">
        <f t="shared" si="7"/>
        <v>0</v>
      </c>
      <c r="AD40" s="280">
        <v>0</v>
      </c>
      <c r="AE40" s="280">
        <v>0</v>
      </c>
      <c r="AF40" s="280">
        <v>0</v>
      </c>
      <c r="AG40" s="280">
        <v>0</v>
      </c>
      <c r="AH40" s="280">
        <v>0</v>
      </c>
      <c r="AI40" s="280">
        <v>0</v>
      </c>
      <c r="AJ40" s="280">
        <v>0</v>
      </c>
    </row>
    <row r="41" spans="1:36" s="275" customFormat="1" ht="12" customHeight="1">
      <c r="A41" s="270" t="s">
        <v>502</v>
      </c>
      <c r="B41" s="271" t="s">
        <v>570</v>
      </c>
      <c r="C41" s="270" t="s">
        <v>571</v>
      </c>
      <c r="D41" s="280">
        <f t="shared" si="0"/>
        <v>3996</v>
      </c>
      <c r="E41" s="280">
        <f t="shared" si="1"/>
        <v>3749</v>
      </c>
      <c r="F41" s="280">
        <f t="shared" si="2"/>
        <v>247</v>
      </c>
      <c r="G41" s="280">
        <v>0</v>
      </c>
      <c r="H41" s="280">
        <v>0</v>
      </c>
      <c r="I41" s="280">
        <v>0</v>
      </c>
      <c r="J41" s="280">
        <v>0</v>
      </c>
      <c r="K41" s="280">
        <v>0</v>
      </c>
      <c r="L41" s="280">
        <v>247</v>
      </c>
      <c r="M41" s="280">
        <v>0</v>
      </c>
      <c r="N41" s="280">
        <f t="shared" si="3"/>
        <v>0</v>
      </c>
      <c r="O41" s="280">
        <f>+'資源化量内訳'!Y41</f>
        <v>0</v>
      </c>
      <c r="P41" s="280">
        <f t="shared" si="4"/>
        <v>3749</v>
      </c>
      <c r="Q41" s="280">
        <v>3749</v>
      </c>
      <c r="R41" s="280">
        <f t="shared" si="5"/>
        <v>0</v>
      </c>
      <c r="S41" s="280">
        <v>0</v>
      </c>
      <c r="T41" s="280">
        <v>0</v>
      </c>
      <c r="U41" s="280">
        <v>0</v>
      </c>
      <c r="V41" s="280">
        <v>0</v>
      </c>
      <c r="W41" s="280">
        <v>0</v>
      </c>
      <c r="X41" s="280">
        <v>0</v>
      </c>
      <c r="Y41" s="280">
        <v>0</v>
      </c>
      <c r="Z41" s="280">
        <f t="shared" si="6"/>
        <v>0</v>
      </c>
      <c r="AA41" s="280">
        <v>0</v>
      </c>
      <c r="AB41" s="280">
        <v>0</v>
      </c>
      <c r="AC41" s="280">
        <f t="shared" si="7"/>
        <v>0</v>
      </c>
      <c r="AD41" s="280">
        <v>0</v>
      </c>
      <c r="AE41" s="280">
        <v>0</v>
      </c>
      <c r="AF41" s="280">
        <v>0</v>
      </c>
      <c r="AG41" s="280">
        <v>0</v>
      </c>
      <c r="AH41" s="280">
        <v>0</v>
      </c>
      <c r="AI41" s="280">
        <v>0</v>
      </c>
      <c r="AJ41" s="280">
        <v>0</v>
      </c>
    </row>
  </sheetData>
  <sheetProtection/>
  <autoFilter ref="A6:AJ41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4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481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482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483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484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485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486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487</v>
      </c>
      <c r="F3" s="316" t="s">
        <v>488</v>
      </c>
      <c r="G3" s="316" t="s">
        <v>489</v>
      </c>
      <c r="H3" s="316" t="s">
        <v>490</v>
      </c>
      <c r="I3" s="316" t="s">
        <v>491</v>
      </c>
      <c r="J3" s="316" t="s">
        <v>492</v>
      </c>
      <c r="K3" s="316" t="s">
        <v>493</v>
      </c>
      <c r="L3" s="316" t="s">
        <v>494</v>
      </c>
      <c r="M3" s="316" t="s">
        <v>495</v>
      </c>
      <c r="N3" s="316" t="s">
        <v>496</v>
      </c>
      <c r="O3" s="316" t="s">
        <v>497</v>
      </c>
      <c r="P3" s="316" t="s">
        <v>498</v>
      </c>
      <c r="Q3" s="316" t="s">
        <v>499</v>
      </c>
      <c r="R3" s="316" t="s">
        <v>500</v>
      </c>
      <c r="S3" s="316" t="s">
        <v>501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471</v>
      </c>
      <c r="Y3" s="321" t="s">
        <v>21</v>
      </c>
      <c r="Z3" s="316" t="s">
        <v>487</v>
      </c>
      <c r="AA3" s="316" t="s">
        <v>488</v>
      </c>
      <c r="AB3" s="316" t="s">
        <v>489</v>
      </c>
      <c r="AC3" s="316" t="s">
        <v>490</v>
      </c>
      <c r="AD3" s="316" t="s">
        <v>491</v>
      </c>
      <c r="AE3" s="316" t="s">
        <v>492</v>
      </c>
      <c r="AF3" s="316" t="s">
        <v>493</v>
      </c>
      <c r="AG3" s="316" t="s">
        <v>494</v>
      </c>
      <c r="AH3" s="316" t="s">
        <v>495</v>
      </c>
      <c r="AI3" s="316" t="s">
        <v>496</v>
      </c>
      <c r="AJ3" s="316" t="s">
        <v>497</v>
      </c>
      <c r="AK3" s="316" t="s">
        <v>498</v>
      </c>
      <c r="AL3" s="316" t="s">
        <v>499</v>
      </c>
      <c r="AM3" s="316" t="s">
        <v>500</v>
      </c>
      <c r="AN3" s="316" t="s">
        <v>501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471</v>
      </c>
      <c r="AT3" s="321" t="s">
        <v>21</v>
      </c>
      <c r="AU3" s="316" t="s">
        <v>487</v>
      </c>
      <c r="AV3" s="316" t="s">
        <v>488</v>
      </c>
      <c r="AW3" s="316" t="s">
        <v>489</v>
      </c>
      <c r="AX3" s="316" t="s">
        <v>490</v>
      </c>
      <c r="AY3" s="316" t="s">
        <v>491</v>
      </c>
      <c r="AZ3" s="316" t="s">
        <v>492</v>
      </c>
      <c r="BA3" s="316" t="s">
        <v>493</v>
      </c>
      <c r="BB3" s="316" t="s">
        <v>494</v>
      </c>
      <c r="BC3" s="316" t="s">
        <v>495</v>
      </c>
      <c r="BD3" s="316" t="s">
        <v>496</v>
      </c>
      <c r="BE3" s="316" t="s">
        <v>497</v>
      </c>
      <c r="BF3" s="316" t="s">
        <v>498</v>
      </c>
      <c r="BG3" s="316" t="s">
        <v>499</v>
      </c>
      <c r="BH3" s="316" t="s">
        <v>500</v>
      </c>
      <c r="BI3" s="316" t="s">
        <v>501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471</v>
      </c>
      <c r="BO3" s="321" t="s">
        <v>21</v>
      </c>
      <c r="BP3" s="316" t="s">
        <v>487</v>
      </c>
      <c r="BQ3" s="316" t="s">
        <v>488</v>
      </c>
      <c r="BR3" s="316" t="s">
        <v>489</v>
      </c>
      <c r="BS3" s="316" t="s">
        <v>490</v>
      </c>
      <c r="BT3" s="316" t="s">
        <v>491</v>
      </c>
      <c r="BU3" s="316" t="s">
        <v>492</v>
      </c>
      <c r="BV3" s="316" t="s">
        <v>493</v>
      </c>
      <c r="BW3" s="316" t="s">
        <v>494</v>
      </c>
      <c r="BX3" s="316" t="s">
        <v>495</v>
      </c>
      <c r="BY3" s="316" t="s">
        <v>496</v>
      </c>
      <c r="BZ3" s="316" t="s">
        <v>497</v>
      </c>
      <c r="CA3" s="316" t="s">
        <v>498</v>
      </c>
      <c r="CB3" s="316" t="s">
        <v>499</v>
      </c>
      <c r="CC3" s="316" t="s">
        <v>500</v>
      </c>
      <c r="CD3" s="316" t="s">
        <v>501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471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64267</v>
      </c>
      <c r="E7" s="388">
        <f>SUM(E8:E186)</f>
        <v>15861</v>
      </c>
      <c r="F7" s="388">
        <f>SUM(F8:F186)</f>
        <v>17</v>
      </c>
      <c r="G7" s="388">
        <f>SUM(G8:G186)</f>
        <v>573</v>
      </c>
      <c r="H7" s="388">
        <f>SUM(H8:H186)</f>
        <v>7496</v>
      </c>
      <c r="I7" s="388">
        <f>SUM(I8:I186)</f>
        <v>4778</v>
      </c>
      <c r="J7" s="388">
        <f>SUM(J8:J186)</f>
        <v>1127</v>
      </c>
      <c r="K7" s="388">
        <f>SUM(K8:K186)</f>
        <v>3</v>
      </c>
      <c r="L7" s="388">
        <f>SUM(L8:L186)</f>
        <v>4679</v>
      </c>
      <c r="M7" s="388">
        <f>SUM(M8:M186)</f>
        <v>385</v>
      </c>
      <c r="N7" s="388">
        <f>SUM(N8:N186)</f>
        <v>1660</v>
      </c>
      <c r="O7" s="388">
        <f>SUM(O8:O186)</f>
        <v>1</v>
      </c>
      <c r="P7" s="388">
        <f>SUM(P8:P186)</f>
        <v>0</v>
      </c>
      <c r="Q7" s="388">
        <f>SUM(Q8:Q186)</f>
        <v>4736</v>
      </c>
      <c r="R7" s="388">
        <f>SUM(R8:R186)</f>
        <v>8577</v>
      </c>
      <c r="S7" s="388">
        <f>SUM(S8:S186)</f>
        <v>0</v>
      </c>
      <c r="T7" s="388">
        <f>SUM(T8:T186)</f>
        <v>8649</v>
      </c>
      <c r="U7" s="388">
        <f>SUM(U8:U186)</f>
        <v>0</v>
      </c>
      <c r="V7" s="388">
        <f>SUM(V8:V186)</f>
        <v>4517</v>
      </c>
      <c r="W7" s="388">
        <f>SUM(W8:W186)</f>
        <v>7</v>
      </c>
      <c r="X7" s="388">
        <f>SUM(X8:X186)</f>
        <v>1201</v>
      </c>
      <c r="Y7" s="388">
        <f>SUM(Y8:Y186)</f>
        <v>10407</v>
      </c>
      <c r="Z7" s="388">
        <f>SUM(Z8:Z186)</f>
        <v>8583</v>
      </c>
      <c r="AA7" s="388">
        <f>SUM(AA8:AA186)</f>
        <v>5</v>
      </c>
      <c r="AB7" s="388">
        <f>SUM(AB8:AB186)</f>
        <v>369</v>
      </c>
      <c r="AC7" s="388">
        <f>SUM(AC8:AC186)</f>
        <v>18</v>
      </c>
      <c r="AD7" s="388">
        <f>SUM(AD8:AD186)</f>
        <v>192</v>
      </c>
      <c r="AE7" s="388">
        <f>SUM(AE8:AE186)</f>
        <v>75</v>
      </c>
      <c r="AF7" s="388">
        <f>SUM(AF8:AF186)</f>
        <v>0</v>
      </c>
      <c r="AG7" s="388">
        <f>SUM(AG8:AG186)</f>
        <v>203</v>
      </c>
      <c r="AH7" s="388">
        <f>SUM(AH8:AH186)</f>
        <v>0</v>
      </c>
      <c r="AI7" s="388">
        <f>SUM(AI8:AI186)</f>
        <v>962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52933</v>
      </c>
      <c r="AU7" s="388">
        <f>SUM(AU8:AU186)</f>
        <v>6466</v>
      </c>
      <c r="AV7" s="388">
        <f>SUM(AV8:AV186)</f>
        <v>9</v>
      </c>
      <c r="AW7" s="388">
        <f>SUM(AW8:AW186)</f>
        <v>204</v>
      </c>
      <c r="AX7" s="388">
        <f>SUM(AX8:AX186)</f>
        <v>7394</v>
      </c>
      <c r="AY7" s="388">
        <f>SUM(AY8:AY186)</f>
        <v>4582</v>
      </c>
      <c r="AZ7" s="388">
        <f>SUM(AZ8:AZ186)</f>
        <v>1029</v>
      </c>
      <c r="BA7" s="388">
        <f>SUM(BA8:BA186)</f>
        <v>3</v>
      </c>
      <c r="BB7" s="388">
        <f>SUM(BB8:BB186)</f>
        <v>4476</v>
      </c>
      <c r="BC7" s="388">
        <f>SUM(BC8:BC186)</f>
        <v>385</v>
      </c>
      <c r="BD7" s="388">
        <f>SUM(BD8:BD186)</f>
        <v>698</v>
      </c>
      <c r="BE7" s="388">
        <f>SUM(BE8:BE186)</f>
        <v>1</v>
      </c>
      <c r="BF7" s="388">
        <f>SUM(BF8:BF186)</f>
        <v>0</v>
      </c>
      <c r="BG7" s="388">
        <f>SUM(BG8:BG186)</f>
        <v>4736</v>
      </c>
      <c r="BH7" s="388">
        <f>SUM(BH8:BH186)</f>
        <v>8577</v>
      </c>
      <c r="BI7" s="388">
        <f>SUM(BI8:BI186)</f>
        <v>0</v>
      </c>
      <c r="BJ7" s="388">
        <f>SUM(BJ8:BJ186)</f>
        <v>8649</v>
      </c>
      <c r="BK7" s="388">
        <f>SUM(BK8:BK186)</f>
        <v>0</v>
      </c>
      <c r="BL7" s="388">
        <f>SUM(BL8:BL186)</f>
        <v>4517</v>
      </c>
      <c r="BM7" s="388">
        <f>SUM(BM8:BM186)</f>
        <v>7</v>
      </c>
      <c r="BN7" s="388">
        <f>SUM(BN8:BN186)</f>
        <v>1200</v>
      </c>
      <c r="BO7" s="388">
        <f>SUM(BO8:BO186)</f>
        <v>927</v>
      </c>
      <c r="BP7" s="388">
        <f>SUM(BP8:BP186)</f>
        <v>812</v>
      </c>
      <c r="BQ7" s="388">
        <f>SUM(BQ8:BQ186)</f>
        <v>3</v>
      </c>
      <c r="BR7" s="388">
        <f>SUM(BR8:BR186)</f>
        <v>0</v>
      </c>
      <c r="BS7" s="388">
        <f>SUM(BS8:BS186)</f>
        <v>84</v>
      </c>
      <c r="BT7" s="388">
        <f>SUM(BT8:BT186)</f>
        <v>4</v>
      </c>
      <c r="BU7" s="388">
        <f>SUM(BU8:BU186)</f>
        <v>23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1</v>
      </c>
      <c r="CJ7" s="391">
        <f>+COUNTIF(CJ8:CJ186,"有る")</f>
        <v>27</v>
      </c>
    </row>
    <row r="8" spans="1:88" s="275" customFormat="1" ht="12" customHeight="1">
      <c r="A8" s="270" t="s">
        <v>502</v>
      </c>
      <c r="B8" s="271" t="s">
        <v>504</v>
      </c>
      <c r="C8" s="270" t="s">
        <v>505</v>
      </c>
      <c r="D8" s="272">
        <f>SUM(Y8,AT8,BO8)</f>
        <v>27679</v>
      </c>
      <c r="E8" s="272">
        <f aca="true" t="shared" si="0" ref="E8:E23">SUM(Z8,AU8,BP8)</f>
        <v>6072</v>
      </c>
      <c r="F8" s="272">
        <f aca="true" t="shared" si="1" ref="F8:F23">SUM(AA8,AV8,BQ8)</f>
        <v>0</v>
      </c>
      <c r="G8" s="272">
        <f aca="true" t="shared" si="2" ref="G8:G23">SUM(AB8,AW8,BR8)</f>
        <v>0</v>
      </c>
      <c r="H8" s="272">
        <f aca="true" t="shared" si="3" ref="H8:H23">SUM(AC8,AX8,BS8)</f>
        <v>3185</v>
      </c>
      <c r="I8" s="272">
        <f aca="true" t="shared" si="4" ref="I8:I23">SUM(AD8,AY8,BT8)</f>
        <v>2044</v>
      </c>
      <c r="J8" s="272">
        <f aca="true" t="shared" si="5" ref="J8:J23">SUM(AE8,AZ8,BU8)</f>
        <v>462</v>
      </c>
      <c r="K8" s="272">
        <f aca="true" t="shared" si="6" ref="K8:K23">SUM(AF8,BA8,BV8)</f>
        <v>0</v>
      </c>
      <c r="L8" s="272">
        <f aca="true" t="shared" si="7" ref="L8:L23">SUM(AG8,BB8,BW8)</f>
        <v>3341</v>
      </c>
      <c r="M8" s="272">
        <f aca="true" t="shared" si="8" ref="M8:M23">SUM(AH8,BC8,BX8)</f>
        <v>0</v>
      </c>
      <c r="N8" s="272">
        <f aca="true" t="shared" si="9" ref="N8:N23">SUM(AI8,BD8,BY8)</f>
        <v>758</v>
      </c>
      <c r="O8" s="272">
        <f aca="true" t="shared" si="10" ref="O8:O23">SUM(AJ8,BE8,BZ8)</f>
        <v>0</v>
      </c>
      <c r="P8" s="272">
        <f aca="true" t="shared" si="11" ref="P8:P23">SUM(AK8,BF8,CA8)</f>
        <v>0</v>
      </c>
      <c r="Q8" s="272">
        <f aca="true" t="shared" si="12" ref="Q8:Q23">SUM(AL8,BG8,CB8)</f>
        <v>110</v>
      </c>
      <c r="R8" s="272">
        <f aca="true" t="shared" si="13" ref="R8:R23">SUM(AM8,BH8,CC8)</f>
        <v>0</v>
      </c>
      <c r="S8" s="272">
        <f aca="true" t="shared" si="14" ref="S8:S41">SUM(AN8,BI8,CD8)</f>
        <v>0</v>
      </c>
      <c r="T8" s="272">
        <f aca="true" t="shared" si="15" ref="T8:T41">SUM(AO8,BJ8,CE8)</f>
        <v>8271</v>
      </c>
      <c r="U8" s="272">
        <f aca="true" t="shared" si="16" ref="U8:U41">SUM(AP8,BK8,CF8)</f>
        <v>0</v>
      </c>
      <c r="V8" s="272">
        <f aca="true" t="shared" si="17" ref="V8:V41">SUM(AQ8,BL8,CG8)</f>
        <v>3379</v>
      </c>
      <c r="W8" s="272">
        <f aca="true" t="shared" si="18" ref="W8:W41">SUM(AR8,BM8,CH8)</f>
        <v>0</v>
      </c>
      <c r="X8" s="272">
        <f aca="true" t="shared" si="19" ref="X8:X41">SUM(AS8,BN8,CI8)</f>
        <v>57</v>
      </c>
      <c r="Y8" s="272">
        <f aca="true" t="shared" si="20" ref="Y8:Y41">SUM(Z8:AS8)</f>
        <v>6829</v>
      </c>
      <c r="Z8" s="272">
        <v>6071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758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0</v>
      </c>
      <c r="AT8" s="272">
        <f>'施設資源化量内訳'!D8</f>
        <v>20850</v>
      </c>
      <c r="AU8" s="272">
        <f>'施設資源化量内訳'!E8</f>
        <v>1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3185</v>
      </c>
      <c r="AY8" s="272">
        <f>'施設資源化量内訳'!I8</f>
        <v>2044</v>
      </c>
      <c r="AZ8" s="272">
        <f>'施設資源化量内訳'!J8</f>
        <v>462</v>
      </c>
      <c r="BA8" s="272">
        <f>'施設資源化量内訳'!K8</f>
        <v>0</v>
      </c>
      <c r="BB8" s="272">
        <f>'施設資源化量内訳'!L8</f>
        <v>3341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110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8271</v>
      </c>
      <c r="BK8" s="272">
        <f>'施設資源化量内訳'!U8</f>
        <v>0</v>
      </c>
      <c r="BL8" s="272">
        <f>'施設資源化量内訳'!V8</f>
        <v>3379</v>
      </c>
      <c r="BM8" s="272">
        <f>'施設資源化量内訳'!W8</f>
        <v>0</v>
      </c>
      <c r="BN8" s="272">
        <f>'施設資源化量内訳'!X8</f>
        <v>57</v>
      </c>
      <c r="BO8" s="272">
        <f aca="true" t="shared" si="21" ref="BO8:BO41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502</v>
      </c>
      <c r="B9" s="271" t="s">
        <v>506</v>
      </c>
      <c r="C9" s="270" t="s">
        <v>507</v>
      </c>
      <c r="D9" s="272">
        <f>SUM(Y9,AT9,BO9)</f>
        <v>1612</v>
      </c>
      <c r="E9" s="272">
        <f t="shared" si="0"/>
        <v>317</v>
      </c>
      <c r="F9" s="272">
        <f t="shared" si="1"/>
        <v>1</v>
      </c>
      <c r="G9" s="272">
        <f t="shared" si="2"/>
        <v>96</v>
      </c>
      <c r="H9" s="272">
        <f t="shared" si="3"/>
        <v>307</v>
      </c>
      <c r="I9" s="272">
        <f t="shared" si="4"/>
        <v>169</v>
      </c>
      <c r="J9" s="272">
        <f t="shared" si="5"/>
        <v>32</v>
      </c>
      <c r="K9" s="272">
        <f t="shared" si="6"/>
        <v>0</v>
      </c>
      <c r="L9" s="272">
        <f t="shared" si="7"/>
        <v>0</v>
      </c>
      <c r="M9" s="272">
        <f t="shared" si="8"/>
        <v>0</v>
      </c>
      <c r="N9" s="272">
        <f t="shared" si="9"/>
        <v>54</v>
      </c>
      <c r="O9" s="272">
        <f t="shared" si="10"/>
        <v>0</v>
      </c>
      <c r="P9" s="272">
        <f t="shared" si="11"/>
        <v>0</v>
      </c>
      <c r="Q9" s="272">
        <f t="shared" si="12"/>
        <v>439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189</v>
      </c>
      <c r="W9" s="272">
        <f t="shared" si="18"/>
        <v>0</v>
      </c>
      <c r="X9" s="272">
        <f t="shared" si="19"/>
        <v>8</v>
      </c>
      <c r="Y9" s="272">
        <f t="shared" si="20"/>
        <v>0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1612</v>
      </c>
      <c r="AU9" s="272">
        <f>'施設資源化量内訳'!E9</f>
        <v>317</v>
      </c>
      <c r="AV9" s="272">
        <f>'施設資源化量内訳'!F9</f>
        <v>1</v>
      </c>
      <c r="AW9" s="272">
        <f>'施設資源化量内訳'!G9</f>
        <v>96</v>
      </c>
      <c r="AX9" s="272">
        <f>'施設資源化量内訳'!H9</f>
        <v>307</v>
      </c>
      <c r="AY9" s="272">
        <f>'施設資源化量内訳'!I9</f>
        <v>169</v>
      </c>
      <c r="AZ9" s="272">
        <f>'施設資源化量内訳'!J9</f>
        <v>32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54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439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189</v>
      </c>
      <c r="BM9" s="272">
        <f>'施設資源化量内訳'!W9</f>
        <v>0</v>
      </c>
      <c r="BN9" s="272">
        <f>'施設資源化量内訳'!X9</f>
        <v>8</v>
      </c>
      <c r="BO9" s="272">
        <f t="shared" si="21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502</v>
      </c>
      <c r="B10" s="271" t="s">
        <v>508</v>
      </c>
      <c r="C10" s="270" t="s">
        <v>509</v>
      </c>
      <c r="D10" s="272">
        <f>SUM(Y10,AT10,BO10)</f>
        <v>2242</v>
      </c>
      <c r="E10" s="272">
        <f t="shared" si="0"/>
        <v>701</v>
      </c>
      <c r="F10" s="272">
        <f t="shared" si="1"/>
        <v>2</v>
      </c>
      <c r="G10" s="272">
        <f t="shared" si="2"/>
        <v>0</v>
      </c>
      <c r="H10" s="272">
        <f t="shared" si="3"/>
        <v>322</v>
      </c>
      <c r="I10" s="272">
        <f t="shared" si="4"/>
        <v>142</v>
      </c>
      <c r="J10" s="272">
        <f t="shared" si="5"/>
        <v>61</v>
      </c>
      <c r="K10" s="272">
        <f t="shared" si="6"/>
        <v>0</v>
      </c>
      <c r="L10" s="272">
        <f t="shared" si="7"/>
        <v>0</v>
      </c>
      <c r="M10" s="272">
        <f t="shared" si="8"/>
        <v>0</v>
      </c>
      <c r="N10" s="272">
        <f t="shared" si="9"/>
        <v>60</v>
      </c>
      <c r="O10" s="272">
        <f t="shared" si="10"/>
        <v>0</v>
      </c>
      <c r="P10" s="272">
        <f t="shared" si="11"/>
        <v>0</v>
      </c>
      <c r="Q10" s="272">
        <f t="shared" si="12"/>
        <v>583</v>
      </c>
      <c r="R10" s="272">
        <f t="shared" si="13"/>
        <v>0</v>
      </c>
      <c r="S10" s="272">
        <f t="shared" si="14"/>
        <v>0</v>
      </c>
      <c r="T10" s="272">
        <f t="shared" si="15"/>
        <v>251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120</v>
      </c>
      <c r="Y10" s="272">
        <f t="shared" si="20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0</v>
      </c>
      <c r="AT10" s="272">
        <f>'施設資源化量内訳'!D10</f>
        <v>2242</v>
      </c>
      <c r="AU10" s="272">
        <f>'施設資源化量内訳'!E10</f>
        <v>701</v>
      </c>
      <c r="AV10" s="272">
        <f>'施設資源化量内訳'!F10</f>
        <v>2</v>
      </c>
      <c r="AW10" s="272">
        <f>'施設資源化量内訳'!G10</f>
        <v>0</v>
      </c>
      <c r="AX10" s="272">
        <f>'施設資源化量内訳'!H10</f>
        <v>322</v>
      </c>
      <c r="AY10" s="272">
        <f>'施設資源化量内訳'!I10</f>
        <v>142</v>
      </c>
      <c r="AZ10" s="272">
        <f>'施設資源化量内訳'!J10</f>
        <v>61</v>
      </c>
      <c r="BA10" s="272">
        <f>'施設資源化量内訳'!K10</f>
        <v>0</v>
      </c>
      <c r="BB10" s="272">
        <f>'施設資源化量内訳'!L10</f>
        <v>0</v>
      </c>
      <c r="BC10" s="272">
        <f>'施設資源化量内訳'!M10</f>
        <v>0</v>
      </c>
      <c r="BD10" s="272">
        <f>'施設資源化量内訳'!N10</f>
        <v>60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583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251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120</v>
      </c>
      <c r="BO10" s="272">
        <f t="shared" si="21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0</v>
      </c>
      <c r="CI10" s="272">
        <v>0</v>
      </c>
      <c r="CJ10" s="278" t="s">
        <v>50</v>
      </c>
    </row>
    <row r="11" spans="1:88" s="275" customFormat="1" ht="12" customHeight="1">
      <c r="A11" s="270" t="s">
        <v>502</v>
      </c>
      <c r="B11" s="271" t="s">
        <v>510</v>
      </c>
      <c r="C11" s="270" t="s">
        <v>511</v>
      </c>
      <c r="D11" s="272">
        <f>SUM(Y11,AT11,BO11)</f>
        <v>2769</v>
      </c>
      <c r="E11" s="272">
        <f t="shared" si="0"/>
        <v>1441</v>
      </c>
      <c r="F11" s="272">
        <f t="shared" si="1"/>
        <v>3</v>
      </c>
      <c r="G11" s="272">
        <f t="shared" si="2"/>
        <v>0</v>
      </c>
      <c r="H11" s="272">
        <f t="shared" si="3"/>
        <v>400</v>
      </c>
      <c r="I11" s="272">
        <f t="shared" si="4"/>
        <v>328</v>
      </c>
      <c r="J11" s="272">
        <f t="shared" si="5"/>
        <v>86</v>
      </c>
      <c r="K11" s="272">
        <f t="shared" si="6"/>
        <v>0</v>
      </c>
      <c r="L11" s="272">
        <f t="shared" si="7"/>
        <v>413</v>
      </c>
      <c r="M11" s="272">
        <f t="shared" si="8"/>
        <v>0</v>
      </c>
      <c r="N11" s="272">
        <f t="shared" si="9"/>
        <v>82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16</v>
      </c>
      <c r="Y11" s="272">
        <f t="shared" si="20"/>
        <v>1334</v>
      </c>
      <c r="Z11" s="272">
        <v>1249</v>
      </c>
      <c r="AA11" s="272">
        <v>3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82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1228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389</v>
      </c>
      <c r="AY11" s="272">
        <f>'施設資源化量内訳'!I11</f>
        <v>324</v>
      </c>
      <c r="AZ11" s="272">
        <f>'施設資源化量内訳'!J11</f>
        <v>86</v>
      </c>
      <c r="BA11" s="272">
        <f>'施設資源化量内訳'!K11</f>
        <v>0</v>
      </c>
      <c r="BB11" s="272">
        <f>'施設資源化量内訳'!L11</f>
        <v>413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16</v>
      </c>
      <c r="BO11" s="272">
        <f t="shared" si="21"/>
        <v>207</v>
      </c>
      <c r="BP11" s="272">
        <v>192</v>
      </c>
      <c r="BQ11" s="272">
        <v>0</v>
      </c>
      <c r="BR11" s="272">
        <v>0</v>
      </c>
      <c r="BS11" s="272">
        <v>11</v>
      </c>
      <c r="BT11" s="272">
        <v>4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502</v>
      </c>
      <c r="B12" s="271" t="s">
        <v>512</v>
      </c>
      <c r="C12" s="270" t="s">
        <v>513</v>
      </c>
      <c r="D12" s="279">
        <f>SUM(Y12,AT12,BO12)</f>
        <v>1444</v>
      </c>
      <c r="E12" s="279">
        <f t="shared" si="0"/>
        <v>771</v>
      </c>
      <c r="F12" s="279">
        <f t="shared" si="1"/>
        <v>1</v>
      </c>
      <c r="G12" s="279">
        <f t="shared" si="2"/>
        <v>0</v>
      </c>
      <c r="H12" s="279">
        <f t="shared" si="3"/>
        <v>273</v>
      </c>
      <c r="I12" s="279">
        <f t="shared" si="4"/>
        <v>146</v>
      </c>
      <c r="J12" s="279">
        <f t="shared" si="5"/>
        <v>53</v>
      </c>
      <c r="K12" s="279">
        <f t="shared" si="6"/>
        <v>0</v>
      </c>
      <c r="L12" s="279">
        <f t="shared" si="7"/>
        <v>28</v>
      </c>
      <c r="M12" s="279">
        <f t="shared" si="8"/>
        <v>0</v>
      </c>
      <c r="N12" s="279">
        <f t="shared" si="9"/>
        <v>158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14</v>
      </c>
      <c r="Y12" s="279">
        <f t="shared" si="20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0</v>
      </c>
      <c r="AT12" s="279">
        <f>'施設資源化量内訳'!D12</f>
        <v>1444</v>
      </c>
      <c r="AU12" s="279">
        <f>'施設資源化量内訳'!E12</f>
        <v>771</v>
      </c>
      <c r="AV12" s="279">
        <f>'施設資源化量内訳'!F12</f>
        <v>1</v>
      </c>
      <c r="AW12" s="279">
        <f>'施設資源化量内訳'!G12</f>
        <v>0</v>
      </c>
      <c r="AX12" s="279">
        <f>'施設資源化量内訳'!H12</f>
        <v>273</v>
      </c>
      <c r="AY12" s="279">
        <f>'施設資源化量内訳'!I12</f>
        <v>146</v>
      </c>
      <c r="AZ12" s="279">
        <f>'施設資源化量内訳'!J12</f>
        <v>53</v>
      </c>
      <c r="BA12" s="279">
        <f>'施設資源化量内訳'!K12</f>
        <v>0</v>
      </c>
      <c r="BB12" s="279">
        <f>'施設資源化量内訳'!L12</f>
        <v>28</v>
      </c>
      <c r="BC12" s="279">
        <f>'施設資源化量内訳'!M12</f>
        <v>0</v>
      </c>
      <c r="BD12" s="279">
        <f>'施設資源化量内訳'!N12</f>
        <v>158</v>
      </c>
      <c r="BE12" s="279">
        <f>'施設資源化量内訳'!O12</f>
        <v>0</v>
      </c>
      <c r="BF12" s="279">
        <f>'施設資源化量内訳'!P12</f>
        <v>0</v>
      </c>
      <c r="BG12" s="279">
        <f>'施設資源化量内訳'!Q12</f>
        <v>0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14</v>
      </c>
      <c r="BO12" s="279">
        <f t="shared" si="21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0</v>
      </c>
      <c r="CJ12" s="282" t="s">
        <v>50</v>
      </c>
    </row>
    <row r="13" spans="1:88" s="275" customFormat="1" ht="12" customHeight="1">
      <c r="A13" s="270" t="s">
        <v>502</v>
      </c>
      <c r="B13" s="271" t="s">
        <v>514</v>
      </c>
      <c r="C13" s="270" t="s">
        <v>515</v>
      </c>
      <c r="D13" s="279">
        <f>SUM(Y13,AT13,BO13)</f>
        <v>7243</v>
      </c>
      <c r="E13" s="279">
        <f t="shared" si="0"/>
        <v>403</v>
      </c>
      <c r="F13" s="279">
        <f t="shared" si="1"/>
        <v>0</v>
      </c>
      <c r="G13" s="279">
        <f t="shared" si="2"/>
        <v>90</v>
      </c>
      <c r="H13" s="279">
        <f t="shared" si="3"/>
        <v>205</v>
      </c>
      <c r="I13" s="279">
        <f t="shared" si="4"/>
        <v>199</v>
      </c>
      <c r="J13" s="279">
        <f t="shared" si="5"/>
        <v>55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67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6224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0</v>
      </c>
      <c r="Y13" s="279">
        <f t="shared" si="20"/>
        <v>560</v>
      </c>
      <c r="Z13" s="279">
        <v>403</v>
      </c>
      <c r="AA13" s="279">
        <v>0</v>
      </c>
      <c r="AB13" s="279">
        <v>90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67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0</v>
      </c>
      <c r="AT13" s="279">
        <f>'施設資源化量内訳'!D13</f>
        <v>6683</v>
      </c>
      <c r="AU13" s="279">
        <f>'施設資源化量内訳'!E13</f>
        <v>0</v>
      </c>
      <c r="AV13" s="279">
        <f>'施設資源化量内訳'!F13</f>
        <v>0</v>
      </c>
      <c r="AW13" s="279">
        <f>'施設資源化量内訳'!G13</f>
        <v>0</v>
      </c>
      <c r="AX13" s="279">
        <f>'施設資源化量内訳'!H13</f>
        <v>205</v>
      </c>
      <c r="AY13" s="279">
        <f>'施設資源化量内訳'!I13</f>
        <v>199</v>
      </c>
      <c r="AZ13" s="279">
        <f>'施設資源化量内訳'!J13</f>
        <v>55</v>
      </c>
      <c r="BA13" s="279">
        <f>'施設資源化量内訳'!K13</f>
        <v>0</v>
      </c>
      <c r="BB13" s="279">
        <f>'施設資源化量内訳'!L13</f>
        <v>0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6224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21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502</v>
      </c>
      <c r="B14" s="271" t="s">
        <v>516</v>
      </c>
      <c r="C14" s="270" t="s">
        <v>517</v>
      </c>
      <c r="D14" s="279">
        <f>SUM(Y14,AT14,BO14)</f>
        <v>1575</v>
      </c>
      <c r="E14" s="279">
        <f t="shared" si="0"/>
        <v>304</v>
      </c>
      <c r="F14" s="279">
        <f t="shared" si="1"/>
        <v>0</v>
      </c>
      <c r="G14" s="279">
        <f t="shared" si="2"/>
        <v>1</v>
      </c>
      <c r="H14" s="279">
        <f t="shared" si="3"/>
        <v>63</v>
      </c>
      <c r="I14" s="279">
        <f t="shared" si="4"/>
        <v>139</v>
      </c>
      <c r="J14" s="279">
        <f t="shared" si="5"/>
        <v>29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0</v>
      </c>
      <c r="O14" s="279">
        <f t="shared" si="10"/>
        <v>0</v>
      </c>
      <c r="P14" s="279">
        <f t="shared" si="11"/>
        <v>0</v>
      </c>
      <c r="Q14" s="279">
        <f t="shared" si="12"/>
        <v>654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385</v>
      </c>
      <c r="Y14" s="279">
        <f t="shared" si="20"/>
        <v>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0</v>
      </c>
      <c r="AT14" s="279">
        <f>'施設資源化量内訳'!D14</f>
        <v>1575</v>
      </c>
      <c r="AU14" s="279">
        <f>'施設資源化量内訳'!E14</f>
        <v>304</v>
      </c>
      <c r="AV14" s="279">
        <f>'施設資源化量内訳'!F14</f>
        <v>0</v>
      </c>
      <c r="AW14" s="279">
        <f>'施設資源化量内訳'!G14</f>
        <v>1</v>
      </c>
      <c r="AX14" s="279">
        <f>'施設資源化量内訳'!H14</f>
        <v>63</v>
      </c>
      <c r="AY14" s="279">
        <f>'施設資源化量内訳'!I14</f>
        <v>139</v>
      </c>
      <c r="AZ14" s="279">
        <f>'施設資源化量内訳'!J14</f>
        <v>29</v>
      </c>
      <c r="BA14" s="279">
        <f>'施設資源化量内訳'!K14</f>
        <v>0</v>
      </c>
      <c r="BB14" s="279">
        <f>'施設資源化量内訳'!L14</f>
        <v>0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654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385</v>
      </c>
      <c r="BO14" s="279">
        <f t="shared" si="21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50</v>
      </c>
    </row>
    <row r="15" spans="1:88" s="275" customFormat="1" ht="12" customHeight="1">
      <c r="A15" s="270" t="s">
        <v>502</v>
      </c>
      <c r="B15" s="271" t="s">
        <v>518</v>
      </c>
      <c r="C15" s="270" t="s">
        <v>519</v>
      </c>
      <c r="D15" s="279">
        <f>SUM(Y15,AT15,BO15)</f>
        <v>1304</v>
      </c>
      <c r="E15" s="279">
        <f t="shared" si="0"/>
        <v>233</v>
      </c>
      <c r="F15" s="279">
        <f t="shared" si="1"/>
        <v>0</v>
      </c>
      <c r="G15" s="279">
        <f t="shared" si="2"/>
        <v>35</v>
      </c>
      <c r="H15" s="279">
        <f t="shared" si="3"/>
        <v>28</v>
      </c>
      <c r="I15" s="279">
        <f t="shared" si="4"/>
        <v>121</v>
      </c>
      <c r="J15" s="279">
        <f t="shared" si="5"/>
        <v>13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0</v>
      </c>
      <c r="O15" s="279">
        <f t="shared" si="10"/>
        <v>0</v>
      </c>
      <c r="P15" s="279">
        <f t="shared" si="11"/>
        <v>0</v>
      </c>
      <c r="Q15" s="279">
        <f t="shared" si="12"/>
        <v>657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215</v>
      </c>
      <c r="W15" s="279">
        <f t="shared" si="18"/>
        <v>0</v>
      </c>
      <c r="X15" s="279">
        <f t="shared" si="19"/>
        <v>2</v>
      </c>
      <c r="Y15" s="279">
        <f t="shared" si="20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0</v>
      </c>
      <c r="AT15" s="279">
        <f>'施設資源化量内訳'!D15</f>
        <v>1304</v>
      </c>
      <c r="AU15" s="279">
        <f>'施設資源化量内訳'!E15</f>
        <v>233</v>
      </c>
      <c r="AV15" s="279">
        <f>'施設資源化量内訳'!F15</f>
        <v>0</v>
      </c>
      <c r="AW15" s="279">
        <f>'施設資源化量内訳'!G15</f>
        <v>35</v>
      </c>
      <c r="AX15" s="279">
        <f>'施設資源化量内訳'!H15</f>
        <v>28</v>
      </c>
      <c r="AY15" s="279">
        <f>'施設資源化量内訳'!I15</f>
        <v>121</v>
      </c>
      <c r="AZ15" s="279">
        <f>'施設資源化量内訳'!J15</f>
        <v>13</v>
      </c>
      <c r="BA15" s="279">
        <f>'施設資源化量内訳'!K15</f>
        <v>0</v>
      </c>
      <c r="BB15" s="279">
        <f>'施設資源化量内訳'!L15</f>
        <v>0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657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215</v>
      </c>
      <c r="BM15" s="279">
        <f>'施設資源化量内訳'!W15</f>
        <v>0</v>
      </c>
      <c r="BN15" s="279">
        <f>'施設資源化量内訳'!X15</f>
        <v>2</v>
      </c>
      <c r="BO15" s="279">
        <f t="shared" si="21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502</v>
      </c>
      <c r="B16" s="271" t="s">
        <v>520</v>
      </c>
      <c r="C16" s="270" t="s">
        <v>521</v>
      </c>
      <c r="D16" s="279">
        <f>SUM(Y16,AT16,BO16)</f>
        <v>3232</v>
      </c>
      <c r="E16" s="279">
        <f t="shared" si="0"/>
        <v>991</v>
      </c>
      <c r="F16" s="279">
        <f t="shared" si="1"/>
        <v>5</v>
      </c>
      <c r="G16" s="279">
        <f t="shared" si="2"/>
        <v>14</v>
      </c>
      <c r="H16" s="279">
        <f t="shared" si="3"/>
        <v>134</v>
      </c>
      <c r="I16" s="279">
        <f t="shared" si="4"/>
        <v>156</v>
      </c>
      <c r="J16" s="279">
        <f t="shared" si="5"/>
        <v>38</v>
      </c>
      <c r="K16" s="279">
        <f t="shared" si="6"/>
        <v>0</v>
      </c>
      <c r="L16" s="279">
        <f t="shared" si="7"/>
        <v>0</v>
      </c>
      <c r="M16" s="279">
        <f t="shared" si="8"/>
        <v>0</v>
      </c>
      <c r="N16" s="279">
        <f t="shared" si="9"/>
        <v>9</v>
      </c>
      <c r="O16" s="279">
        <f t="shared" si="10"/>
        <v>0</v>
      </c>
      <c r="P16" s="279">
        <f t="shared" si="11"/>
        <v>0</v>
      </c>
      <c r="Q16" s="279">
        <f t="shared" si="12"/>
        <v>1194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463</v>
      </c>
      <c r="W16" s="279">
        <f t="shared" si="18"/>
        <v>0</v>
      </c>
      <c r="X16" s="279">
        <f t="shared" si="19"/>
        <v>228</v>
      </c>
      <c r="Y16" s="279">
        <f t="shared" si="20"/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2512</v>
      </c>
      <c r="AU16" s="279">
        <f>'施設資源化量内訳'!E16</f>
        <v>371</v>
      </c>
      <c r="AV16" s="279">
        <f>'施設資源化量内訳'!F16</f>
        <v>2</v>
      </c>
      <c r="AW16" s="279">
        <f>'施設資源化量内訳'!G16</f>
        <v>14</v>
      </c>
      <c r="AX16" s="279">
        <f>'施設資源化量内訳'!H16</f>
        <v>61</v>
      </c>
      <c r="AY16" s="279">
        <f>'施設資源化量内訳'!I16</f>
        <v>156</v>
      </c>
      <c r="AZ16" s="279">
        <f>'施設資源化量内訳'!J16</f>
        <v>15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9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1194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0</v>
      </c>
      <c r="BK16" s="279">
        <f>'施設資源化量内訳'!U16</f>
        <v>0</v>
      </c>
      <c r="BL16" s="279">
        <f>'施設資源化量内訳'!V16</f>
        <v>463</v>
      </c>
      <c r="BM16" s="279">
        <f>'施設資源化量内訳'!W16</f>
        <v>0</v>
      </c>
      <c r="BN16" s="279">
        <f>'施設資源化量内訳'!X16</f>
        <v>227</v>
      </c>
      <c r="BO16" s="279">
        <f t="shared" si="21"/>
        <v>720</v>
      </c>
      <c r="BP16" s="279">
        <v>620</v>
      </c>
      <c r="BQ16" s="279">
        <v>3</v>
      </c>
      <c r="BR16" s="279">
        <v>0</v>
      </c>
      <c r="BS16" s="279">
        <v>73</v>
      </c>
      <c r="BT16" s="279">
        <v>0</v>
      </c>
      <c r="BU16" s="279">
        <v>23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1</v>
      </c>
      <c r="CJ16" s="282" t="s">
        <v>51</v>
      </c>
    </row>
    <row r="17" spans="1:88" s="275" customFormat="1" ht="12" customHeight="1">
      <c r="A17" s="270" t="s">
        <v>502</v>
      </c>
      <c r="B17" s="271" t="s">
        <v>522</v>
      </c>
      <c r="C17" s="270" t="s">
        <v>523</v>
      </c>
      <c r="D17" s="279">
        <f>SUM(Y17,AT17,BO17)</f>
        <v>1581</v>
      </c>
      <c r="E17" s="279">
        <f t="shared" si="0"/>
        <v>729</v>
      </c>
      <c r="F17" s="279">
        <f t="shared" si="1"/>
        <v>0</v>
      </c>
      <c r="G17" s="279">
        <f t="shared" si="2"/>
        <v>1</v>
      </c>
      <c r="H17" s="279">
        <f t="shared" si="3"/>
        <v>264</v>
      </c>
      <c r="I17" s="279">
        <f t="shared" si="4"/>
        <v>215</v>
      </c>
      <c r="J17" s="279">
        <f t="shared" si="5"/>
        <v>62</v>
      </c>
      <c r="K17" s="279">
        <f t="shared" si="6"/>
        <v>0</v>
      </c>
      <c r="L17" s="279">
        <f t="shared" si="7"/>
        <v>195</v>
      </c>
      <c r="M17" s="279">
        <f t="shared" si="8"/>
        <v>0</v>
      </c>
      <c r="N17" s="279">
        <f t="shared" si="9"/>
        <v>108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7</v>
      </c>
      <c r="Y17" s="279">
        <f t="shared" si="20"/>
        <v>257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62</v>
      </c>
      <c r="AF17" s="279">
        <v>0</v>
      </c>
      <c r="AG17" s="279">
        <v>195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0</v>
      </c>
      <c r="AS17" s="279">
        <v>0</v>
      </c>
      <c r="AT17" s="279">
        <f>'施設資源化量内訳'!D17</f>
        <v>1324</v>
      </c>
      <c r="AU17" s="279">
        <f>'施設資源化量内訳'!E17</f>
        <v>729</v>
      </c>
      <c r="AV17" s="279">
        <f>'施設資源化量内訳'!F17</f>
        <v>0</v>
      </c>
      <c r="AW17" s="279">
        <f>'施設資源化量内訳'!G17</f>
        <v>1</v>
      </c>
      <c r="AX17" s="279">
        <f>'施設資源化量内訳'!H17</f>
        <v>264</v>
      </c>
      <c r="AY17" s="279">
        <f>'施設資源化量内訳'!I17</f>
        <v>215</v>
      </c>
      <c r="AZ17" s="279">
        <f>'施設資源化量内訳'!J17</f>
        <v>0</v>
      </c>
      <c r="BA17" s="279">
        <f>'施設資源化量内訳'!K17</f>
        <v>0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108</v>
      </c>
      <c r="BE17" s="279">
        <f>'施設資源化量内訳'!O17</f>
        <v>0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7</v>
      </c>
      <c r="BO17" s="279">
        <f t="shared" si="21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502</v>
      </c>
      <c r="B18" s="271" t="s">
        <v>524</v>
      </c>
      <c r="C18" s="270" t="s">
        <v>525</v>
      </c>
      <c r="D18" s="279">
        <f>SUM(Y18,AT18,BO18)</f>
        <v>1715</v>
      </c>
      <c r="E18" s="279">
        <f t="shared" si="0"/>
        <v>741</v>
      </c>
      <c r="F18" s="279">
        <f t="shared" si="1"/>
        <v>0</v>
      </c>
      <c r="G18" s="279">
        <f t="shared" si="2"/>
        <v>0</v>
      </c>
      <c r="H18" s="279">
        <f t="shared" si="3"/>
        <v>120</v>
      </c>
      <c r="I18" s="279">
        <f t="shared" si="4"/>
        <v>236</v>
      </c>
      <c r="J18" s="279">
        <f t="shared" si="5"/>
        <v>62</v>
      </c>
      <c r="K18" s="279">
        <f t="shared" si="6"/>
        <v>0</v>
      </c>
      <c r="L18" s="279">
        <f t="shared" si="7"/>
        <v>308</v>
      </c>
      <c r="M18" s="279">
        <f t="shared" si="8"/>
        <v>0</v>
      </c>
      <c r="N18" s="279">
        <f t="shared" si="9"/>
        <v>83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165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0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0</v>
      </c>
      <c r="AT18" s="279">
        <f>'施設資源化量内訳'!D18</f>
        <v>1715</v>
      </c>
      <c r="AU18" s="279">
        <f>'施設資源化量内訳'!E18</f>
        <v>741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120</v>
      </c>
      <c r="AY18" s="279">
        <f>'施設資源化量内訳'!I18</f>
        <v>236</v>
      </c>
      <c r="AZ18" s="279">
        <f>'施設資源化量内訳'!J18</f>
        <v>62</v>
      </c>
      <c r="BA18" s="279">
        <f>'施設資源化量内訳'!K18</f>
        <v>0</v>
      </c>
      <c r="BB18" s="279">
        <f>'施設資源化量内訳'!L18</f>
        <v>308</v>
      </c>
      <c r="BC18" s="279">
        <f>'施設資源化量内訳'!M18</f>
        <v>0</v>
      </c>
      <c r="BD18" s="279">
        <f>'施設資源化量内訳'!N18</f>
        <v>83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165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21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502</v>
      </c>
      <c r="B19" s="271" t="s">
        <v>526</v>
      </c>
      <c r="C19" s="270" t="s">
        <v>527</v>
      </c>
      <c r="D19" s="279">
        <f>SUM(Y19,AT19,BO19)</f>
        <v>301</v>
      </c>
      <c r="E19" s="279">
        <f t="shared" si="0"/>
        <v>56</v>
      </c>
      <c r="F19" s="279">
        <f t="shared" si="1"/>
        <v>0</v>
      </c>
      <c r="G19" s="279">
        <f t="shared" si="2"/>
        <v>17</v>
      </c>
      <c r="H19" s="279">
        <f t="shared" si="3"/>
        <v>56</v>
      </c>
      <c r="I19" s="279">
        <f t="shared" si="4"/>
        <v>30</v>
      </c>
      <c r="J19" s="279">
        <f t="shared" si="5"/>
        <v>6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9</v>
      </c>
      <c r="O19" s="279">
        <f t="shared" si="10"/>
        <v>1</v>
      </c>
      <c r="P19" s="279">
        <f t="shared" si="11"/>
        <v>0</v>
      </c>
      <c r="Q19" s="279">
        <f t="shared" si="12"/>
        <v>84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36</v>
      </c>
      <c r="W19" s="279">
        <f t="shared" si="18"/>
        <v>4</v>
      </c>
      <c r="X19" s="279">
        <f t="shared" si="19"/>
        <v>2</v>
      </c>
      <c r="Y19" s="279">
        <f t="shared" si="20"/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301</v>
      </c>
      <c r="AU19" s="279">
        <f>'施設資源化量内訳'!E19</f>
        <v>56</v>
      </c>
      <c r="AV19" s="279">
        <f>'施設資源化量内訳'!F19</f>
        <v>0</v>
      </c>
      <c r="AW19" s="279">
        <f>'施設資源化量内訳'!G19</f>
        <v>17</v>
      </c>
      <c r="AX19" s="279">
        <f>'施設資源化量内訳'!H19</f>
        <v>56</v>
      </c>
      <c r="AY19" s="279">
        <f>'施設資源化量内訳'!I19</f>
        <v>30</v>
      </c>
      <c r="AZ19" s="279">
        <f>'施設資源化量内訳'!J19</f>
        <v>6</v>
      </c>
      <c r="BA19" s="279">
        <f>'施設資源化量内訳'!K19</f>
        <v>0</v>
      </c>
      <c r="BB19" s="279">
        <f>'施設資源化量内訳'!L19</f>
        <v>0</v>
      </c>
      <c r="BC19" s="279">
        <f>'施設資源化量内訳'!M19</f>
        <v>0</v>
      </c>
      <c r="BD19" s="279">
        <f>'施設資源化量内訳'!N19</f>
        <v>9</v>
      </c>
      <c r="BE19" s="279">
        <f>'施設資源化量内訳'!O19</f>
        <v>1</v>
      </c>
      <c r="BF19" s="279">
        <f>'施設資源化量内訳'!P19</f>
        <v>0</v>
      </c>
      <c r="BG19" s="279">
        <f>'施設資源化量内訳'!Q19</f>
        <v>84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0</v>
      </c>
      <c r="BK19" s="279">
        <f>'施設資源化量内訳'!U19</f>
        <v>0</v>
      </c>
      <c r="BL19" s="279">
        <f>'施設資源化量内訳'!V19</f>
        <v>36</v>
      </c>
      <c r="BM19" s="279">
        <f>'施設資源化量内訳'!W19</f>
        <v>4</v>
      </c>
      <c r="BN19" s="279">
        <f>'施設資源化量内訳'!X19</f>
        <v>2</v>
      </c>
      <c r="BO19" s="279">
        <f t="shared" si="21"/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502</v>
      </c>
      <c r="B20" s="271" t="s">
        <v>528</v>
      </c>
      <c r="C20" s="270" t="s">
        <v>529</v>
      </c>
      <c r="D20" s="279">
        <f>SUM(Y20,AT20,BO20)</f>
        <v>426</v>
      </c>
      <c r="E20" s="279">
        <f t="shared" si="0"/>
        <v>86</v>
      </c>
      <c r="F20" s="279">
        <f t="shared" si="1"/>
        <v>1</v>
      </c>
      <c r="G20" s="279">
        <f t="shared" si="2"/>
        <v>29</v>
      </c>
      <c r="H20" s="279">
        <f t="shared" si="3"/>
        <v>58</v>
      </c>
      <c r="I20" s="279">
        <f t="shared" si="4"/>
        <v>31</v>
      </c>
      <c r="J20" s="279">
        <f t="shared" si="5"/>
        <v>7</v>
      </c>
      <c r="K20" s="279">
        <f t="shared" si="6"/>
        <v>0</v>
      </c>
      <c r="L20" s="279">
        <f t="shared" si="7"/>
        <v>30</v>
      </c>
      <c r="M20" s="279">
        <f t="shared" si="8"/>
        <v>0</v>
      </c>
      <c r="N20" s="279">
        <f t="shared" si="9"/>
        <v>9</v>
      </c>
      <c r="O20" s="279">
        <f t="shared" si="10"/>
        <v>0</v>
      </c>
      <c r="P20" s="279">
        <f t="shared" si="11"/>
        <v>0</v>
      </c>
      <c r="Q20" s="279">
        <f t="shared" si="12"/>
        <v>107</v>
      </c>
      <c r="R20" s="279">
        <f t="shared" si="13"/>
        <v>0</v>
      </c>
      <c r="S20" s="279">
        <f t="shared" si="14"/>
        <v>0</v>
      </c>
      <c r="T20" s="279">
        <f t="shared" si="15"/>
        <v>46</v>
      </c>
      <c r="U20" s="279">
        <f t="shared" si="16"/>
        <v>0</v>
      </c>
      <c r="V20" s="279">
        <f t="shared" si="17"/>
        <v>22</v>
      </c>
      <c r="W20" s="279">
        <f t="shared" si="18"/>
        <v>0</v>
      </c>
      <c r="X20" s="279">
        <f t="shared" si="19"/>
        <v>0</v>
      </c>
      <c r="Y20" s="279">
        <f t="shared" si="20"/>
        <v>125</v>
      </c>
      <c r="Z20" s="279">
        <v>86</v>
      </c>
      <c r="AA20" s="279">
        <v>1</v>
      </c>
      <c r="AB20" s="279">
        <v>29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9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0</v>
      </c>
      <c r="AT20" s="279">
        <f>'施設資源化量内訳'!D20</f>
        <v>301</v>
      </c>
      <c r="AU20" s="279">
        <f>'施設資源化量内訳'!E20</f>
        <v>0</v>
      </c>
      <c r="AV20" s="279">
        <f>'施設資源化量内訳'!F20</f>
        <v>0</v>
      </c>
      <c r="AW20" s="279">
        <f>'施設資源化量内訳'!G20</f>
        <v>0</v>
      </c>
      <c r="AX20" s="279">
        <f>'施設資源化量内訳'!H20</f>
        <v>58</v>
      </c>
      <c r="AY20" s="279">
        <f>'施設資源化量内訳'!I20</f>
        <v>31</v>
      </c>
      <c r="AZ20" s="279">
        <f>'施設資源化量内訳'!J20</f>
        <v>7</v>
      </c>
      <c r="BA20" s="279">
        <f>'施設資源化量内訳'!K20</f>
        <v>0</v>
      </c>
      <c r="BB20" s="279">
        <f>'施設資源化量内訳'!L20</f>
        <v>30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107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46</v>
      </c>
      <c r="BK20" s="279">
        <f>'施設資源化量内訳'!U20</f>
        <v>0</v>
      </c>
      <c r="BL20" s="279">
        <f>'施設資源化量内訳'!V20</f>
        <v>22</v>
      </c>
      <c r="BM20" s="279">
        <f>'施設資源化量内訳'!W20</f>
        <v>0</v>
      </c>
      <c r="BN20" s="279">
        <f>'施設資源化量内訳'!X20</f>
        <v>0</v>
      </c>
      <c r="BO20" s="279">
        <f t="shared" si="21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502</v>
      </c>
      <c r="B21" s="271" t="s">
        <v>530</v>
      </c>
      <c r="C21" s="270" t="s">
        <v>531</v>
      </c>
      <c r="D21" s="279">
        <f>SUM(Y21,AT21,BO21)</f>
        <v>274</v>
      </c>
      <c r="E21" s="279">
        <f t="shared" si="0"/>
        <v>75</v>
      </c>
      <c r="F21" s="279">
        <f t="shared" si="1"/>
        <v>0</v>
      </c>
      <c r="G21" s="279">
        <f t="shared" si="2"/>
        <v>16</v>
      </c>
      <c r="H21" s="279">
        <f t="shared" si="3"/>
        <v>0</v>
      </c>
      <c r="I21" s="279">
        <f t="shared" si="4"/>
        <v>20</v>
      </c>
      <c r="J21" s="279">
        <f t="shared" si="5"/>
        <v>6</v>
      </c>
      <c r="K21" s="279">
        <f t="shared" si="6"/>
        <v>0</v>
      </c>
      <c r="L21" s="279">
        <f t="shared" si="7"/>
        <v>13</v>
      </c>
      <c r="M21" s="279">
        <f t="shared" si="8"/>
        <v>0</v>
      </c>
      <c r="N21" s="279">
        <f t="shared" si="9"/>
        <v>9</v>
      </c>
      <c r="O21" s="279">
        <f t="shared" si="10"/>
        <v>0</v>
      </c>
      <c r="P21" s="279">
        <f t="shared" si="11"/>
        <v>0</v>
      </c>
      <c r="Q21" s="279">
        <f t="shared" si="12"/>
        <v>82</v>
      </c>
      <c r="R21" s="279">
        <f t="shared" si="13"/>
        <v>0</v>
      </c>
      <c r="S21" s="279">
        <f t="shared" si="14"/>
        <v>0</v>
      </c>
      <c r="T21" s="279">
        <f t="shared" si="15"/>
        <v>36</v>
      </c>
      <c r="U21" s="279">
        <f t="shared" si="16"/>
        <v>0</v>
      </c>
      <c r="V21" s="279">
        <f t="shared" si="17"/>
        <v>17</v>
      </c>
      <c r="W21" s="279">
        <f t="shared" si="18"/>
        <v>0</v>
      </c>
      <c r="X21" s="279">
        <f t="shared" si="19"/>
        <v>0</v>
      </c>
      <c r="Y21" s="279">
        <f t="shared" si="20"/>
        <v>100</v>
      </c>
      <c r="Z21" s="279">
        <v>75</v>
      </c>
      <c r="AA21" s="279">
        <v>0</v>
      </c>
      <c r="AB21" s="279">
        <v>16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9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174</v>
      </c>
      <c r="AU21" s="279">
        <f>'施設資源化量内訳'!E21</f>
        <v>0</v>
      </c>
      <c r="AV21" s="279">
        <f>'施設資源化量内訳'!F21</f>
        <v>0</v>
      </c>
      <c r="AW21" s="279">
        <f>'施設資源化量内訳'!G21</f>
        <v>0</v>
      </c>
      <c r="AX21" s="279">
        <f>'施設資源化量内訳'!H21</f>
        <v>0</v>
      </c>
      <c r="AY21" s="279">
        <f>'施設資源化量内訳'!I21</f>
        <v>20</v>
      </c>
      <c r="AZ21" s="279">
        <f>'施設資源化量内訳'!J21</f>
        <v>6</v>
      </c>
      <c r="BA21" s="279">
        <f>'施設資源化量内訳'!K21</f>
        <v>0</v>
      </c>
      <c r="BB21" s="279">
        <f>'施設資源化量内訳'!L21</f>
        <v>13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82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36</v>
      </c>
      <c r="BK21" s="279">
        <f>'施設資源化量内訳'!U21</f>
        <v>0</v>
      </c>
      <c r="BL21" s="279">
        <f>'施設資源化量内訳'!V21</f>
        <v>17</v>
      </c>
      <c r="BM21" s="279">
        <f>'施設資源化量内訳'!W21</f>
        <v>0</v>
      </c>
      <c r="BN21" s="279">
        <f>'施設資源化量内訳'!X21</f>
        <v>0</v>
      </c>
      <c r="BO21" s="279">
        <f t="shared" si="21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50</v>
      </c>
    </row>
    <row r="22" spans="1:88" s="275" customFormat="1" ht="12" customHeight="1">
      <c r="A22" s="270" t="s">
        <v>502</v>
      </c>
      <c r="B22" s="271" t="s">
        <v>532</v>
      </c>
      <c r="C22" s="270" t="s">
        <v>533</v>
      </c>
      <c r="D22" s="279">
        <f>SUM(Y22,AT22,BO22)</f>
        <v>238</v>
      </c>
      <c r="E22" s="279">
        <f t="shared" si="0"/>
        <v>52</v>
      </c>
      <c r="F22" s="279">
        <f t="shared" si="1"/>
        <v>0</v>
      </c>
      <c r="G22" s="279">
        <f t="shared" si="2"/>
        <v>0</v>
      </c>
      <c r="H22" s="279">
        <f t="shared" si="3"/>
        <v>48</v>
      </c>
      <c r="I22" s="279">
        <f t="shared" si="4"/>
        <v>15</v>
      </c>
      <c r="J22" s="279">
        <f t="shared" si="5"/>
        <v>5</v>
      </c>
      <c r="K22" s="279">
        <f t="shared" si="6"/>
        <v>0</v>
      </c>
      <c r="L22" s="279">
        <f t="shared" si="7"/>
        <v>8</v>
      </c>
      <c r="M22" s="279">
        <f t="shared" si="8"/>
        <v>0</v>
      </c>
      <c r="N22" s="279">
        <f t="shared" si="9"/>
        <v>7</v>
      </c>
      <c r="O22" s="279">
        <f t="shared" si="10"/>
        <v>0</v>
      </c>
      <c r="P22" s="279">
        <f t="shared" si="11"/>
        <v>0</v>
      </c>
      <c r="Q22" s="279">
        <f t="shared" si="12"/>
        <v>72</v>
      </c>
      <c r="R22" s="279">
        <f t="shared" si="13"/>
        <v>0</v>
      </c>
      <c r="S22" s="279">
        <f t="shared" si="14"/>
        <v>0</v>
      </c>
      <c r="T22" s="279">
        <f t="shared" si="15"/>
        <v>31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96</v>
      </c>
      <c r="Z22" s="279">
        <v>52</v>
      </c>
      <c r="AA22" s="279">
        <v>0</v>
      </c>
      <c r="AB22" s="279">
        <v>0</v>
      </c>
      <c r="AC22" s="279">
        <v>9</v>
      </c>
      <c r="AD22" s="279">
        <v>15</v>
      </c>
      <c r="AE22" s="279">
        <v>5</v>
      </c>
      <c r="AF22" s="279">
        <v>0</v>
      </c>
      <c r="AG22" s="279">
        <v>8</v>
      </c>
      <c r="AH22" s="279">
        <v>0</v>
      </c>
      <c r="AI22" s="279">
        <v>7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142</v>
      </c>
      <c r="AU22" s="279">
        <f>'施設資源化量内訳'!E22</f>
        <v>0</v>
      </c>
      <c r="AV22" s="279">
        <f>'施設資源化量内訳'!F22</f>
        <v>0</v>
      </c>
      <c r="AW22" s="279">
        <f>'施設資源化量内訳'!G22</f>
        <v>0</v>
      </c>
      <c r="AX22" s="279">
        <f>'施設資源化量内訳'!H22</f>
        <v>39</v>
      </c>
      <c r="AY22" s="279">
        <f>'施設資源化量内訳'!I22</f>
        <v>0</v>
      </c>
      <c r="AZ22" s="279">
        <f>'施設資源化量内訳'!J22</f>
        <v>0</v>
      </c>
      <c r="BA22" s="279">
        <f>'施設資源化量内訳'!K22</f>
        <v>0</v>
      </c>
      <c r="BB22" s="279">
        <f>'施設資源化量内訳'!L22</f>
        <v>0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72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31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21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50</v>
      </c>
    </row>
    <row r="23" spans="1:88" s="275" customFormat="1" ht="12" customHeight="1">
      <c r="A23" s="270" t="s">
        <v>502</v>
      </c>
      <c r="B23" s="271" t="s">
        <v>534</v>
      </c>
      <c r="C23" s="270" t="s">
        <v>535</v>
      </c>
      <c r="D23" s="279">
        <f>SUM(Y23,AT23,BO23)</f>
        <v>86</v>
      </c>
      <c r="E23" s="279">
        <f t="shared" si="0"/>
        <v>23</v>
      </c>
      <c r="F23" s="279">
        <f t="shared" si="1"/>
        <v>0</v>
      </c>
      <c r="G23" s="279">
        <f t="shared" si="2"/>
        <v>0</v>
      </c>
      <c r="H23" s="279">
        <f t="shared" si="3"/>
        <v>5</v>
      </c>
      <c r="I23" s="279">
        <f t="shared" si="4"/>
        <v>9</v>
      </c>
      <c r="J23" s="279">
        <f t="shared" si="5"/>
        <v>2</v>
      </c>
      <c r="K23" s="279">
        <f t="shared" si="6"/>
        <v>2</v>
      </c>
      <c r="L23" s="279">
        <f t="shared" si="7"/>
        <v>0</v>
      </c>
      <c r="M23" s="279">
        <f t="shared" si="8"/>
        <v>0</v>
      </c>
      <c r="N23" s="279">
        <f t="shared" si="9"/>
        <v>1</v>
      </c>
      <c r="O23" s="279">
        <f t="shared" si="10"/>
        <v>0</v>
      </c>
      <c r="P23" s="279">
        <f t="shared" si="11"/>
        <v>0</v>
      </c>
      <c r="Q23" s="279">
        <f t="shared" si="12"/>
        <v>27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12</v>
      </c>
      <c r="W23" s="279">
        <f t="shared" si="18"/>
        <v>0</v>
      </c>
      <c r="X23" s="279">
        <f t="shared" si="19"/>
        <v>5</v>
      </c>
      <c r="Y23" s="279">
        <f t="shared" si="20"/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86</v>
      </c>
      <c r="AU23" s="279">
        <f>'施設資源化量内訳'!E23</f>
        <v>23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5</v>
      </c>
      <c r="AY23" s="279">
        <f>'施設資源化量内訳'!I23</f>
        <v>9</v>
      </c>
      <c r="AZ23" s="279">
        <f>'施設資源化量内訳'!J23</f>
        <v>2</v>
      </c>
      <c r="BA23" s="279">
        <f>'施設資源化量内訳'!K23</f>
        <v>2</v>
      </c>
      <c r="BB23" s="279">
        <f>'施設資源化量内訳'!L23</f>
        <v>0</v>
      </c>
      <c r="BC23" s="279">
        <f>'施設資源化量内訳'!M23</f>
        <v>0</v>
      </c>
      <c r="BD23" s="279">
        <f>'施設資源化量内訳'!N23</f>
        <v>1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27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12</v>
      </c>
      <c r="BM23" s="279">
        <f>'施設資源化量内訳'!W23</f>
        <v>0</v>
      </c>
      <c r="BN23" s="279">
        <f>'施設資源化量内訳'!X23</f>
        <v>5</v>
      </c>
      <c r="BO23" s="279">
        <f t="shared" si="21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51</v>
      </c>
    </row>
    <row r="24" spans="1:88" s="275" customFormat="1" ht="12" customHeight="1">
      <c r="A24" s="270" t="s">
        <v>502</v>
      </c>
      <c r="B24" s="271" t="s">
        <v>536</v>
      </c>
      <c r="C24" s="270" t="s">
        <v>537</v>
      </c>
      <c r="D24" s="279">
        <f>SUM(Y24,AT24,BO24)</f>
        <v>174</v>
      </c>
      <c r="E24" s="279">
        <f>SUM(Z24,AU24,BP24)</f>
        <v>38</v>
      </c>
      <c r="F24" s="279">
        <f>SUM(AA24,AV24,BQ24)</f>
        <v>0</v>
      </c>
      <c r="G24" s="279">
        <f>SUM(AB24,AW24,BR24)</f>
        <v>8</v>
      </c>
      <c r="H24" s="279">
        <f>SUM(AC24,AX24,BS24)</f>
        <v>0</v>
      </c>
      <c r="I24" s="279">
        <f>SUM(AD24,AY24,BT24)</f>
        <v>13</v>
      </c>
      <c r="J24" s="279">
        <f>SUM(AE24,AZ24,BU24)</f>
        <v>1</v>
      </c>
      <c r="K24" s="279">
        <f>SUM(AF24,BA24,BV24)</f>
        <v>0</v>
      </c>
      <c r="L24" s="279">
        <f>SUM(AG24,BB24,BW24)</f>
        <v>0</v>
      </c>
      <c r="M24" s="279">
        <f>SUM(AH24,BC24,BX24)</f>
        <v>0</v>
      </c>
      <c r="N24" s="279">
        <f>SUM(AI24,BD24,BY24)</f>
        <v>3</v>
      </c>
      <c r="O24" s="279">
        <f>SUM(AJ24,BE24,BZ24)</f>
        <v>0</v>
      </c>
      <c r="P24" s="279">
        <f>SUM(AK24,BF24,CA24)</f>
        <v>0</v>
      </c>
      <c r="Q24" s="279">
        <f>SUM(AL24,BG24,CB24)</f>
        <v>82</v>
      </c>
      <c r="R24" s="279">
        <f>SUM(AM24,BH24,CC24)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29</v>
      </c>
      <c r="Y24" s="279">
        <f t="shared" si="20"/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174</v>
      </c>
      <c r="AU24" s="279">
        <f>'施設資源化量内訳'!E24</f>
        <v>38</v>
      </c>
      <c r="AV24" s="279">
        <f>'施設資源化量内訳'!F24</f>
        <v>0</v>
      </c>
      <c r="AW24" s="279">
        <f>'施設資源化量内訳'!G24</f>
        <v>8</v>
      </c>
      <c r="AX24" s="279">
        <f>'施設資源化量内訳'!H24</f>
        <v>0</v>
      </c>
      <c r="AY24" s="279">
        <f>'施設資源化量内訳'!I24</f>
        <v>13</v>
      </c>
      <c r="AZ24" s="279">
        <f>'施設資源化量内訳'!J24</f>
        <v>1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3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82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29</v>
      </c>
      <c r="BO24" s="279">
        <f t="shared" si="21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51</v>
      </c>
    </row>
    <row r="25" spans="1:88" s="275" customFormat="1" ht="12" customHeight="1">
      <c r="A25" s="270" t="s">
        <v>502</v>
      </c>
      <c r="B25" s="271" t="s">
        <v>538</v>
      </c>
      <c r="C25" s="270" t="s">
        <v>539</v>
      </c>
      <c r="D25" s="279">
        <f aca="true" t="shared" si="22" ref="D25:R41">SUM(Y25,AT25,BO25)</f>
        <v>439</v>
      </c>
      <c r="E25" s="279">
        <f t="shared" si="22"/>
        <v>135</v>
      </c>
      <c r="F25" s="279">
        <f t="shared" si="22"/>
        <v>0</v>
      </c>
      <c r="G25" s="279">
        <f t="shared" si="22"/>
        <v>0</v>
      </c>
      <c r="H25" s="279">
        <f t="shared" si="22"/>
        <v>100</v>
      </c>
      <c r="I25" s="279">
        <f t="shared" si="22"/>
        <v>55</v>
      </c>
      <c r="J25" s="279">
        <f t="shared" si="22"/>
        <v>15</v>
      </c>
      <c r="K25" s="279">
        <f t="shared" si="22"/>
        <v>0</v>
      </c>
      <c r="L25" s="279">
        <f t="shared" si="22"/>
        <v>0</v>
      </c>
      <c r="M25" s="279">
        <f t="shared" si="22"/>
        <v>0</v>
      </c>
      <c r="N25" s="279">
        <f t="shared" si="22"/>
        <v>12</v>
      </c>
      <c r="O25" s="279">
        <f t="shared" si="22"/>
        <v>0</v>
      </c>
      <c r="P25" s="279">
        <f t="shared" si="22"/>
        <v>0</v>
      </c>
      <c r="Q25" s="279">
        <f t="shared" si="22"/>
        <v>120</v>
      </c>
      <c r="R25" s="279">
        <f t="shared" si="22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1</v>
      </c>
      <c r="X25" s="279">
        <f t="shared" si="19"/>
        <v>1</v>
      </c>
      <c r="Y25" s="279">
        <f t="shared" si="20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0</v>
      </c>
      <c r="AT25" s="279">
        <f>'施設資源化量内訳'!D25</f>
        <v>439</v>
      </c>
      <c r="AU25" s="279">
        <f>'施設資源化量内訳'!E25</f>
        <v>135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100</v>
      </c>
      <c r="AY25" s="279">
        <f>'施設資源化量内訳'!I25</f>
        <v>55</v>
      </c>
      <c r="AZ25" s="279">
        <f>'施設資源化量内訳'!J25</f>
        <v>15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12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120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1</v>
      </c>
      <c r="BN25" s="279">
        <f>'施設資源化量内訳'!X25</f>
        <v>1</v>
      </c>
      <c r="BO25" s="279">
        <f t="shared" si="21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50</v>
      </c>
    </row>
    <row r="26" spans="1:88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22"/>
        <v>71</v>
      </c>
      <c r="E26" s="279">
        <f t="shared" si="22"/>
        <v>0</v>
      </c>
      <c r="F26" s="279">
        <f t="shared" si="22"/>
        <v>0</v>
      </c>
      <c r="G26" s="279">
        <f t="shared" si="22"/>
        <v>0</v>
      </c>
      <c r="H26" s="279">
        <f t="shared" si="22"/>
        <v>71</v>
      </c>
      <c r="I26" s="279">
        <f t="shared" si="22"/>
        <v>0</v>
      </c>
      <c r="J26" s="279">
        <f t="shared" si="22"/>
        <v>0</v>
      </c>
      <c r="K26" s="279">
        <f t="shared" si="22"/>
        <v>0</v>
      </c>
      <c r="L26" s="279">
        <f t="shared" si="22"/>
        <v>0</v>
      </c>
      <c r="M26" s="279">
        <f t="shared" si="22"/>
        <v>0</v>
      </c>
      <c r="N26" s="279">
        <f t="shared" si="22"/>
        <v>0</v>
      </c>
      <c r="O26" s="279">
        <f t="shared" si="22"/>
        <v>0</v>
      </c>
      <c r="P26" s="279">
        <f t="shared" si="22"/>
        <v>0</v>
      </c>
      <c r="Q26" s="279">
        <f t="shared" si="22"/>
        <v>0</v>
      </c>
      <c r="R26" s="279">
        <f t="shared" si="22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0</v>
      </c>
      <c r="AT26" s="279">
        <f>'施設資源化量内訳'!D26</f>
        <v>71</v>
      </c>
      <c r="AU26" s="279">
        <f>'施設資源化量内訳'!E26</f>
        <v>0</v>
      </c>
      <c r="AV26" s="279">
        <f>'施設資源化量内訳'!F26</f>
        <v>0</v>
      </c>
      <c r="AW26" s="279">
        <f>'施設資源化量内訳'!G26</f>
        <v>0</v>
      </c>
      <c r="AX26" s="279">
        <f>'施設資源化量内訳'!H26</f>
        <v>71</v>
      </c>
      <c r="AY26" s="279">
        <f>'施設資源化量内訳'!I26</f>
        <v>0</v>
      </c>
      <c r="AZ26" s="279">
        <f>'施設資源化量内訳'!J26</f>
        <v>0</v>
      </c>
      <c r="BA26" s="279">
        <f>'施設資源化量内訳'!K26</f>
        <v>0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0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21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50</v>
      </c>
    </row>
    <row r="27" spans="1:88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22"/>
        <v>69</v>
      </c>
      <c r="E27" s="279">
        <f t="shared" si="22"/>
        <v>0</v>
      </c>
      <c r="F27" s="279">
        <f t="shared" si="22"/>
        <v>0</v>
      </c>
      <c r="G27" s="279">
        <f t="shared" si="22"/>
        <v>0</v>
      </c>
      <c r="H27" s="279">
        <f t="shared" si="22"/>
        <v>59</v>
      </c>
      <c r="I27" s="279">
        <f t="shared" si="22"/>
        <v>0</v>
      </c>
      <c r="J27" s="279">
        <f t="shared" si="22"/>
        <v>3</v>
      </c>
      <c r="K27" s="279">
        <f t="shared" si="22"/>
        <v>0</v>
      </c>
      <c r="L27" s="279">
        <f t="shared" si="22"/>
        <v>0</v>
      </c>
      <c r="M27" s="279">
        <f t="shared" si="22"/>
        <v>0</v>
      </c>
      <c r="N27" s="279">
        <f t="shared" si="22"/>
        <v>7</v>
      </c>
      <c r="O27" s="279">
        <f t="shared" si="22"/>
        <v>0</v>
      </c>
      <c r="P27" s="279">
        <f t="shared" si="22"/>
        <v>0</v>
      </c>
      <c r="Q27" s="279">
        <f t="shared" si="22"/>
        <v>0</v>
      </c>
      <c r="R27" s="279">
        <f t="shared" si="22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0</v>
      </c>
      <c r="Y27" s="279">
        <f t="shared" si="20"/>
        <v>10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3</v>
      </c>
      <c r="AF27" s="279">
        <v>0</v>
      </c>
      <c r="AG27" s="279">
        <v>0</v>
      </c>
      <c r="AH27" s="279">
        <v>0</v>
      </c>
      <c r="AI27" s="279">
        <v>7</v>
      </c>
      <c r="AJ27" s="279" t="s">
        <v>49</v>
      </c>
      <c r="AK27" s="279" t="s">
        <v>49</v>
      </c>
      <c r="AL27" s="279" t="s">
        <v>49</v>
      </c>
      <c r="AM27" s="279" t="s">
        <v>49</v>
      </c>
      <c r="AN27" s="279" t="s">
        <v>49</v>
      </c>
      <c r="AO27" s="279" t="s">
        <v>49</v>
      </c>
      <c r="AP27" s="279" t="s">
        <v>49</v>
      </c>
      <c r="AQ27" s="279" t="s">
        <v>49</v>
      </c>
      <c r="AR27" s="279">
        <v>0</v>
      </c>
      <c r="AS27" s="279">
        <v>0</v>
      </c>
      <c r="AT27" s="279">
        <f>'施設資源化量内訳'!D27</f>
        <v>59</v>
      </c>
      <c r="AU27" s="279">
        <f>'施設資源化量内訳'!E27</f>
        <v>0</v>
      </c>
      <c r="AV27" s="279">
        <f>'施設資源化量内訳'!F27</f>
        <v>0</v>
      </c>
      <c r="AW27" s="279">
        <f>'施設資源化量内訳'!G27</f>
        <v>0</v>
      </c>
      <c r="AX27" s="279">
        <f>'施設資源化量内訳'!H27</f>
        <v>59</v>
      </c>
      <c r="AY27" s="279">
        <f>'施設資源化量内訳'!I27</f>
        <v>0</v>
      </c>
      <c r="AZ27" s="279">
        <f>'施設資源化量内訳'!J27</f>
        <v>0</v>
      </c>
      <c r="BA27" s="279">
        <f>'施設資源化量内訳'!K27</f>
        <v>0</v>
      </c>
      <c r="BB27" s="279">
        <f>'施設資源化量内訳'!L27</f>
        <v>0</v>
      </c>
      <c r="BC27" s="279">
        <f>'施設資源化量内訳'!M27</f>
        <v>0</v>
      </c>
      <c r="BD27" s="279">
        <f>'施設資源化量内訳'!N27</f>
        <v>0</v>
      </c>
      <c r="BE27" s="279">
        <f>'施設資源化量内訳'!O27</f>
        <v>0</v>
      </c>
      <c r="BF27" s="279">
        <f>'施設資源化量内訳'!P27</f>
        <v>0</v>
      </c>
      <c r="BG27" s="279">
        <f>'施設資源化量内訳'!Q27</f>
        <v>0</v>
      </c>
      <c r="BH27" s="279">
        <f>'施設資源化量内訳'!R27</f>
        <v>0</v>
      </c>
      <c r="BI27" s="279">
        <f>'施設資源化量内訳'!S27</f>
        <v>0</v>
      </c>
      <c r="BJ27" s="279">
        <f>'施設資源化量内訳'!T27</f>
        <v>0</v>
      </c>
      <c r="BK27" s="279">
        <f>'施設資源化量内訳'!U27</f>
        <v>0</v>
      </c>
      <c r="BL27" s="279">
        <f>'施設資源化量内訳'!V27</f>
        <v>0</v>
      </c>
      <c r="BM27" s="279">
        <f>'施設資源化量内訳'!W27</f>
        <v>0</v>
      </c>
      <c r="BN27" s="279">
        <f>'施設資源化量内訳'!X27</f>
        <v>0</v>
      </c>
      <c r="BO27" s="279">
        <f t="shared" si="21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 t="s">
        <v>49</v>
      </c>
      <c r="CA27" s="279" t="s">
        <v>49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>
        <v>0</v>
      </c>
      <c r="CI27" s="279">
        <v>0</v>
      </c>
      <c r="CJ27" s="282" t="s">
        <v>50</v>
      </c>
    </row>
    <row r="28" spans="1:88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22"/>
        <v>73</v>
      </c>
      <c r="E28" s="279">
        <f t="shared" si="22"/>
        <v>0</v>
      </c>
      <c r="F28" s="279">
        <f t="shared" si="22"/>
        <v>0</v>
      </c>
      <c r="G28" s="279">
        <f t="shared" si="22"/>
        <v>0</v>
      </c>
      <c r="H28" s="279">
        <f t="shared" si="22"/>
        <v>73</v>
      </c>
      <c r="I28" s="279">
        <f t="shared" si="22"/>
        <v>0</v>
      </c>
      <c r="J28" s="279">
        <f t="shared" si="22"/>
        <v>0</v>
      </c>
      <c r="K28" s="279">
        <f t="shared" si="22"/>
        <v>0</v>
      </c>
      <c r="L28" s="279">
        <f t="shared" si="22"/>
        <v>0</v>
      </c>
      <c r="M28" s="279">
        <f t="shared" si="22"/>
        <v>0</v>
      </c>
      <c r="N28" s="279">
        <f t="shared" si="22"/>
        <v>0</v>
      </c>
      <c r="O28" s="279">
        <f t="shared" si="22"/>
        <v>0</v>
      </c>
      <c r="P28" s="279">
        <f t="shared" si="22"/>
        <v>0</v>
      </c>
      <c r="Q28" s="279">
        <f t="shared" si="22"/>
        <v>0</v>
      </c>
      <c r="R28" s="279">
        <f t="shared" si="22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 t="s">
        <v>49</v>
      </c>
      <c r="AM28" s="279" t="s">
        <v>49</v>
      </c>
      <c r="AN28" s="279" t="s">
        <v>49</v>
      </c>
      <c r="AO28" s="279" t="s">
        <v>49</v>
      </c>
      <c r="AP28" s="279" t="s">
        <v>49</v>
      </c>
      <c r="AQ28" s="279" t="s">
        <v>49</v>
      </c>
      <c r="AR28" s="279">
        <v>0</v>
      </c>
      <c r="AS28" s="279">
        <v>0</v>
      </c>
      <c r="AT28" s="279">
        <f>'施設資源化量内訳'!D28</f>
        <v>73</v>
      </c>
      <c r="AU28" s="279">
        <f>'施設資源化量内訳'!E28</f>
        <v>0</v>
      </c>
      <c r="AV28" s="279">
        <f>'施設資源化量内訳'!F28</f>
        <v>0</v>
      </c>
      <c r="AW28" s="279">
        <f>'施設資源化量内訳'!G28</f>
        <v>0</v>
      </c>
      <c r="AX28" s="279">
        <f>'施設資源化量内訳'!H28</f>
        <v>73</v>
      </c>
      <c r="AY28" s="279">
        <f>'施設資源化量内訳'!I28</f>
        <v>0</v>
      </c>
      <c r="AZ28" s="279">
        <f>'施設資源化量内訳'!J28</f>
        <v>0</v>
      </c>
      <c r="BA28" s="279">
        <f>'施設資源化量内訳'!K28</f>
        <v>0</v>
      </c>
      <c r="BB28" s="279">
        <f>'施設資源化量内訳'!L28</f>
        <v>0</v>
      </c>
      <c r="BC28" s="279">
        <f>'施設資源化量内訳'!M28</f>
        <v>0</v>
      </c>
      <c r="BD28" s="279">
        <f>'施設資源化量内訳'!N28</f>
        <v>0</v>
      </c>
      <c r="BE28" s="279">
        <f>'施設資源化量内訳'!O28</f>
        <v>0</v>
      </c>
      <c r="BF28" s="279">
        <f>'施設資源化量内訳'!P28</f>
        <v>0</v>
      </c>
      <c r="BG28" s="279">
        <f>'施設資源化量内訳'!Q28</f>
        <v>0</v>
      </c>
      <c r="BH28" s="279">
        <f>'施設資源化量内訳'!R28</f>
        <v>0</v>
      </c>
      <c r="BI28" s="279">
        <f>'施設資源化量内訳'!S28</f>
        <v>0</v>
      </c>
      <c r="BJ28" s="279">
        <f>'施設資源化量内訳'!T28</f>
        <v>0</v>
      </c>
      <c r="BK28" s="279">
        <f>'施設資源化量内訳'!U28</f>
        <v>0</v>
      </c>
      <c r="BL28" s="279">
        <f>'施設資源化量内訳'!V28</f>
        <v>0</v>
      </c>
      <c r="BM28" s="279">
        <f>'施設資源化量内訳'!W28</f>
        <v>0</v>
      </c>
      <c r="BN28" s="279">
        <f>'施設資源化量内訳'!X28</f>
        <v>0</v>
      </c>
      <c r="BO28" s="279">
        <f t="shared" si="21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 t="s">
        <v>49</v>
      </c>
      <c r="CA28" s="279" t="s">
        <v>49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>
        <v>0</v>
      </c>
      <c r="CI28" s="279">
        <v>0</v>
      </c>
      <c r="CJ28" s="282" t="s">
        <v>50</v>
      </c>
    </row>
    <row r="29" spans="1:88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22"/>
        <v>24</v>
      </c>
      <c r="E29" s="279">
        <f t="shared" si="22"/>
        <v>16</v>
      </c>
      <c r="F29" s="279">
        <f t="shared" si="22"/>
        <v>0</v>
      </c>
      <c r="G29" s="279">
        <f t="shared" si="22"/>
        <v>0</v>
      </c>
      <c r="H29" s="279">
        <f t="shared" si="22"/>
        <v>6</v>
      </c>
      <c r="I29" s="279">
        <f t="shared" si="22"/>
        <v>0</v>
      </c>
      <c r="J29" s="279">
        <f t="shared" si="22"/>
        <v>1</v>
      </c>
      <c r="K29" s="279">
        <f t="shared" si="22"/>
        <v>0</v>
      </c>
      <c r="L29" s="279">
        <f t="shared" si="22"/>
        <v>0</v>
      </c>
      <c r="M29" s="279">
        <f t="shared" si="22"/>
        <v>0</v>
      </c>
      <c r="N29" s="279">
        <f t="shared" si="22"/>
        <v>1</v>
      </c>
      <c r="O29" s="279">
        <f t="shared" si="22"/>
        <v>0</v>
      </c>
      <c r="P29" s="279">
        <f t="shared" si="22"/>
        <v>0</v>
      </c>
      <c r="Q29" s="279">
        <f t="shared" si="22"/>
        <v>0</v>
      </c>
      <c r="R29" s="279">
        <f t="shared" si="22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18</v>
      </c>
      <c r="Z29" s="279">
        <v>16</v>
      </c>
      <c r="AA29" s="279">
        <v>0</v>
      </c>
      <c r="AB29" s="279">
        <v>0</v>
      </c>
      <c r="AC29" s="279">
        <v>0</v>
      </c>
      <c r="AD29" s="279">
        <v>0</v>
      </c>
      <c r="AE29" s="279">
        <v>1</v>
      </c>
      <c r="AF29" s="279">
        <v>0</v>
      </c>
      <c r="AG29" s="279">
        <v>0</v>
      </c>
      <c r="AH29" s="279">
        <v>0</v>
      </c>
      <c r="AI29" s="279">
        <v>1</v>
      </c>
      <c r="AJ29" s="279" t="s">
        <v>49</v>
      </c>
      <c r="AK29" s="279" t="s">
        <v>49</v>
      </c>
      <c r="AL29" s="279" t="s">
        <v>49</v>
      </c>
      <c r="AM29" s="279" t="s">
        <v>49</v>
      </c>
      <c r="AN29" s="279" t="s">
        <v>49</v>
      </c>
      <c r="AO29" s="279" t="s">
        <v>49</v>
      </c>
      <c r="AP29" s="279" t="s">
        <v>49</v>
      </c>
      <c r="AQ29" s="279" t="s">
        <v>49</v>
      </c>
      <c r="AR29" s="279">
        <v>0</v>
      </c>
      <c r="AS29" s="279">
        <v>0</v>
      </c>
      <c r="AT29" s="279">
        <f>'施設資源化量内訳'!D29</f>
        <v>6</v>
      </c>
      <c r="AU29" s="279">
        <f>'施設資源化量内訳'!E29</f>
        <v>0</v>
      </c>
      <c r="AV29" s="279">
        <f>'施設資源化量内訳'!F29</f>
        <v>0</v>
      </c>
      <c r="AW29" s="279">
        <f>'施設資源化量内訳'!G29</f>
        <v>0</v>
      </c>
      <c r="AX29" s="279">
        <f>'施設資源化量内訳'!H29</f>
        <v>6</v>
      </c>
      <c r="AY29" s="279">
        <f>'施設資源化量内訳'!I29</f>
        <v>0</v>
      </c>
      <c r="AZ29" s="279">
        <f>'施設資源化量内訳'!J29</f>
        <v>0</v>
      </c>
      <c r="BA29" s="279">
        <f>'施設資源化量内訳'!K29</f>
        <v>0</v>
      </c>
      <c r="BB29" s="279">
        <f>'施設資源化量内訳'!L29</f>
        <v>0</v>
      </c>
      <c r="BC29" s="279">
        <f>'施設資源化量内訳'!M29</f>
        <v>0</v>
      </c>
      <c r="BD29" s="279">
        <f>'施設資源化量内訳'!N29</f>
        <v>0</v>
      </c>
      <c r="BE29" s="279">
        <f>'施設資源化量内訳'!O29</f>
        <v>0</v>
      </c>
      <c r="BF29" s="279">
        <f>'施設資源化量内訳'!P29</f>
        <v>0</v>
      </c>
      <c r="BG29" s="279">
        <f>'施設資源化量内訳'!Q29</f>
        <v>0</v>
      </c>
      <c r="BH29" s="279">
        <f>'施設資源化量内訳'!R29</f>
        <v>0</v>
      </c>
      <c r="BI29" s="279">
        <f>'施設資源化量内訳'!S29</f>
        <v>0</v>
      </c>
      <c r="BJ29" s="279">
        <f>'施設資源化量内訳'!T29</f>
        <v>0</v>
      </c>
      <c r="BK29" s="279">
        <f>'施設資源化量内訳'!U29</f>
        <v>0</v>
      </c>
      <c r="BL29" s="279">
        <f>'施設資源化量内訳'!V29</f>
        <v>0</v>
      </c>
      <c r="BM29" s="279">
        <f>'施設資源化量内訳'!W29</f>
        <v>0</v>
      </c>
      <c r="BN29" s="279">
        <f>'施設資源化量内訳'!X29</f>
        <v>0</v>
      </c>
      <c r="BO29" s="279">
        <f t="shared" si="21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 t="s">
        <v>49</v>
      </c>
      <c r="CA29" s="279" t="s">
        <v>49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>
        <v>0</v>
      </c>
      <c r="CI29" s="279">
        <v>0</v>
      </c>
      <c r="CJ29" s="282" t="s">
        <v>50</v>
      </c>
    </row>
    <row r="30" spans="1:88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22"/>
        <v>2339</v>
      </c>
      <c r="E30" s="279">
        <f t="shared" si="22"/>
        <v>1025</v>
      </c>
      <c r="F30" s="279">
        <f t="shared" si="22"/>
        <v>0</v>
      </c>
      <c r="G30" s="279">
        <f t="shared" si="22"/>
        <v>0</v>
      </c>
      <c r="H30" s="279">
        <f t="shared" si="22"/>
        <v>226</v>
      </c>
      <c r="I30" s="279">
        <f t="shared" si="22"/>
        <v>156</v>
      </c>
      <c r="J30" s="279">
        <f t="shared" si="22"/>
        <v>22</v>
      </c>
      <c r="K30" s="279">
        <f t="shared" si="22"/>
        <v>0</v>
      </c>
      <c r="L30" s="279">
        <f t="shared" si="22"/>
        <v>289</v>
      </c>
      <c r="M30" s="279">
        <f t="shared" si="22"/>
        <v>262</v>
      </c>
      <c r="N30" s="279">
        <f t="shared" si="22"/>
        <v>122</v>
      </c>
      <c r="O30" s="279">
        <f t="shared" si="22"/>
        <v>0</v>
      </c>
      <c r="P30" s="279">
        <f t="shared" si="22"/>
        <v>0</v>
      </c>
      <c r="Q30" s="279">
        <f t="shared" si="22"/>
        <v>0</v>
      </c>
      <c r="R30" s="279">
        <f t="shared" si="22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237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 t="s">
        <v>49</v>
      </c>
      <c r="AM30" s="279" t="s">
        <v>49</v>
      </c>
      <c r="AN30" s="279" t="s">
        <v>49</v>
      </c>
      <c r="AO30" s="279" t="s">
        <v>49</v>
      </c>
      <c r="AP30" s="279" t="s">
        <v>49</v>
      </c>
      <c r="AQ30" s="279" t="s">
        <v>49</v>
      </c>
      <c r="AR30" s="279">
        <v>0</v>
      </c>
      <c r="AS30" s="279">
        <v>0</v>
      </c>
      <c r="AT30" s="279">
        <f>'施設資源化量内訳'!D30</f>
        <v>2339</v>
      </c>
      <c r="AU30" s="279">
        <f>'施設資源化量内訳'!E30</f>
        <v>1025</v>
      </c>
      <c r="AV30" s="279">
        <f>'施設資源化量内訳'!F30</f>
        <v>0</v>
      </c>
      <c r="AW30" s="279">
        <f>'施設資源化量内訳'!G30</f>
        <v>0</v>
      </c>
      <c r="AX30" s="279">
        <f>'施設資源化量内訳'!H30</f>
        <v>226</v>
      </c>
      <c r="AY30" s="279">
        <f>'施設資源化量内訳'!I30</f>
        <v>156</v>
      </c>
      <c r="AZ30" s="279">
        <f>'施設資源化量内訳'!J30</f>
        <v>22</v>
      </c>
      <c r="BA30" s="279">
        <f>'施設資源化量内訳'!K30</f>
        <v>0</v>
      </c>
      <c r="BB30" s="279">
        <f>'施設資源化量内訳'!L30</f>
        <v>289</v>
      </c>
      <c r="BC30" s="279">
        <f>'施設資源化量内訳'!M30</f>
        <v>262</v>
      </c>
      <c r="BD30" s="279">
        <f>'施設資源化量内訳'!N30</f>
        <v>122</v>
      </c>
      <c r="BE30" s="279">
        <f>'施設資源化量内訳'!O30</f>
        <v>0</v>
      </c>
      <c r="BF30" s="279">
        <f>'施設資源化量内訳'!P30</f>
        <v>0</v>
      </c>
      <c r="BG30" s="279">
        <f>'施設資源化量内訳'!Q30</f>
        <v>0</v>
      </c>
      <c r="BH30" s="279">
        <f>'施設資源化量内訳'!R30</f>
        <v>0</v>
      </c>
      <c r="BI30" s="279">
        <f>'施設資源化量内訳'!S30</f>
        <v>0</v>
      </c>
      <c r="BJ30" s="279">
        <f>'施設資源化量内訳'!T30</f>
        <v>0</v>
      </c>
      <c r="BK30" s="279">
        <f>'施設資源化量内訳'!U30</f>
        <v>0</v>
      </c>
      <c r="BL30" s="279">
        <f>'施設資源化量内訳'!V30</f>
        <v>0</v>
      </c>
      <c r="BM30" s="279">
        <f>'施設資源化量内訳'!W30</f>
        <v>0</v>
      </c>
      <c r="BN30" s="279">
        <f>'施設資源化量内訳'!X30</f>
        <v>237</v>
      </c>
      <c r="BO30" s="279">
        <f t="shared" si="21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 t="s">
        <v>49</v>
      </c>
      <c r="CA30" s="279" t="s">
        <v>49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>
        <v>0</v>
      </c>
      <c r="CI30" s="279">
        <v>0</v>
      </c>
      <c r="CJ30" s="282" t="s">
        <v>50</v>
      </c>
    </row>
    <row r="31" spans="1:88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22"/>
        <v>320</v>
      </c>
      <c r="E31" s="279">
        <f t="shared" si="22"/>
        <v>135</v>
      </c>
      <c r="F31" s="279">
        <f t="shared" si="22"/>
        <v>0</v>
      </c>
      <c r="G31" s="279">
        <f t="shared" si="22"/>
        <v>50</v>
      </c>
      <c r="H31" s="279">
        <f t="shared" si="22"/>
        <v>81</v>
      </c>
      <c r="I31" s="279">
        <f t="shared" si="22"/>
        <v>39</v>
      </c>
      <c r="J31" s="279">
        <f t="shared" si="22"/>
        <v>7</v>
      </c>
      <c r="K31" s="279">
        <f t="shared" si="22"/>
        <v>0</v>
      </c>
      <c r="L31" s="279">
        <f t="shared" si="22"/>
        <v>0</v>
      </c>
      <c r="M31" s="279">
        <f t="shared" si="22"/>
        <v>0</v>
      </c>
      <c r="N31" s="279">
        <f t="shared" si="22"/>
        <v>5</v>
      </c>
      <c r="O31" s="279">
        <f t="shared" si="22"/>
        <v>0</v>
      </c>
      <c r="P31" s="279">
        <f t="shared" si="22"/>
        <v>0</v>
      </c>
      <c r="Q31" s="279">
        <f t="shared" si="22"/>
        <v>0</v>
      </c>
      <c r="R31" s="279">
        <f t="shared" si="22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3</v>
      </c>
      <c r="Y31" s="279">
        <f t="shared" si="20"/>
        <v>229</v>
      </c>
      <c r="Z31" s="279">
        <v>135</v>
      </c>
      <c r="AA31" s="279">
        <v>0</v>
      </c>
      <c r="AB31" s="279">
        <v>50</v>
      </c>
      <c r="AC31" s="279">
        <v>0</v>
      </c>
      <c r="AD31" s="279">
        <v>39</v>
      </c>
      <c r="AE31" s="279">
        <v>0</v>
      </c>
      <c r="AF31" s="279">
        <v>0</v>
      </c>
      <c r="AG31" s="279">
        <v>0</v>
      </c>
      <c r="AH31" s="279">
        <v>0</v>
      </c>
      <c r="AI31" s="279">
        <v>5</v>
      </c>
      <c r="AJ31" s="279" t="s">
        <v>49</v>
      </c>
      <c r="AK31" s="279" t="s">
        <v>49</v>
      </c>
      <c r="AL31" s="279" t="s">
        <v>49</v>
      </c>
      <c r="AM31" s="279" t="s">
        <v>49</v>
      </c>
      <c r="AN31" s="279" t="s">
        <v>49</v>
      </c>
      <c r="AO31" s="279" t="s">
        <v>49</v>
      </c>
      <c r="AP31" s="279" t="s">
        <v>49</v>
      </c>
      <c r="AQ31" s="279" t="s">
        <v>49</v>
      </c>
      <c r="AR31" s="279">
        <v>0</v>
      </c>
      <c r="AS31" s="279">
        <v>0</v>
      </c>
      <c r="AT31" s="279">
        <f>'施設資源化量内訳'!D31</f>
        <v>91</v>
      </c>
      <c r="AU31" s="279">
        <f>'施設資源化量内訳'!E31</f>
        <v>0</v>
      </c>
      <c r="AV31" s="279">
        <f>'施設資源化量内訳'!F31</f>
        <v>0</v>
      </c>
      <c r="AW31" s="279">
        <f>'施設資源化量内訳'!G31</f>
        <v>0</v>
      </c>
      <c r="AX31" s="279">
        <f>'施設資源化量内訳'!H31</f>
        <v>81</v>
      </c>
      <c r="AY31" s="279">
        <f>'施設資源化量内訳'!I31</f>
        <v>0</v>
      </c>
      <c r="AZ31" s="279">
        <f>'施設資源化量内訳'!J31</f>
        <v>7</v>
      </c>
      <c r="BA31" s="279">
        <f>'施設資源化量内訳'!K31</f>
        <v>0</v>
      </c>
      <c r="BB31" s="279">
        <f>'施設資源化量内訳'!L31</f>
        <v>0</v>
      </c>
      <c r="BC31" s="279">
        <f>'施設資源化量内訳'!M31</f>
        <v>0</v>
      </c>
      <c r="BD31" s="279">
        <f>'施設資源化量内訳'!N31</f>
        <v>0</v>
      </c>
      <c r="BE31" s="279">
        <f>'施設資源化量内訳'!O31</f>
        <v>0</v>
      </c>
      <c r="BF31" s="279">
        <f>'施設資源化量内訳'!P31</f>
        <v>0</v>
      </c>
      <c r="BG31" s="279">
        <f>'施設資源化量内訳'!Q31</f>
        <v>0</v>
      </c>
      <c r="BH31" s="279">
        <f>'施設資源化量内訳'!R31</f>
        <v>0</v>
      </c>
      <c r="BI31" s="279">
        <f>'施設資源化量内訳'!S31</f>
        <v>0</v>
      </c>
      <c r="BJ31" s="279">
        <f>'施設資源化量内訳'!T31</f>
        <v>0</v>
      </c>
      <c r="BK31" s="279">
        <f>'施設資源化量内訳'!U31</f>
        <v>0</v>
      </c>
      <c r="BL31" s="279">
        <f>'施設資源化量内訳'!V31</f>
        <v>0</v>
      </c>
      <c r="BM31" s="279">
        <f>'施設資源化量内訳'!W31</f>
        <v>0</v>
      </c>
      <c r="BN31" s="279">
        <f>'施設資源化量内訳'!X31</f>
        <v>3</v>
      </c>
      <c r="BO31" s="279">
        <f t="shared" si="21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 t="s">
        <v>49</v>
      </c>
      <c r="CA31" s="279" t="s">
        <v>49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>
        <v>0</v>
      </c>
      <c r="CI31" s="279">
        <v>0</v>
      </c>
      <c r="CJ31" s="282" t="s">
        <v>50</v>
      </c>
    </row>
    <row r="32" spans="1:88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22"/>
        <v>1865</v>
      </c>
      <c r="E32" s="279">
        <f t="shared" si="22"/>
        <v>146</v>
      </c>
      <c r="F32" s="279">
        <f t="shared" si="22"/>
        <v>1</v>
      </c>
      <c r="G32" s="279">
        <f t="shared" si="22"/>
        <v>32</v>
      </c>
      <c r="H32" s="279">
        <f t="shared" si="22"/>
        <v>479</v>
      </c>
      <c r="I32" s="279">
        <f t="shared" si="22"/>
        <v>69</v>
      </c>
      <c r="J32" s="279">
        <f t="shared" si="22"/>
        <v>12</v>
      </c>
      <c r="K32" s="279">
        <f t="shared" si="22"/>
        <v>1</v>
      </c>
      <c r="L32" s="279">
        <f t="shared" si="22"/>
        <v>2</v>
      </c>
      <c r="M32" s="279">
        <f t="shared" si="22"/>
        <v>123</v>
      </c>
      <c r="N32" s="279">
        <f t="shared" si="22"/>
        <v>26</v>
      </c>
      <c r="O32" s="279">
        <f t="shared" si="22"/>
        <v>0</v>
      </c>
      <c r="P32" s="279">
        <f t="shared" si="22"/>
        <v>0</v>
      </c>
      <c r="Q32" s="279">
        <f t="shared" si="22"/>
        <v>0</v>
      </c>
      <c r="R32" s="279">
        <f t="shared" si="22"/>
        <v>936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38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 t="s">
        <v>49</v>
      </c>
      <c r="AM32" s="279" t="s">
        <v>49</v>
      </c>
      <c r="AN32" s="279" t="s">
        <v>49</v>
      </c>
      <c r="AO32" s="279" t="s">
        <v>49</v>
      </c>
      <c r="AP32" s="279" t="s">
        <v>49</v>
      </c>
      <c r="AQ32" s="279" t="s">
        <v>49</v>
      </c>
      <c r="AR32" s="279">
        <v>0</v>
      </c>
      <c r="AS32" s="279">
        <v>0</v>
      </c>
      <c r="AT32" s="279">
        <f>'施設資源化量内訳'!D32</f>
        <v>1865</v>
      </c>
      <c r="AU32" s="279">
        <f>'施設資源化量内訳'!E32</f>
        <v>146</v>
      </c>
      <c r="AV32" s="279">
        <f>'施設資源化量内訳'!F32</f>
        <v>1</v>
      </c>
      <c r="AW32" s="279">
        <f>'施設資源化量内訳'!G32</f>
        <v>32</v>
      </c>
      <c r="AX32" s="279">
        <f>'施設資源化量内訳'!H32</f>
        <v>479</v>
      </c>
      <c r="AY32" s="279">
        <f>'施設資源化量内訳'!I32</f>
        <v>69</v>
      </c>
      <c r="AZ32" s="279">
        <f>'施設資源化量内訳'!J32</f>
        <v>12</v>
      </c>
      <c r="BA32" s="279">
        <f>'施設資源化量内訳'!K32</f>
        <v>1</v>
      </c>
      <c r="BB32" s="279">
        <f>'施設資源化量内訳'!L32</f>
        <v>2</v>
      </c>
      <c r="BC32" s="279">
        <f>'施設資源化量内訳'!M32</f>
        <v>123</v>
      </c>
      <c r="BD32" s="279">
        <f>'施設資源化量内訳'!N32</f>
        <v>26</v>
      </c>
      <c r="BE32" s="279">
        <f>'施設資源化量内訳'!O32</f>
        <v>0</v>
      </c>
      <c r="BF32" s="279">
        <f>'施設資源化量内訳'!P32</f>
        <v>0</v>
      </c>
      <c r="BG32" s="279">
        <f>'施設資源化量内訳'!Q32</f>
        <v>0</v>
      </c>
      <c r="BH32" s="279">
        <f>'施設資源化量内訳'!R32</f>
        <v>936</v>
      </c>
      <c r="BI32" s="279">
        <f>'施設資源化量内訳'!S32</f>
        <v>0</v>
      </c>
      <c r="BJ32" s="279">
        <f>'施設資源化量内訳'!T32</f>
        <v>0</v>
      </c>
      <c r="BK32" s="279">
        <f>'施設資源化量内訳'!U32</f>
        <v>0</v>
      </c>
      <c r="BL32" s="279">
        <f>'施設資源化量内訳'!V32</f>
        <v>0</v>
      </c>
      <c r="BM32" s="279">
        <f>'施設資源化量内訳'!W32</f>
        <v>0</v>
      </c>
      <c r="BN32" s="279">
        <f>'施設資源化量内訳'!X32</f>
        <v>38</v>
      </c>
      <c r="BO32" s="279">
        <f t="shared" si="21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 t="s">
        <v>49</v>
      </c>
      <c r="CA32" s="279" t="s">
        <v>49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>
        <v>0</v>
      </c>
      <c r="CI32" s="279">
        <v>0</v>
      </c>
      <c r="CJ32" s="282" t="s">
        <v>50</v>
      </c>
    </row>
    <row r="33" spans="1:88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22"/>
        <v>750</v>
      </c>
      <c r="E33" s="279">
        <f t="shared" si="22"/>
        <v>318</v>
      </c>
      <c r="F33" s="279">
        <f t="shared" si="22"/>
        <v>1</v>
      </c>
      <c r="G33" s="279">
        <f t="shared" si="22"/>
        <v>118</v>
      </c>
      <c r="H33" s="279">
        <f t="shared" si="22"/>
        <v>188</v>
      </c>
      <c r="I33" s="279">
        <f t="shared" si="22"/>
        <v>91</v>
      </c>
      <c r="J33" s="279">
        <f t="shared" si="22"/>
        <v>16</v>
      </c>
      <c r="K33" s="279">
        <f t="shared" si="22"/>
        <v>0</v>
      </c>
      <c r="L33" s="279">
        <f t="shared" si="22"/>
        <v>0</v>
      </c>
      <c r="M33" s="279">
        <f t="shared" si="22"/>
        <v>0</v>
      </c>
      <c r="N33" s="279">
        <f t="shared" si="22"/>
        <v>11</v>
      </c>
      <c r="O33" s="279">
        <f t="shared" si="22"/>
        <v>0</v>
      </c>
      <c r="P33" s="279">
        <f t="shared" si="22"/>
        <v>0</v>
      </c>
      <c r="Q33" s="279">
        <f t="shared" si="22"/>
        <v>0</v>
      </c>
      <c r="R33" s="279">
        <f t="shared" si="22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7</v>
      </c>
      <c r="Y33" s="279">
        <f t="shared" si="20"/>
        <v>539</v>
      </c>
      <c r="Z33" s="279">
        <v>318</v>
      </c>
      <c r="AA33" s="279">
        <v>1</v>
      </c>
      <c r="AB33" s="279">
        <v>118</v>
      </c>
      <c r="AC33" s="279">
        <v>0</v>
      </c>
      <c r="AD33" s="279">
        <v>91</v>
      </c>
      <c r="AE33" s="279">
        <v>0</v>
      </c>
      <c r="AF33" s="279">
        <v>0</v>
      </c>
      <c r="AG33" s="279">
        <v>0</v>
      </c>
      <c r="AH33" s="279">
        <v>0</v>
      </c>
      <c r="AI33" s="279">
        <v>11</v>
      </c>
      <c r="AJ33" s="279" t="s">
        <v>49</v>
      </c>
      <c r="AK33" s="279" t="s">
        <v>49</v>
      </c>
      <c r="AL33" s="279" t="s">
        <v>49</v>
      </c>
      <c r="AM33" s="279" t="s">
        <v>49</v>
      </c>
      <c r="AN33" s="279" t="s">
        <v>49</v>
      </c>
      <c r="AO33" s="279" t="s">
        <v>49</v>
      </c>
      <c r="AP33" s="279" t="s">
        <v>49</v>
      </c>
      <c r="AQ33" s="279" t="s">
        <v>49</v>
      </c>
      <c r="AR33" s="279">
        <v>0</v>
      </c>
      <c r="AS33" s="279">
        <v>0</v>
      </c>
      <c r="AT33" s="279">
        <f>'施設資源化量内訳'!D33</f>
        <v>211</v>
      </c>
      <c r="AU33" s="279">
        <f>'施設資源化量内訳'!E33</f>
        <v>0</v>
      </c>
      <c r="AV33" s="279">
        <f>'施設資源化量内訳'!F33</f>
        <v>0</v>
      </c>
      <c r="AW33" s="279">
        <f>'施設資源化量内訳'!G33</f>
        <v>0</v>
      </c>
      <c r="AX33" s="279">
        <f>'施設資源化量内訳'!H33</f>
        <v>188</v>
      </c>
      <c r="AY33" s="279">
        <f>'施設資源化量内訳'!I33</f>
        <v>0</v>
      </c>
      <c r="AZ33" s="279">
        <f>'施設資源化量内訳'!J33</f>
        <v>16</v>
      </c>
      <c r="BA33" s="279">
        <f>'施設資源化量内訳'!K33</f>
        <v>0</v>
      </c>
      <c r="BB33" s="279">
        <f>'施設資源化量内訳'!L33</f>
        <v>0</v>
      </c>
      <c r="BC33" s="279">
        <f>'施設資源化量内訳'!M33</f>
        <v>0</v>
      </c>
      <c r="BD33" s="279">
        <f>'施設資源化量内訳'!N33</f>
        <v>0</v>
      </c>
      <c r="BE33" s="279">
        <f>'施設資源化量内訳'!O33</f>
        <v>0</v>
      </c>
      <c r="BF33" s="279">
        <f>'施設資源化量内訳'!P33</f>
        <v>0</v>
      </c>
      <c r="BG33" s="279">
        <f>'施設資源化量内訳'!Q33</f>
        <v>0</v>
      </c>
      <c r="BH33" s="279">
        <f>'施設資源化量内訳'!R33</f>
        <v>0</v>
      </c>
      <c r="BI33" s="279">
        <f>'施設資源化量内訳'!S33</f>
        <v>0</v>
      </c>
      <c r="BJ33" s="279">
        <f>'施設資源化量内訳'!T33</f>
        <v>0</v>
      </c>
      <c r="BK33" s="279">
        <f>'施設資源化量内訳'!U33</f>
        <v>0</v>
      </c>
      <c r="BL33" s="279">
        <f>'施設資源化量内訳'!V33</f>
        <v>0</v>
      </c>
      <c r="BM33" s="279">
        <f>'施設資源化量内訳'!W33</f>
        <v>0</v>
      </c>
      <c r="BN33" s="279">
        <f>'施設資源化量内訳'!X33</f>
        <v>7</v>
      </c>
      <c r="BO33" s="279">
        <f t="shared" si="21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 t="s">
        <v>49</v>
      </c>
      <c r="CA33" s="279" t="s">
        <v>49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>
        <v>0</v>
      </c>
      <c r="CI33" s="279">
        <v>0</v>
      </c>
      <c r="CJ33" s="282" t="s">
        <v>50</v>
      </c>
    </row>
    <row r="34" spans="1:88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22"/>
        <v>410</v>
      </c>
      <c r="E34" s="279">
        <f t="shared" si="22"/>
        <v>174</v>
      </c>
      <c r="F34" s="279">
        <f t="shared" si="22"/>
        <v>0</v>
      </c>
      <c r="G34" s="279">
        <f t="shared" si="22"/>
        <v>66</v>
      </c>
      <c r="H34" s="279">
        <f t="shared" si="22"/>
        <v>104</v>
      </c>
      <c r="I34" s="279">
        <f t="shared" si="22"/>
        <v>47</v>
      </c>
      <c r="J34" s="279">
        <f t="shared" si="22"/>
        <v>9</v>
      </c>
      <c r="K34" s="279">
        <f t="shared" si="22"/>
        <v>0</v>
      </c>
      <c r="L34" s="279">
        <f t="shared" si="22"/>
        <v>0</v>
      </c>
      <c r="M34" s="279">
        <f t="shared" si="22"/>
        <v>0</v>
      </c>
      <c r="N34" s="279">
        <f t="shared" si="22"/>
        <v>6</v>
      </c>
      <c r="O34" s="279">
        <f t="shared" si="22"/>
        <v>0</v>
      </c>
      <c r="P34" s="279">
        <f t="shared" si="22"/>
        <v>0</v>
      </c>
      <c r="Q34" s="279">
        <f t="shared" si="22"/>
        <v>0</v>
      </c>
      <c r="R34" s="279">
        <f t="shared" si="22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4</v>
      </c>
      <c r="Y34" s="279">
        <f t="shared" si="20"/>
        <v>293</v>
      </c>
      <c r="Z34" s="279">
        <v>174</v>
      </c>
      <c r="AA34" s="279">
        <v>0</v>
      </c>
      <c r="AB34" s="279">
        <v>66</v>
      </c>
      <c r="AC34" s="279">
        <v>0</v>
      </c>
      <c r="AD34" s="279">
        <v>47</v>
      </c>
      <c r="AE34" s="279">
        <v>0</v>
      </c>
      <c r="AF34" s="279">
        <v>0</v>
      </c>
      <c r="AG34" s="279">
        <v>0</v>
      </c>
      <c r="AH34" s="279">
        <v>0</v>
      </c>
      <c r="AI34" s="279">
        <v>6</v>
      </c>
      <c r="AJ34" s="279" t="s">
        <v>49</v>
      </c>
      <c r="AK34" s="279" t="s">
        <v>49</v>
      </c>
      <c r="AL34" s="279" t="s">
        <v>49</v>
      </c>
      <c r="AM34" s="279" t="s">
        <v>49</v>
      </c>
      <c r="AN34" s="279" t="s">
        <v>49</v>
      </c>
      <c r="AO34" s="279" t="s">
        <v>49</v>
      </c>
      <c r="AP34" s="279" t="s">
        <v>49</v>
      </c>
      <c r="AQ34" s="279" t="s">
        <v>49</v>
      </c>
      <c r="AR34" s="279">
        <v>0</v>
      </c>
      <c r="AS34" s="279">
        <v>0</v>
      </c>
      <c r="AT34" s="279">
        <f>'施設資源化量内訳'!D34</f>
        <v>117</v>
      </c>
      <c r="AU34" s="279">
        <f>'施設資源化量内訳'!E34</f>
        <v>0</v>
      </c>
      <c r="AV34" s="279">
        <f>'施設資源化量内訳'!F34</f>
        <v>0</v>
      </c>
      <c r="AW34" s="279">
        <f>'施設資源化量内訳'!G34</f>
        <v>0</v>
      </c>
      <c r="AX34" s="279">
        <f>'施設資源化量内訳'!H34</f>
        <v>104</v>
      </c>
      <c r="AY34" s="279">
        <f>'施設資源化量内訳'!I34</f>
        <v>0</v>
      </c>
      <c r="AZ34" s="279">
        <f>'施設資源化量内訳'!J34</f>
        <v>9</v>
      </c>
      <c r="BA34" s="279">
        <f>'施設資源化量内訳'!K34</f>
        <v>0</v>
      </c>
      <c r="BB34" s="279">
        <f>'施設資源化量内訳'!L34</f>
        <v>0</v>
      </c>
      <c r="BC34" s="279">
        <f>'施設資源化量内訳'!M34</f>
        <v>0</v>
      </c>
      <c r="BD34" s="279">
        <f>'施設資源化量内訳'!N34</f>
        <v>0</v>
      </c>
      <c r="BE34" s="279">
        <f>'施設資源化量内訳'!O34</f>
        <v>0</v>
      </c>
      <c r="BF34" s="279">
        <f>'施設資源化量内訳'!P34</f>
        <v>0</v>
      </c>
      <c r="BG34" s="279">
        <f>'施設資源化量内訳'!Q34</f>
        <v>0</v>
      </c>
      <c r="BH34" s="279">
        <f>'施設資源化量内訳'!R34</f>
        <v>0</v>
      </c>
      <c r="BI34" s="279">
        <f>'施設資源化量内訳'!S34</f>
        <v>0</v>
      </c>
      <c r="BJ34" s="279">
        <f>'施設資源化量内訳'!T34</f>
        <v>0</v>
      </c>
      <c r="BK34" s="279">
        <f>'施設資源化量内訳'!U34</f>
        <v>0</v>
      </c>
      <c r="BL34" s="279">
        <f>'施設資源化量内訳'!V34</f>
        <v>0</v>
      </c>
      <c r="BM34" s="279">
        <f>'施設資源化量内訳'!W34</f>
        <v>0</v>
      </c>
      <c r="BN34" s="279">
        <f>'施設資源化量内訳'!X34</f>
        <v>4</v>
      </c>
      <c r="BO34" s="279">
        <f t="shared" si="21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 t="s">
        <v>49</v>
      </c>
      <c r="CA34" s="279" t="s">
        <v>49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>
        <v>0</v>
      </c>
      <c r="CI34" s="279">
        <v>0</v>
      </c>
      <c r="CJ34" s="282" t="s">
        <v>50</v>
      </c>
    </row>
    <row r="35" spans="1:88" s="275" customFormat="1" ht="12" customHeight="1">
      <c r="A35" s="270" t="s">
        <v>502</v>
      </c>
      <c r="B35" s="271" t="s">
        <v>558</v>
      </c>
      <c r="C35" s="270" t="s">
        <v>559</v>
      </c>
      <c r="D35" s="279">
        <f t="shared" si="22"/>
        <v>711</v>
      </c>
      <c r="E35" s="279">
        <f t="shared" si="22"/>
        <v>4</v>
      </c>
      <c r="F35" s="279">
        <f t="shared" si="22"/>
        <v>0</v>
      </c>
      <c r="G35" s="279">
        <f t="shared" si="22"/>
        <v>0</v>
      </c>
      <c r="H35" s="279">
        <f t="shared" si="22"/>
        <v>9</v>
      </c>
      <c r="I35" s="279">
        <f t="shared" si="22"/>
        <v>0</v>
      </c>
      <c r="J35" s="279">
        <f t="shared" si="22"/>
        <v>4</v>
      </c>
      <c r="K35" s="279">
        <f t="shared" si="22"/>
        <v>0</v>
      </c>
      <c r="L35" s="279">
        <f t="shared" si="22"/>
        <v>0</v>
      </c>
      <c r="M35" s="279">
        <f t="shared" si="22"/>
        <v>0</v>
      </c>
      <c r="N35" s="279">
        <f t="shared" si="22"/>
        <v>0</v>
      </c>
      <c r="O35" s="279">
        <f t="shared" si="22"/>
        <v>0</v>
      </c>
      <c r="P35" s="279">
        <f t="shared" si="22"/>
        <v>0</v>
      </c>
      <c r="Q35" s="279">
        <f t="shared" si="22"/>
        <v>0</v>
      </c>
      <c r="R35" s="279">
        <f t="shared" si="22"/>
        <v>670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2</v>
      </c>
      <c r="X35" s="279">
        <f t="shared" si="19"/>
        <v>22</v>
      </c>
      <c r="Y35" s="279">
        <f t="shared" si="20"/>
        <v>17</v>
      </c>
      <c r="Z35" s="279">
        <v>4</v>
      </c>
      <c r="AA35" s="279">
        <v>0</v>
      </c>
      <c r="AB35" s="279">
        <v>0</v>
      </c>
      <c r="AC35" s="279">
        <v>9</v>
      </c>
      <c r="AD35" s="279">
        <v>0</v>
      </c>
      <c r="AE35" s="279">
        <v>4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 t="s">
        <v>49</v>
      </c>
      <c r="AM35" s="279" t="s">
        <v>49</v>
      </c>
      <c r="AN35" s="279" t="s">
        <v>49</v>
      </c>
      <c r="AO35" s="279" t="s">
        <v>49</v>
      </c>
      <c r="AP35" s="279" t="s">
        <v>49</v>
      </c>
      <c r="AQ35" s="279" t="s">
        <v>49</v>
      </c>
      <c r="AR35" s="279">
        <v>0</v>
      </c>
      <c r="AS35" s="279">
        <v>0</v>
      </c>
      <c r="AT35" s="279">
        <f>'施設資源化量内訳'!D35</f>
        <v>694</v>
      </c>
      <c r="AU35" s="279">
        <f>'施設資源化量内訳'!E35</f>
        <v>0</v>
      </c>
      <c r="AV35" s="279">
        <f>'施設資源化量内訳'!F35</f>
        <v>0</v>
      </c>
      <c r="AW35" s="279">
        <f>'施設資源化量内訳'!G35</f>
        <v>0</v>
      </c>
      <c r="AX35" s="279">
        <f>'施設資源化量内訳'!H35</f>
        <v>0</v>
      </c>
      <c r="AY35" s="279">
        <f>'施設資源化量内訳'!I35</f>
        <v>0</v>
      </c>
      <c r="AZ35" s="279">
        <f>'施設資源化量内訳'!J35</f>
        <v>0</v>
      </c>
      <c r="BA35" s="279">
        <f>'施設資源化量内訳'!K35</f>
        <v>0</v>
      </c>
      <c r="BB35" s="279">
        <f>'施設資源化量内訳'!L35</f>
        <v>0</v>
      </c>
      <c r="BC35" s="279">
        <f>'施設資源化量内訳'!M35</f>
        <v>0</v>
      </c>
      <c r="BD35" s="279">
        <f>'施設資源化量内訳'!N35</f>
        <v>0</v>
      </c>
      <c r="BE35" s="279">
        <f>'施設資源化量内訳'!O35</f>
        <v>0</v>
      </c>
      <c r="BF35" s="279">
        <f>'施設資源化量内訳'!P35</f>
        <v>0</v>
      </c>
      <c r="BG35" s="279">
        <f>'施設資源化量内訳'!Q35</f>
        <v>0</v>
      </c>
      <c r="BH35" s="279">
        <f>'施設資源化量内訳'!R35</f>
        <v>670</v>
      </c>
      <c r="BI35" s="279">
        <f>'施設資源化量内訳'!S35</f>
        <v>0</v>
      </c>
      <c r="BJ35" s="279">
        <f>'施設資源化量内訳'!T35</f>
        <v>0</v>
      </c>
      <c r="BK35" s="279">
        <f>'施設資源化量内訳'!U35</f>
        <v>0</v>
      </c>
      <c r="BL35" s="279">
        <f>'施設資源化量内訳'!V35</f>
        <v>0</v>
      </c>
      <c r="BM35" s="279">
        <f>'施設資源化量内訳'!W35</f>
        <v>2</v>
      </c>
      <c r="BN35" s="279">
        <f>'施設資源化量内訳'!X35</f>
        <v>22</v>
      </c>
      <c r="BO35" s="279">
        <f t="shared" si="21"/>
        <v>0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 t="s">
        <v>49</v>
      </c>
      <c r="CA35" s="279" t="s">
        <v>49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>
        <v>0</v>
      </c>
      <c r="CI35" s="279">
        <v>0</v>
      </c>
      <c r="CJ35" s="282" t="s">
        <v>51</v>
      </c>
    </row>
    <row r="36" spans="1:88" s="275" customFormat="1" ht="12" customHeight="1">
      <c r="A36" s="270" t="s">
        <v>502</v>
      </c>
      <c r="B36" s="271" t="s">
        <v>560</v>
      </c>
      <c r="C36" s="270" t="s">
        <v>561</v>
      </c>
      <c r="D36" s="279">
        <f t="shared" si="22"/>
        <v>331</v>
      </c>
      <c r="E36" s="279">
        <f t="shared" si="22"/>
        <v>187</v>
      </c>
      <c r="F36" s="279">
        <f t="shared" si="22"/>
        <v>0</v>
      </c>
      <c r="G36" s="279">
        <f t="shared" si="22"/>
        <v>0</v>
      </c>
      <c r="H36" s="279">
        <f t="shared" si="22"/>
        <v>26</v>
      </c>
      <c r="I36" s="279">
        <f t="shared" si="22"/>
        <v>40</v>
      </c>
      <c r="J36" s="279">
        <f t="shared" si="22"/>
        <v>3</v>
      </c>
      <c r="K36" s="279">
        <f t="shared" si="22"/>
        <v>0</v>
      </c>
      <c r="L36" s="279">
        <f t="shared" si="22"/>
        <v>52</v>
      </c>
      <c r="M36" s="279">
        <f t="shared" si="22"/>
        <v>0</v>
      </c>
      <c r="N36" s="279">
        <f t="shared" si="22"/>
        <v>23</v>
      </c>
      <c r="O36" s="279">
        <f t="shared" si="22"/>
        <v>0</v>
      </c>
      <c r="P36" s="279">
        <f t="shared" si="22"/>
        <v>0</v>
      </c>
      <c r="Q36" s="279">
        <f t="shared" si="22"/>
        <v>0</v>
      </c>
      <c r="R36" s="279">
        <f t="shared" si="22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 t="s">
        <v>49</v>
      </c>
      <c r="AM36" s="279" t="s">
        <v>49</v>
      </c>
      <c r="AN36" s="279" t="s">
        <v>49</v>
      </c>
      <c r="AO36" s="279" t="s">
        <v>49</v>
      </c>
      <c r="AP36" s="279" t="s">
        <v>49</v>
      </c>
      <c r="AQ36" s="279" t="s">
        <v>49</v>
      </c>
      <c r="AR36" s="279">
        <v>0</v>
      </c>
      <c r="AS36" s="279">
        <v>0</v>
      </c>
      <c r="AT36" s="279">
        <f>'施設資源化量内訳'!D36</f>
        <v>331</v>
      </c>
      <c r="AU36" s="279">
        <f>'施設資源化量内訳'!E36</f>
        <v>187</v>
      </c>
      <c r="AV36" s="279">
        <f>'施設資源化量内訳'!F36</f>
        <v>0</v>
      </c>
      <c r="AW36" s="279">
        <f>'施設資源化量内訳'!G36</f>
        <v>0</v>
      </c>
      <c r="AX36" s="279">
        <f>'施設資源化量内訳'!H36</f>
        <v>26</v>
      </c>
      <c r="AY36" s="279">
        <f>'施設資源化量内訳'!I36</f>
        <v>40</v>
      </c>
      <c r="AZ36" s="279">
        <f>'施設資源化量内訳'!J36</f>
        <v>3</v>
      </c>
      <c r="BA36" s="279">
        <f>'施設資源化量内訳'!K36</f>
        <v>0</v>
      </c>
      <c r="BB36" s="279">
        <f>'施設資源化量内訳'!L36</f>
        <v>52</v>
      </c>
      <c r="BC36" s="279">
        <f>'施設資源化量内訳'!M36</f>
        <v>0</v>
      </c>
      <c r="BD36" s="279">
        <f>'施設資源化量内訳'!N36</f>
        <v>23</v>
      </c>
      <c r="BE36" s="279">
        <f>'施設資源化量内訳'!O36</f>
        <v>0</v>
      </c>
      <c r="BF36" s="279">
        <f>'施設資源化量内訳'!P36</f>
        <v>0</v>
      </c>
      <c r="BG36" s="279">
        <f>'施設資源化量内訳'!Q36</f>
        <v>0</v>
      </c>
      <c r="BH36" s="279">
        <f>'施設資源化量内訳'!R36</f>
        <v>0</v>
      </c>
      <c r="BI36" s="279">
        <f>'施設資源化量内訳'!S36</f>
        <v>0</v>
      </c>
      <c r="BJ36" s="279">
        <f>'施設資源化量内訳'!T36</f>
        <v>0</v>
      </c>
      <c r="BK36" s="279">
        <f>'施設資源化量内訳'!U36</f>
        <v>0</v>
      </c>
      <c r="BL36" s="279">
        <f>'施設資源化量内訳'!V36</f>
        <v>0</v>
      </c>
      <c r="BM36" s="279">
        <f>'施設資源化量内訳'!W36</f>
        <v>0</v>
      </c>
      <c r="BN36" s="279">
        <f>'施設資源化量内訳'!X36</f>
        <v>0</v>
      </c>
      <c r="BO36" s="279">
        <f t="shared" si="21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 t="s">
        <v>49</v>
      </c>
      <c r="CA36" s="279" t="s">
        <v>49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>
        <v>0</v>
      </c>
      <c r="CI36" s="279">
        <v>0</v>
      </c>
      <c r="CJ36" s="282" t="s">
        <v>51</v>
      </c>
    </row>
    <row r="37" spans="1:88" s="275" customFormat="1" ht="12" customHeight="1">
      <c r="A37" s="270" t="s">
        <v>502</v>
      </c>
      <c r="B37" s="271" t="s">
        <v>562</v>
      </c>
      <c r="C37" s="270" t="s">
        <v>563</v>
      </c>
      <c r="D37" s="279">
        <f t="shared" si="22"/>
        <v>934</v>
      </c>
      <c r="E37" s="279">
        <f t="shared" si="22"/>
        <v>71</v>
      </c>
      <c r="F37" s="279">
        <f t="shared" si="22"/>
        <v>0</v>
      </c>
      <c r="G37" s="279">
        <f t="shared" si="22"/>
        <v>0</v>
      </c>
      <c r="H37" s="279">
        <f t="shared" si="22"/>
        <v>216</v>
      </c>
      <c r="I37" s="279">
        <f t="shared" si="22"/>
        <v>55</v>
      </c>
      <c r="J37" s="279">
        <f t="shared" si="22"/>
        <v>10</v>
      </c>
      <c r="K37" s="279">
        <f t="shared" si="22"/>
        <v>0</v>
      </c>
      <c r="L37" s="279">
        <f t="shared" si="22"/>
        <v>0</v>
      </c>
      <c r="M37" s="279">
        <f t="shared" si="22"/>
        <v>0</v>
      </c>
      <c r="N37" s="279">
        <f t="shared" si="22"/>
        <v>0</v>
      </c>
      <c r="O37" s="279">
        <f t="shared" si="22"/>
        <v>0</v>
      </c>
      <c r="P37" s="279">
        <f t="shared" si="22"/>
        <v>0</v>
      </c>
      <c r="Q37" s="279">
        <f t="shared" si="22"/>
        <v>0</v>
      </c>
      <c r="R37" s="279">
        <f t="shared" si="22"/>
        <v>582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 t="s">
        <v>49</v>
      </c>
      <c r="AM37" s="279" t="s">
        <v>49</v>
      </c>
      <c r="AN37" s="279" t="s">
        <v>49</v>
      </c>
      <c r="AO37" s="279" t="s">
        <v>49</v>
      </c>
      <c r="AP37" s="279" t="s">
        <v>49</v>
      </c>
      <c r="AQ37" s="279" t="s">
        <v>49</v>
      </c>
      <c r="AR37" s="279">
        <v>0</v>
      </c>
      <c r="AS37" s="279">
        <v>0</v>
      </c>
      <c r="AT37" s="279">
        <f>'施設資源化量内訳'!D37</f>
        <v>934</v>
      </c>
      <c r="AU37" s="279">
        <f>'施設資源化量内訳'!E37</f>
        <v>71</v>
      </c>
      <c r="AV37" s="279">
        <f>'施設資源化量内訳'!F37</f>
        <v>0</v>
      </c>
      <c r="AW37" s="279">
        <f>'施設資源化量内訳'!G37</f>
        <v>0</v>
      </c>
      <c r="AX37" s="279">
        <f>'施設資源化量内訳'!H37</f>
        <v>216</v>
      </c>
      <c r="AY37" s="279">
        <f>'施設資源化量内訳'!I37</f>
        <v>55</v>
      </c>
      <c r="AZ37" s="279">
        <f>'施設資源化量内訳'!J37</f>
        <v>10</v>
      </c>
      <c r="BA37" s="279">
        <f>'施設資源化量内訳'!K37</f>
        <v>0</v>
      </c>
      <c r="BB37" s="279">
        <f>'施設資源化量内訳'!L37</f>
        <v>0</v>
      </c>
      <c r="BC37" s="279">
        <f>'施設資源化量内訳'!M37</f>
        <v>0</v>
      </c>
      <c r="BD37" s="279">
        <f>'施設資源化量内訳'!N37</f>
        <v>0</v>
      </c>
      <c r="BE37" s="279">
        <f>'施設資源化量内訳'!O37</f>
        <v>0</v>
      </c>
      <c r="BF37" s="279">
        <f>'施設資源化量内訳'!P37</f>
        <v>0</v>
      </c>
      <c r="BG37" s="279">
        <f>'施設資源化量内訳'!Q37</f>
        <v>0</v>
      </c>
      <c r="BH37" s="279">
        <f>'施設資源化量内訳'!R37</f>
        <v>582</v>
      </c>
      <c r="BI37" s="279">
        <f>'施設資源化量内訳'!S37</f>
        <v>0</v>
      </c>
      <c r="BJ37" s="279">
        <f>'施設資源化量内訳'!T37</f>
        <v>0</v>
      </c>
      <c r="BK37" s="279">
        <f>'施設資源化量内訳'!U37</f>
        <v>0</v>
      </c>
      <c r="BL37" s="279">
        <f>'施設資源化量内訳'!V37</f>
        <v>0</v>
      </c>
      <c r="BM37" s="279">
        <f>'施設資源化量内訳'!W37</f>
        <v>0</v>
      </c>
      <c r="BN37" s="279">
        <f>'施設資源化量内訳'!X37</f>
        <v>0</v>
      </c>
      <c r="BO37" s="279">
        <f t="shared" si="21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 t="s">
        <v>49</v>
      </c>
      <c r="CA37" s="279" t="s">
        <v>49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>
        <v>0</v>
      </c>
      <c r="CI37" s="279">
        <v>0</v>
      </c>
      <c r="CJ37" s="282" t="s">
        <v>51</v>
      </c>
    </row>
    <row r="38" spans="1:88" s="275" customFormat="1" ht="12" customHeight="1">
      <c r="A38" s="270" t="s">
        <v>502</v>
      </c>
      <c r="B38" s="271" t="s">
        <v>564</v>
      </c>
      <c r="C38" s="270" t="s">
        <v>565</v>
      </c>
      <c r="D38" s="279">
        <f t="shared" si="22"/>
        <v>882</v>
      </c>
      <c r="E38" s="279">
        <f t="shared" si="22"/>
        <v>379</v>
      </c>
      <c r="F38" s="279">
        <f t="shared" si="22"/>
        <v>1</v>
      </c>
      <c r="G38" s="279">
        <f t="shared" si="22"/>
        <v>0</v>
      </c>
      <c r="H38" s="279">
        <f t="shared" si="22"/>
        <v>256</v>
      </c>
      <c r="I38" s="279">
        <f t="shared" si="22"/>
        <v>167</v>
      </c>
      <c r="J38" s="279">
        <f t="shared" si="22"/>
        <v>33</v>
      </c>
      <c r="K38" s="279">
        <f t="shared" si="22"/>
        <v>0</v>
      </c>
      <c r="L38" s="279">
        <f t="shared" si="22"/>
        <v>0</v>
      </c>
      <c r="M38" s="279">
        <f t="shared" si="22"/>
        <v>0</v>
      </c>
      <c r="N38" s="279">
        <f t="shared" si="22"/>
        <v>30</v>
      </c>
      <c r="O38" s="279">
        <f t="shared" si="22"/>
        <v>0</v>
      </c>
      <c r="P38" s="279">
        <f t="shared" si="22"/>
        <v>0</v>
      </c>
      <c r="Q38" s="279">
        <f t="shared" si="22"/>
        <v>0</v>
      </c>
      <c r="R38" s="279">
        <f t="shared" si="22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16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49</v>
      </c>
      <c r="AK38" s="279" t="s">
        <v>49</v>
      </c>
      <c r="AL38" s="279" t="s">
        <v>49</v>
      </c>
      <c r="AM38" s="279" t="s">
        <v>49</v>
      </c>
      <c r="AN38" s="279" t="s">
        <v>49</v>
      </c>
      <c r="AO38" s="279" t="s">
        <v>49</v>
      </c>
      <c r="AP38" s="279" t="s">
        <v>49</v>
      </c>
      <c r="AQ38" s="279" t="s">
        <v>49</v>
      </c>
      <c r="AR38" s="279">
        <v>0</v>
      </c>
      <c r="AS38" s="279">
        <v>0</v>
      </c>
      <c r="AT38" s="279">
        <f>'施設資源化量内訳'!D38</f>
        <v>882</v>
      </c>
      <c r="AU38" s="279">
        <f>'施設資源化量内訳'!E38</f>
        <v>379</v>
      </c>
      <c r="AV38" s="279">
        <f>'施設資源化量内訳'!F38</f>
        <v>1</v>
      </c>
      <c r="AW38" s="279">
        <f>'施設資源化量内訳'!G38</f>
        <v>0</v>
      </c>
      <c r="AX38" s="279">
        <f>'施設資源化量内訳'!H38</f>
        <v>256</v>
      </c>
      <c r="AY38" s="279">
        <f>'施設資源化量内訳'!I38</f>
        <v>167</v>
      </c>
      <c r="AZ38" s="279">
        <f>'施設資源化量内訳'!J38</f>
        <v>33</v>
      </c>
      <c r="BA38" s="279">
        <f>'施設資源化量内訳'!K38</f>
        <v>0</v>
      </c>
      <c r="BB38" s="279">
        <f>'施設資源化量内訳'!L38</f>
        <v>0</v>
      </c>
      <c r="BC38" s="279">
        <f>'施設資源化量内訳'!M38</f>
        <v>0</v>
      </c>
      <c r="BD38" s="279">
        <f>'施設資源化量内訳'!N38</f>
        <v>30</v>
      </c>
      <c r="BE38" s="279">
        <f>'施設資源化量内訳'!O38</f>
        <v>0</v>
      </c>
      <c r="BF38" s="279">
        <f>'施設資源化量内訳'!P38</f>
        <v>0</v>
      </c>
      <c r="BG38" s="279">
        <f>'施設資源化量内訳'!Q38</f>
        <v>0</v>
      </c>
      <c r="BH38" s="279">
        <f>'施設資源化量内訳'!R38</f>
        <v>0</v>
      </c>
      <c r="BI38" s="279">
        <f>'施設資源化量内訳'!S38</f>
        <v>0</v>
      </c>
      <c r="BJ38" s="279">
        <f>'施設資源化量内訳'!T38</f>
        <v>0</v>
      </c>
      <c r="BK38" s="279">
        <f>'施設資源化量内訳'!U38</f>
        <v>0</v>
      </c>
      <c r="BL38" s="279">
        <f>'施設資源化量内訳'!V38</f>
        <v>0</v>
      </c>
      <c r="BM38" s="279">
        <f>'施設資源化量内訳'!W38</f>
        <v>0</v>
      </c>
      <c r="BN38" s="279">
        <f>'施設資源化量内訳'!X38</f>
        <v>16</v>
      </c>
      <c r="BO38" s="279">
        <f t="shared" si="21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 t="s">
        <v>49</v>
      </c>
      <c r="CA38" s="279" t="s">
        <v>49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>
        <v>0</v>
      </c>
      <c r="CI38" s="279">
        <v>0</v>
      </c>
      <c r="CJ38" s="282" t="s">
        <v>50</v>
      </c>
    </row>
    <row r="39" spans="1:88" s="275" customFormat="1" ht="12" customHeight="1">
      <c r="A39" s="270" t="s">
        <v>502</v>
      </c>
      <c r="B39" s="271" t="s">
        <v>566</v>
      </c>
      <c r="C39" s="270" t="s">
        <v>567</v>
      </c>
      <c r="D39" s="279">
        <f t="shared" si="22"/>
        <v>246</v>
      </c>
      <c r="E39" s="279">
        <f t="shared" si="22"/>
        <v>35</v>
      </c>
      <c r="F39" s="279">
        <f t="shared" si="22"/>
        <v>0</v>
      </c>
      <c r="G39" s="279">
        <f t="shared" si="22"/>
        <v>0</v>
      </c>
      <c r="H39" s="279">
        <f t="shared" si="22"/>
        <v>27</v>
      </c>
      <c r="I39" s="279">
        <f t="shared" si="22"/>
        <v>9</v>
      </c>
      <c r="J39" s="279">
        <f t="shared" si="22"/>
        <v>3</v>
      </c>
      <c r="K39" s="279">
        <f t="shared" si="22"/>
        <v>0</v>
      </c>
      <c r="L39" s="279">
        <f t="shared" si="22"/>
        <v>0</v>
      </c>
      <c r="M39" s="279">
        <f t="shared" si="22"/>
        <v>0</v>
      </c>
      <c r="N39" s="279">
        <f t="shared" si="22"/>
        <v>0</v>
      </c>
      <c r="O39" s="279">
        <f t="shared" si="22"/>
        <v>0</v>
      </c>
      <c r="P39" s="279">
        <f t="shared" si="22"/>
        <v>0</v>
      </c>
      <c r="Q39" s="279">
        <f t="shared" si="22"/>
        <v>130</v>
      </c>
      <c r="R39" s="279">
        <f t="shared" si="22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42</v>
      </c>
      <c r="W39" s="279">
        <f t="shared" si="18"/>
        <v>0</v>
      </c>
      <c r="X39" s="279">
        <f t="shared" si="19"/>
        <v>0</v>
      </c>
      <c r="Y39" s="279">
        <f t="shared" si="20"/>
        <v>0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49</v>
      </c>
      <c r="AK39" s="279" t="s">
        <v>49</v>
      </c>
      <c r="AL39" s="279" t="s">
        <v>49</v>
      </c>
      <c r="AM39" s="279" t="s">
        <v>49</v>
      </c>
      <c r="AN39" s="279" t="s">
        <v>49</v>
      </c>
      <c r="AO39" s="279" t="s">
        <v>49</v>
      </c>
      <c r="AP39" s="279" t="s">
        <v>49</v>
      </c>
      <c r="AQ39" s="279" t="s">
        <v>49</v>
      </c>
      <c r="AR39" s="279">
        <v>0</v>
      </c>
      <c r="AS39" s="279">
        <v>0</v>
      </c>
      <c r="AT39" s="279">
        <f>'施設資源化量内訳'!D39</f>
        <v>246</v>
      </c>
      <c r="AU39" s="279">
        <f>'施設資源化量内訳'!E39</f>
        <v>35</v>
      </c>
      <c r="AV39" s="279">
        <f>'施設資源化量内訳'!F39</f>
        <v>0</v>
      </c>
      <c r="AW39" s="279">
        <f>'施設資源化量内訳'!G39</f>
        <v>0</v>
      </c>
      <c r="AX39" s="279">
        <f>'施設資源化量内訳'!H39</f>
        <v>27</v>
      </c>
      <c r="AY39" s="279">
        <f>'施設資源化量内訳'!I39</f>
        <v>9</v>
      </c>
      <c r="AZ39" s="279">
        <f>'施設資源化量内訳'!J39</f>
        <v>3</v>
      </c>
      <c r="BA39" s="279">
        <f>'施設資源化量内訳'!K39</f>
        <v>0</v>
      </c>
      <c r="BB39" s="279">
        <f>'施設資源化量内訳'!L39</f>
        <v>0</v>
      </c>
      <c r="BC39" s="279">
        <f>'施設資源化量内訳'!M39</f>
        <v>0</v>
      </c>
      <c r="BD39" s="279">
        <f>'施設資源化量内訳'!N39</f>
        <v>0</v>
      </c>
      <c r="BE39" s="279">
        <f>'施設資源化量内訳'!O39</f>
        <v>0</v>
      </c>
      <c r="BF39" s="279">
        <f>'施設資源化量内訳'!P39</f>
        <v>0</v>
      </c>
      <c r="BG39" s="279">
        <f>'施設資源化量内訳'!Q39</f>
        <v>130</v>
      </c>
      <c r="BH39" s="279">
        <f>'施設資源化量内訳'!R39</f>
        <v>0</v>
      </c>
      <c r="BI39" s="279">
        <f>'施設資源化量内訳'!S39</f>
        <v>0</v>
      </c>
      <c r="BJ39" s="279">
        <f>'施設資源化量内訳'!T39</f>
        <v>0</v>
      </c>
      <c r="BK39" s="279">
        <f>'施設資源化量内訳'!U39</f>
        <v>0</v>
      </c>
      <c r="BL39" s="279">
        <f>'施設資源化量内訳'!V39</f>
        <v>42</v>
      </c>
      <c r="BM39" s="279">
        <f>'施設資源化量内訳'!W39</f>
        <v>0</v>
      </c>
      <c r="BN39" s="279">
        <f>'施設資源化量内訳'!X39</f>
        <v>0</v>
      </c>
      <c r="BO39" s="279">
        <f t="shared" si="21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 t="s">
        <v>49</v>
      </c>
      <c r="CA39" s="279" t="s">
        <v>49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>
        <v>0</v>
      </c>
      <c r="CI39" s="279">
        <v>0</v>
      </c>
      <c r="CJ39" s="282" t="s">
        <v>50</v>
      </c>
    </row>
    <row r="40" spans="1:88" s="275" customFormat="1" ht="12" customHeight="1">
      <c r="A40" s="270" t="s">
        <v>502</v>
      </c>
      <c r="B40" s="271" t="s">
        <v>568</v>
      </c>
      <c r="C40" s="270" t="s">
        <v>569</v>
      </c>
      <c r="D40" s="279">
        <f t="shared" si="22"/>
        <v>87</v>
      </c>
      <c r="E40" s="279">
        <f t="shared" si="22"/>
        <v>29</v>
      </c>
      <c r="F40" s="279">
        <f t="shared" si="22"/>
        <v>0</v>
      </c>
      <c r="G40" s="279">
        <f t="shared" si="22"/>
        <v>0</v>
      </c>
      <c r="H40" s="279">
        <f t="shared" si="22"/>
        <v>0</v>
      </c>
      <c r="I40" s="279">
        <f t="shared" si="22"/>
        <v>0</v>
      </c>
      <c r="J40" s="279">
        <f t="shared" si="22"/>
        <v>1</v>
      </c>
      <c r="K40" s="279">
        <f t="shared" si="22"/>
        <v>0</v>
      </c>
      <c r="L40" s="279">
        <f t="shared" si="22"/>
        <v>0</v>
      </c>
      <c r="M40" s="279">
        <f t="shared" si="22"/>
        <v>0</v>
      </c>
      <c r="N40" s="279">
        <f t="shared" si="22"/>
        <v>0</v>
      </c>
      <c r="O40" s="279">
        <f t="shared" si="22"/>
        <v>0</v>
      </c>
      <c r="P40" s="279">
        <f t="shared" si="22"/>
        <v>0</v>
      </c>
      <c r="Q40" s="279">
        <f t="shared" si="22"/>
        <v>43</v>
      </c>
      <c r="R40" s="279">
        <f t="shared" si="22"/>
        <v>0</v>
      </c>
      <c r="S40" s="279">
        <f t="shared" si="14"/>
        <v>0</v>
      </c>
      <c r="T40" s="279">
        <f t="shared" si="15"/>
        <v>14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0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49</v>
      </c>
      <c r="AK40" s="279" t="s">
        <v>49</v>
      </c>
      <c r="AL40" s="279" t="s">
        <v>49</v>
      </c>
      <c r="AM40" s="279" t="s">
        <v>49</v>
      </c>
      <c r="AN40" s="279" t="s">
        <v>49</v>
      </c>
      <c r="AO40" s="279" t="s">
        <v>49</v>
      </c>
      <c r="AP40" s="279" t="s">
        <v>49</v>
      </c>
      <c r="AQ40" s="279" t="s">
        <v>49</v>
      </c>
      <c r="AR40" s="279">
        <v>0</v>
      </c>
      <c r="AS40" s="279">
        <v>0</v>
      </c>
      <c r="AT40" s="279">
        <f>'施設資源化量内訳'!D40</f>
        <v>87</v>
      </c>
      <c r="AU40" s="279">
        <f>'施設資源化量内訳'!E40</f>
        <v>29</v>
      </c>
      <c r="AV40" s="279">
        <f>'施設資源化量内訳'!F40</f>
        <v>0</v>
      </c>
      <c r="AW40" s="279">
        <f>'施設資源化量内訳'!G40</f>
        <v>0</v>
      </c>
      <c r="AX40" s="279">
        <f>'施設資源化量内訳'!H40</f>
        <v>0</v>
      </c>
      <c r="AY40" s="279">
        <f>'施設資源化量内訳'!I40</f>
        <v>0</v>
      </c>
      <c r="AZ40" s="279">
        <f>'施設資源化量内訳'!J40</f>
        <v>1</v>
      </c>
      <c r="BA40" s="279">
        <f>'施設資源化量内訳'!K40</f>
        <v>0</v>
      </c>
      <c r="BB40" s="279">
        <f>'施設資源化量内訳'!L40</f>
        <v>0</v>
      </c>
      <c r="BC40" s="279">
        <f>'施設資源化量内訳'!M40</f>
        <v>0</v>
      </c>
      <c r="BD40" s="279">
        <f>'施設資源化量内訳'!N40</f>
        <v>0</v>
      </c>
      <c r="BE40" s="279">
        <f>'施設資源化量内訳'!O40</f>
        <v>0</v>
      </c>
      <c r="BF40" s="279">
        <f>'施設資源化量内訳'!P40</f>
        <v>0</v>
      </c>
      <c r="BG40" s="279">
        <f>'施設資源化量内訳'!Q40</f>
        <v>43</v>
      </c>
      <c r="BH40" s="279">
        <f>'施設資源化量内訳'!R40</f>
        <v>0</v>
      </c>
      <c r="BI40" s="279">
        <f>'施設資源化量内訳'!S40</f>
        <v>0</v>
      </c>
      <c r="BJ40" s="279">
        <f>'施設資源化量内訳'!T40</f>
        <v>14</v>
      </c>
      <c r="BK40" s="279">
        <f>'施設資源化量内訳'!U40</f>
        <v>0</v>
      </c>
      <c r="BL40" s="279">
        <f>'施設資源化量内訳'!V40</f>
        <v>0</v>
      </c>
      <c r="BM40" s="279">
        <f>'施設資源化量内訳'!W40</f>
        <v>0</v>
      </c>
      <c r="BN40" s="279">
        <f>'施設資源化量内訳'!X40</f>
        <v>0</v>
      </c>
      <c r="BO40" s="279">
        <f t="shared" si="21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 t="s">
        <v>49</v>
      </c>
      <c r="CA40" s="279" t="s">
        <v>49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>
        <v>0</v>
      </c>
      <c r="CI40" s="279">
        <v>0</v>
      </c>
      <c r="CJ40" s="282" t="s">
        <v>50</v>
      </c>
    </row>
    <row r="41" spans="1:88" s="275" customFormat="1" ht="12" customHeight="1">
      <c r="A41" s="270" t="s">
        <v>502</v>
      </c>
      <c r="B41" s="271" t="s">
        <v>570</v>
      </c>
      <c r="C41" s="270" t="s">
        <v>571</v>
      </c>
      <c r="D41" s="279">
        <f t="shared" si="22"/>
        <v>821</v>
      </c>
      <c r="E41" s="279">
        <f t="shared" si="22"/>
        <v>174</v>
      </c>
      <c r="F41" s="279">
        <f t="shared" si="22"/>
        <v>1</v>
      </c>
      <c r="G41" s="279">
        <f t="shared" si="22"/>
        <v>0</v>
      </c>
      <c r="H41" s="279">
        <f t="shared" si="22"/>
        <v>107</v>
      </c>
      <c r="I41" s="279">
        <f t="shared" si="22"/>
        <v>37</v>
      </c>
      <c r="J41" s="279">
        <f t="shared" si="22"/>
        <v>8</v>
      </c>
      <c r="K41" s="279">
        <f t="shared" si="22"/>
        <v>0</v>
      </c>
      <c r="L41" s="279">
        <f t="shared" si="22"/>
        <v>0</v>
      </c>
      <c r="M41" s="279">
        <f t="shared" si="22"/>
        <v>0</v>
      </c>
      <c r="N41" s="279">
        <f t="shared" si="22"/>
        <v>0</v>
      </c>
      <c r="O41" s="279">
        <f t="shared" si="22"/>
        <v>0</v>
      </c>
      <c r="P41" s="279">
        <f t="shared" si="22"/>
        <v>0</v>
      </c>
      <c r="Q41" s="279">
        <f t="shared" si="22"/>
        <v>352</v>
      </c>
      <c r="R41" s="279">
        <f t="shared" si="22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142</v>
      </c>
      <c r="W41" s="279">
        <f t="shared" si="18"/>
        <v>0</v>
      </c>
      <c r="X41" s="279">
        <f t="shared" si="19"/>
        <v>0</v>
      </c>
      <c r="Y41" s="279">
        <f t="shared" si="20"/>
        <v>0</v>
      </c>
      <c r="Z41" s="279">
        <v>0</v>
      </c>
      <c r="AA41" s="279">
        <v>0</v>
      </c>
      <c r="AB41" s="279">
        <v>0</v>
      </c>
      <c r="AC41" s="279">
        <v>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49</v>
      </c>
      <c r="AK41" s="279" t="s">
        <v>49</v>
      </c>
      <c r="AL41" s="279" t="s">
        <v>49</v>
      </c>
      <c r="AM41" s="279" t="s">
        <v>49</v>
      </c>
      <c r="AN41" s="279" t="s">
        <v>49</v>
      </c>
      <c r="AO41" s="279" t="s">
        <v>49</v>
      </c>
      <c r="AP41" s="279" t="s">
        <v>49</v>
      </c>
      <c r="AQ41" s="279" t="s">
        <v>49</v>
      </c>
      <c r="AR41" s="279">
        <v>0</v>
      </c>
      <c r="AS41" s="279">
        <v>0</v>
      </c>
      <c r="AT41" s="279">
        <f>'施設資源化量内訳'!D41</f>
        <v>821</v>
      </c>
      <c r="AU41" s="279">
        <f>'施設資源化量内訳'!E41</f>
        <v>174</v>
      </c>
      <c r="AV41" s="279">
        <f>'施設資源化量内訳'!F41</f>
        <v>1</v>
      </c>
      <c r="AW41" s="279">
        <f>'施設資源化量内訳'!G41</f>
        <v>0</v>
      </c>
      <c r="AX41" s="279">
        <f>'施設資源化量内訳'!H41</f>
        <v>107</v>
      </c>
      <c r="AY41" s="279">
        <f>'施設資源化量内訳'!I41</f>
        <v>37</v>
      </c>
      <c r="AZ41" s="279">
        <f>'施設資源化量内訳'!J41</f>
        <v>8</v>
      </c>
      <c r="BA41" s="279">
        <f>'施設資源化量内訳'!K41</f>
        <v>0</v>
      </c>
      <c r="BB41" s="279">
        <f>'施設資源化量内訳'!L41</f>
        <v>0</v>
      </c>
      <c r="BC41" s="279">
        <f>'施設資源化量内訳'!M41</f>
        <v>0</v>
      </c>
      <c r="BD41" s="279">
        <f>'施設資源化量内訳'!N41</f>
        <v>0</v>
      </c>
      <c r="BE41" s="279">
        <f>'施設資源化量内訳'!O41</f>
        <v>0</v>
      </c>
      <c r="BF41" s="279">
        <f>'施設資源化量内訳'!P41</f>
        <v>0</v>
      </c>
      <c r="BG41" s="279">
        <f>'施設資源化量内訳'!Q41</f>
        <v>352</v>
      </c>
      <c r="BH41" s="279">
        <f>'施設資源化量内訳'!R41</f>
        <v>0</v>
      </c>
      <c r="BI41" s="279">
        <f>'施設資源化量内訳'!S41</f>
        <v>0</v>
      </c>
      <c r="BJ41" s="279">
        <f>'施設資源化量内訳'!T41</f>
        <v>0</v>
      </c>
      <c r="BK41" s="279">
        <f>'施設資源化量内訳'!U41</f>
        <v>0</v>
      </c>
      <c r="BL41" s="279">
        <f>'施設資源化量内訳'!V41</f>
        <v>142</v>
      </c>
      <c r="BM41" s="279">
        <f>'施設資源化量内訳'!W41</f>
        <v>0</v>
      </c>
      <c r="BN41" s="279">
        <f>'施設資源化量内訳'!X41</f>
        <v>0</v>
      </c>
      <c r="BO41" s="279">
        <f t="shared" si="21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 t="s">
        <v>49</v>
      </c>
      <c r="CA41" s="279" t="s">
        <v>49</v>
      </c>
      <c r="CB41" s="279" t="s">
        <v>49</v>
      </c>
      <c r="CC41" s="279" t="s">
        <v>49</v>
      </c>
      <c r="CD41" s="279" t="s">
        <v>49</v>
      </c>
      <c r="CE41" s="279" t="s">
        <v>49</v>
      </c>
      <c r="CF41" s="279" t="s">
        <v>49</v>
      </c>
      <c r="CG41" s="279" t="s">
        <v>49</v>
      </c>
      <c r="CH41" s="279">
        <v>0</v>
      </c>
      <c r="CI41" s="279">
        <v>0</v>
      </c>
      <c r="CJ41" s="282" t="s">
        <v>51</v>
      </c>
    </row>
  </sheetData>
  <sheetProtection/>
  <autoFilter ref="A6:CJ41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4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52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484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487</v>
      </c>
      <c r="F3" s="300" t="s">
        <v>488</v>
      </c>
      <c r="G3" s="300" t="s">
        <v>489</v>
      </c>
      <c r="H3" s="300" t="s">
        <v>490</v>
      </c>
      <c r="I3" s="300" t="s">
        <v>491</v>
      </c>
      <c r="J3" s="300" t="s">
        <v>492</v>
      </c>
      <c r="K3" s="300" t="s">
        <v>493</v>
      </c>
      <c r="L3" s="300" t="s">
        <v>53</v>
      </c>
      <c r="M3" s="300" t="s">
        <v>54</v>
      </c>
      <c r="N3" s="300" t="s">
        <v>496</v>
      </c>
      <c r="O3" s="300" t="s">
        <v>497</v>
      </c>
      <c r="P3" s="300" t="s">
        <v>498</v>
      </c>
      <c r="Q3" s="300" t="s">
        <v>499</v>
      </c>
      <c r="R3" s="316" t="s">
        <v>500</v>
      </c>
      <c r="S3" s="316" t="s">
        <v>55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471</v>
      </c>
      <c r="Y3" s="258" t="s">
        <v>56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57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58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59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60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61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62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487</v>
      </c>
      <c r="AA4" s="300" t="s">
        <v>488</v>
      </c>
      <c r="AB4" s="300" t="s">
        <v>489</v>
      </c>
      <c r="AC4" s="300" t="s">
        <v>490</v>
      </c>
      <c r="AD4" s="300" t="s">
        <v>491</v>
      </c>
      <c r="AE4" s="300" t="s">
        <v>492</v>
      </c>
      <c r="AF4" s="300" t="s">
        <v>493</v>
      </c>
      <c r="AG4" s="300" t="s">
        <v>53</v>
      </c>
      <c r="AH4" s="300" t="s">
        <v>495</v>
      </c>
      <c r="AI4" s="300" t="s">
        <v>496</v>
      </c>
      <c r="AJ4" s="300" t="s">
        <v>497</v>
      </c>
      <c r="AK4" s="300" t="s">
        <v>498</v>
      </c>
      <c r="AL4" s="300" t="s">
        <v>499</v>
      </c>
      <c r="AM4" s="300" t="s">
        <v>500</v>
      </c>
      <c r="AN4" s="300" t="s">
        <v>55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471</v>
      </c>
      <c r="AT4" s="336" t="s">
        <v>21</v>
      </c>
      <c r="AU4" s="300" t="s">
        <v>487</v>
      </c>
      <c r="AV4" s="300" t="s">
        <v>488</v>
      </c>
      <c r="AW4" s="300" t="s">
        <v>489</v>
      </c>
      <c r="AX4" s="300" t="s">
        <v>490</v>
      </c>
      <c r="AY4" s="300" t="s">
        <v>491</v>
      </c>
      <c r="AZ4" s="300" t="s">
        <v>492</v>
      </c>
      <c r="BA4" s="300" t="s">
        <v>493</v>
      </c>
      <c r="BB4" s="300" t="s">
        <v>53</v>
      </c>
      <c r="BC4" s="300" t="s">
        <v>495</v>
      </c>
      <c r="BD4" s="300" t="s">
        <v>496</v>
      </c>
      <c r="BE4" s="300" t="s">
        <v>497</v>
      </c>
      <c r="BF4" s="300" t="s">
        <v>498</v>
      </c>
      <c r="BG4" s="300" t="s">
        <v>499</v>
      </c>
      <c r="BH4" s="300" t="s">
        <v>500</v>
      </c>
      <c r="BI4" s="300" t="s">
        <v>55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471</v>
      </c>
      <c r="BO4" s="336" t="s">
        <v>21</v>
      </c>
      <c r="BP4" s="300" t="s">
        <v>487</v>
      </c>
      <c r="BQ4" s="300" t="s">
        <v>488</v>
      </c>
      <c r="BR4" s="300" t="s">
        <v>489</v>
      </c>
      <c r="BS4" s="300" t="s">
        <v>490</v>
      </c>
      <c r="BT4" s="300" t="s">
        <v>491</v>
      </c>
      <c r="BU4" s="300" t="s">
        <v>492</v>
      </c>
      <c r="BV4" s="300" t="s">
        <v>493</v>
      </c>
      <c r="BW4" s="300" t="s">
        <v>53</v>
      </c>
      <c r="BX4" s="300" t="s">
        <v>495</v>
      </c>
      <c r="BY4" s="300" t="s">
        <v>496</v>
      </c>
      <c r="BZ4" s="300" t="s">
        <v>497</v>
      </c>
      <c r="CA4" s="300" t="s">
        <v>498</v>
      </c>
      <c r="CB4" s="300" t="s">
        <v>499</v>
      </c>
      <c r="CC4" s="300" t="s">
        <v>500</v>
      </c>
      <c r="CD4" s="300" t="s">
        <v>55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471</v>
      </c>
      <c r="CJ4" s="336" t="s">
        <v>21</v>
      </c>
      <c r="CK4" s="300" t="s">
        <v>487</v>
      </c>
      <c r="CL4" s="300" t="s">
        <v>488</v>
      </c>
      <c r="CM4" s="300" t="s">
        <v>489</v>
      </c>
      <c r="CN4" s="300" t="s">
        <v>490</v>
      </c>
      <c r="CO4" s="300" t="s">
        <v>491</v>
      </c>
      <c r="CP4" s="300" t="s">
        <v>492</v>
      </c>
      <c r="CQ4" s="300" t="s">
        <v>493</v>
      </c>
      <c r="CR4" s="300" t="s">
        <v>53</v>
      </c>
      <c r="CS4" s="300" t="s">
        <v>495</v>
      </c>
      <c r="CT4" s="300" t="s">
        <v>496</v>
      </c>
      <c r="CU4" s="300" t="s">
        <v>497</v>
      </c>
      <c r="CV4" s="300" t="s">
        <v>498</v>
      </c>
      <c r="CW4" s="300" t="s">
        <v>499</v>
      </c>
      <c r="CX4" s="300" t="s">
        <v>500</v>
      </c>
      <c r="CY4" s="300" t="s">
        <v>55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471</v>
      </c>
      <c r="DE4" s="336" t="s">
        <v>21</v>
      </c>
      <c r="DF4" s="300" t="s">
        <v>487</v>
      </c>
      <c r="DG4" s="300" t="s">
        <v>488</v>
      </c>
      <c r="DH4" s="300" t="s">
        <v>489</v>
      </c>
      <c r="DI4" s="300" t="s">
        <v>490</v>
      </c>
      <c r="DJ4" s="300" t="s">
        <v>491</v>
      </c>
      <c r="DK4" s="300" t="s">
        <v>492</v>
      </c>
      <c r="DL4" s="300" t="s">
        <v>493</v>
      </c>
      <c r="DM4" s="300" t="s">
        <v>53</v>
      </c>
      <c r="DN4" s="300" t="s">
        <v>495</v>
      </c>
      <c r="DO4" s="300" t="s">
        <v>496</v>
      </c>
      <c r="DP4" s="300" t="s">
        <v>497</v>
      </c>
      <c r="DQ4" s="300" t="s">
        <v>498</v>
      </c>
      <c r="DR4" s="300" t="s">
        <v>499</v>
      </c>
      <c r="DS4" s="300" t="s">
        <v>500</v>
      </c>
      <c r="DT4" s="300" t="s">
        <v>55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471</v>
      </c>
      <c r="DZ4" s="336" t="s">
        <v>21</v>
      </c>
      <c r="EA4" s="300" t="s">
        <v>487</v>
      </c>
      <c r="EB4" s="300" t="s">
        <v>488</v>
      </c>
      <c r="EC4" s="300" t="s">
        <v>489</v>
      </c>
      <c r="ED4" s="300" t="s">
        <v>490</v>
      </c>
      <c r="EE4" s="300" t="s">
        <v>491</v>
      </c>
      <c r="EF4" s="300" t="s">
        <v>492</v>
      </c>
      <c r="EG4" s="300" t="s">
        <v>493</v>
      </c>
      <c r="EH4" s="300" t="s">
        <v>53</v>
      </c>
      <c r="EI4" s="300" t="s">
        <v>495</v>
      </c>
      <c r="EJ4" s="300" t="s">
        <v>496</v>
      </c>
      <c r="EK4" s="300" t="s">
        <v>497</v>
      </c>
      <c r="EL4" s="300" t="s">
        <v>498</v>
      </c>
      <c r="EM4" s="300" t="s">
        <v>499</v>
      </c>
      <c r="EN4" s="300" t="s">
        <v>500</v>
      </c>
      <c r="EO4" s="300" t="s">
        <v>55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471</v>
      </c>
      <c r="EU4" s="336" t="s">
        <v>21</v>
      </c>
      <c r="EV4" s="300" t="s">
        <v>487</v>
      </c>
      <c r="EW4" s="300" t="s">
        <v>488</v>
      </c>
      <c r="EX4" s="300" t="s">
        <v>489</v>
      </c>
      <c r="EY4" s="300" t="s">
        <v>490</v>
      </c>
      <c r="EZ4" s="300" t="s">
        <v>491</v>
      </c>
      <c r="FA4" s="300" t="s">
        <v>492</v>
      </c>
      <c r="FB4" s="300" t="s">
        <v>493</v>
      </c>
      <c r="FC4" s="300" t="s">
        <v>53</v>
      </c>
      <c r="FD4" s="300" t="s">
        <v>495</v>
      </c>
      <c r="FE4" s="300" t="s">
        <v>496</v>
      </c>
      <c r="FF4" s="300" t="s">
        <v>497</v>
      </c>
      <c r="FG4" s="300" t="s">
        <v>498</v>
      </c>
      <c r="FH4" s="300" t="s">
        <v>499</v>
      </c>
      <c r="FI4" s="300" t="s">
        <v>500</v>
      </c>
      <c r="FJ4" s="300" t="s">
        <v>55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471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454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454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454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454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454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454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454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454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52933</v>
      </c>
      <c r="E7" s="388">
        <f>SUM(E8:E186)</f>
        <v>6466</v>
      </c>
      <c r="F7" s="388">
        <f>SUM(F8:F186)</f>
        <v>9</v>
      </c>
      <c r="G7" s="388">
        <f>SUM(G8:G186)</f>
        <v>204</v>
      </c>
      <c r="H7" s="388">
        <f>SUM(H8:H186)</f>
        <v>7394</v>
      </c>
      <c r="I7" s="388">
        <f>SUM(I8:I186)</f>
        <v>4582</v>
      </c>
      <c r="J7" s="388">
        <f>SUM(J8:J186)</f>
        <v>1029</v>
      </c>
      <c r="K7" s="388">
        <f>SUM(K8:K186)</f>
        <v>3</v>
      </c>
      <c r="L7" s="388">
        <f>SUM(L8:L186)</f>
        <v>4476</v>
      </c>
      <c r="M7" s="388">
        <f>SUM(M8:M186)</f>
        <v>385</v>
      </c>
      <c r="N7" s="388">
        <f>SUM(N8:N186)</f>
        <v>698</v>
      </c>
      <c r="O7" s="388">
        <f>SUM(O8:O186)</f>
        <v>1</v>
      </c>
      <c r="P7" s="388">
        <f>SUM(P8:P186)</f>
        <v>0</v>
      </c>
      <c r="Q7" s="388">
        <f>SUM(Q8:Q186)</f>
        <v>4736</v>
      </c>
      <c r="R7" s="388">
        <f>SUM(R8:R186)</f>
        <v>8577</v>
      </c>
      <c r="S7" s="388">
        <f>SUM(S8:S186)</f>
        <v>0</v>
      </c>
      <c r="T7" s="388">
        <f>SUM(T8:T186)</f>
        <v>8649</v>
      </c>
      <c r="U7" s="388">
        <f>SUM(U8:U186)</f>
        <v>0</v>
      </c>
      <c r="V7" s="388">
        <f>SUM(V8:V186)</f>
        <v>4517</v>
      </c>
      <c r="W7" s="388">
        <f>SUM(W8:W186)</f>
        <v>7</v>
      </c>
      <c r="X7" s="388">
        <f>SUM(X8:X186)</f>
        <v>1200</v>
      </c>
      <c r="Y7" s="388">
        <f>SUM(Y8:Y186)</f>
        <v>19683</v>
      </c>
      <c r="Z7" s="388">
        <f>SUM(Z8:Z186)</f>
        <v>1</v>
      </c>
      <c r="AA7" s="388">
        <f>SUM(AA8:AA186)</f>
        <v>0</v>
      </c>
      <c r="AB7" s="388">
        <f>SUM(AB8:AB186)</f>
        <v>0</v>
      </c>
      <c r="AC7" s="388">
        <f>SUM(AC8:AC186)</f>
        <v>970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4736</v>
      </c>
      <c r="AM7" s="388">
        <f>SUM(AM8:AM186)</f>
        <v>0</v>
      </c>
      <c r="AN7" s="388">
        <f>SUM(AN8:AN186)</f>
        <v>0</v>
      </c>
      <c r="AO7" s="388">
        <f>SUM(AO8:AO186)</f>
        <v>8649</v>
      </c>
      <c r="AP7" s="388">
        <f>SUM(AP8:AP186)</f>
        <v>0</v>
      </c>
      <c r="AQ7" s="388">
        <f>SUM(AQ8:AQ186)</f>
        <v>4517</v>
      </c>
      <c r="AR7" s="388">
        <f>SUM(AR8:AR186)</f>
        <v>0</v>
      </c>
      <c r="AS7" s="388">
        <f>SUM(AS8:AS186)</f>
        <v>810</v>
      </c>
      <c r="AT7" s="388">
        <f>SUM(AT8:AT186)</f>
        <v>996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989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7</v>
      </c>
      <c r="BO7" s="388">
        <f>SUM(BO8:BO186)</f>
        <v>23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1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22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0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8583</v>
      </c>
      <c r="EA7" s="388">
        <f>SUM(EA8:EA186)</f>
        <v>0</v>
      </c>
      <c r="EB7" s="388">
        <f>SUM(EB8:EB186)</f>
        <v>0</v>
      </c>
      <c r="EC7" s="388">
        <f>SUM(EC8:EC186)</f>
        <v>0</v>
      </c>
      <c r="ED7" s="388">
        <f>SUM(ED8:ED186)</f>
        <v>0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0</v>
      </c>
      <c r="EI7" s="388">
        <f>SUM(EI8:EI186)</f>
        <v>0</v>
      </c>
      <c r="EJ7" s="388">
        <f>SUM(EJ8:EJ186)</f>
        <v>0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8577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6</v>
      </c>
      <c r="ET7" s="388">
        <f>SUM(ET8:ET186)</f>
        <v>0</v>
      </c>
      <c r="EU7" s="388">
        <f>SUM(EU8:EU186)</f>
        <v>23648</v>
      </c>
      <c r="EV7" s="388">
        <f>SUM(EV8:EV186)</f>
        <v>6465</v>
      </c>
      <c r="EW7" s="388">
        <f>SUM(EW8:EW186)</f>
        <v>9</v>
      </c>
      <c r="EX7" s="388">
        <f>SUM(EX8:EX186)</f>
        <v>204</v>
      </c>
      <c r="EY7" s="388">
        <f>SUM(EY8:EY186)</f>
        <v>5435</v>
      </c>
      <c r="EZ7" s="388">
        <f>SUM(EZ8:EZ186)</f>
        <v>4582</v>
      </c>
      <c r="FA7" s="388">
        <f>SUM(FA8:FA186)</f>
        <v>1029</v>
      </c>
      <c r="FB7" s="388">
        <f>SUM(FB8:FB186)</f>
        <v>3</v>
      </c>
      <c r="FC7" s="388">
        <f>SUM(FC8:FC186)</f>
        <v>4476</v>
      </c>
      <c r="FD7" s="388">
        <f>SUM(FD8:FD186)</f>
        <v>385</v>
      </c>
      <c r="FE7" s="388">
        <f>SUM(FE8:FE186)</f>
        <v>698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1</v>
      </c>
      <c r="FO7" s="388">
        <f>SUM(FO8:FO186)</f>
        <v>361</v>
      </c>
    </row>
    <row r="8" spans="1:171" s="275" customFormat="1" ht="12" customHeight="1">
      <c r="A8" s="270" t="s">
        <v>502</v>
      </c>
      <c r="B8" s="271" t="s">
        <v>504</v>
      </c>
      <c r="C8" s="270" t="s">
        <v>505</v>
      </c>
      <c r="D8" s="272">
        <f>SUM(Y8,AT8,BO8,CJ8,DE8,DZ8,EU8)</f>
        <v>20850</v>
      </c>
      <c r="E8" s="272">
        <f aca="true" t="shared" si="0" ref="E8:E23">SUM(Z8,AU8,BP8,CK8,DF8,EA8,EV8)</f>
        <v>1</v>
      </c>
      <c r="F8" s="272">
        <f aca="true" t="shared" si="1" ref="F8:F23">SUM(AA8,AV8,BQ8,CL8,DG8,EB8,EW8)</f>
        <v>0</v>
      </c>
      <c r="G8" s="272">
        <f aca="true" t="shared" si="2" ref="G8:G23">SUM(AB8,AW8,BR8,CM8,DH8,EC8,EX8)</f>
        <v>0</v>
      </c>
      <c r="H8" s="272">
        <f aca="true" t="shared" si="3" ref="H8:H23">SUM(AC8,AX8,BS8,CN8,DI8,ED8,EY8)</f>
        <v>3185</v>
      </c>
      <c r="I8" s="272">
        <f aca="true" t="shared" si="4" ref="I8:I23">SUM(AD8,AY8,BT8,CO8,DJ8,EE8,EZ8)</f>
        <v>2044</v>
      </c>
      <c r="J8" s="272">
        <f aca="true" t="shared" si="5" ref="J8:J23">SUM(AE8,AZ8,BU8,CP8,DK8,EF8,FA8)</f>
        <v>462</v>
      </c>
      <c r="K8" s="272">
        <f aca="true" t="shared" si="6" ref="K8:K23">SUM(AF8,BA8,BV8,CQ8,DL8,EG8,FB8)</f>
        <v>0</v>
      </c>
      <c r="L8" s="272">
        <f aca="true" t="shared" si="7" ref="L8:L23">SUM(AG8,BB8,BW8,CR8,DM8,EH8,FC8)</f>
        <v>3341</v>
      </c>
      <c r="M8" s="272">
        <f aca="true" t="shared" si="8" ref="M8:M23">SUM(AH8,BC8,BX8,CS8,DN8,EI8,FD8)</f>
        <v>0</v>
      </c>
      <c r="N8" s="272">
        <f aca="true" t="shared" si="9" ref="N8:N23">SUM(AI8,BD8,BY8,CT8,DO8,EJ8,FE8)</f>
        <v>0</v>
      </c>
      <c r="O8" s="272">
        <f aca="true" t="shared" si="10" ref="O8:O23">SUM(AJ8,BE8,BZ8,CU8,DP8,EK8,FF8)</f>
        <v>0</v>
      </c>
      <c r="P8" s="272">
        <f aca="true" t="shared" si="11" ref="P8:P23">SUM(AK8,BF8,CA8,CV8,DQ8,EL8,FG8)</f>
        <v>0</v>
      </c>
      <c r="Q8" s="272">
        <f aca="true" t="shared" si="12" ref="Q8:Q23">SUM(AL8,BG8,CB8,CW8,DR8,EM8,FH8)</f>
        <v>110</v>
      </c>
      <c r="R8" s="272">
        <f aca="true" t="shared" si="13" ref="R8:R23">SUM(AM8,BH8,CC8,CX8,DS8,EN8,FI8)</f>
        <v>0</v>
      </c>
      <c r="S8" s="272">
        <f aca="true" t="shared" si="14" ref="S8:S41">SUM(AN8,BI8,CD8,CY8,DT8,EO8,FJ8)</f>
        <v>0</v>
      </c>
      <c r="T8" s="272">
        <f aca="true" t="shared" si="15" ref="T8:T41">SUM(AO8,BJ8,CE8,CZ8,DU8,EP8,FK8)</f>
        <v>8271</v>
      </c>
      <c r="U8" s="272">
        <f aca="true" t="shared" si="16" ref="U8:U41">SUM(AP8,BK8,CF8,DA8,DV8,EQ8,FL8)</f>
        <v>0</v>
      </c>
      <c r="V8" s="272">
        <f aca="true" t="shared" si="17" ref="V8:V41">SUM(AQ8,BL8,CG8,DB8,DW8,ER8,FM8)</f>
        <v>3379</v>
      </c>
      <c r="W8" s="272">
        <f aca="true" t="shared" si="18" ref="W8:W41">SUM(AR8,BM8,CH8,DC8,DX8,ES8,FN8)</f>
        <v>0</v>
      </c>
      <c r="X8" s="272">
        <f aca="true" t="shared" si="19" ref="X8:X41">SUM(AS8,BN8,CI8,DD8,DY8,ET8,FO8)</f>
        <v>57</v>
      </c>
      <c r="Y8" s="272">
        <f aca="true" t="shared" si="20" ref="Y8:Y41">SUM(Z8:AS8)</f>
        <v>12560</v>
      </c>
      <c r="Z8" s="272">
        <v>1</v>
      </c>
      <c r="AA8" s="272">
        <v>0</v>
      </c>
      <c r="AB8" s="272">
        <v>0</v>
      </c>
      <c r="AC8" s="272">
        <v>742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110</v>
      </c>
      <c r="AM8" s="273" t="s">
        <v>49</v>
      </c>
      <c r="AN8" s="273" t="s">
        <v>49</v>
      </c>
      <c r="AO8" s="272">
        <v>8271</v>
      </c>
      <c r="AP8" s="272" t="s">
        <v>49</v>
      </c>
      <c r="AQ8" s="272">
        <v>3379</v>
      </c>
      <c r="AR8" s="273" t="s">
        <v>49</v>
      </c>
      <c r="AS8" s="272">
        <v>57</v>
      </c>
      <c r="AT8" s="272">
        <f aca="true" t="shared" si="21" ref="AT8:AT41">SUM(AU8:BN8)</f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22" ref="BO8:BO41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23" ref="CJ8:CJ41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24" ref="DE8:DE41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25" ref="DZ8:DZ41">SUM(EA8:ET8)</f>
        <v>0</v>
      </c>
      <c r="EA8" s="272">
        <v>0</v>
      </c>
      <c r="EB8" s="272">
        <v>0</v>
      </c>
      <c r="EC8" s="272">
        <v>0</v>
      </c>
      <c r="ED8" s="272">
        <v>0</v>
      </c>
      <c r="EE8" s="272">
        <v>0</v>
      </c>
      <c r="EF8" s="272">
        <v>0</v>
      </c>
      <c r="EG8" s="272">
        <v>0</v>
      </c>
      <c r="EH8" s="272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26" ref="EU8:EU41">SUM(EV8:FO8)</f>
        <v>8290</v>
      </c>
      <c r="EV8" s="272">
        <v>0</v>
      </c>
      <c r="EW8" s="272">
        <v>0</v>
      </c>
      <c r="EX8" s="272">
        <v>0</v>
      </c>
      <c r="EY8" s="272">
        <v>2443</v>
      </c>
      <c r="EZ8" s="272">
        <v>2044</v>
      </c>
      <c r="FA8" s="272">
        <v>462</v>
      </c>
      <c r="FB8" s="272">
        <v>0</v>
      </c>
      <c r="FC8" s="272">
        <v>3341</v>
      </c>
      <c r="FD8" s="272">
        <v>0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0</v>
      </c>
    </row>
    <row r="9" spans="1:171" s="275" customFormat="1" ht="12" customHeight="1">
      <c r="A9" s="270" t="s">
        <v>502</v>
      </c>
      <c r="B9" s="271" t="s">
        <v>506</v>
      </c>
      <c r="C9" s="270" t="s">
        <v>507</v>
      </c>
      <c r="D9" s="272">
        <f>SUM(Y9,AT9,BO9,CJ9,DE9,DZ9,EU9)</f>
        <v>1612</v>
      </c>
      <c r="E9" s="272">
        <f t="shared" si="0"/>
        <v>317</v>
      </c>
      <c r="F9" s="272">
        <f t="shared" si="1"/>
        <v>1</v>
      </c>
      <c r="G9" s="272">
        <f t="shared" si="2"/>
        <v>96</v>
      </c>
      <c r="H9" s="272">
        <f t="shared" si="3"/>
        <v>307</v>
      </c>
      <c r="I9" s="272">
        <f t="shared" si="4"/>
        <v>169</v>
      </c>
      <c r="J9" s="272">
        <f t="shared" si="5"/>
        <v>32</v>
      </c>
      <c r="K9" s="272">
        <f t="shared" si="6"/>
        <v>0</v>
      </c>
      <c r="L9" s="272">
        <f t="shared" si="7"/>
        <v>0</v>
      </c>
      <c r="M9" s="272">
        <f t="shared" si="8"/>
        <v>0</v>
      </c>
      <c r="N9" s="272">
        <f t="shared" si="9"/>
        <v>54</v>
      </c>
      <c r="O9" s="272">
        <f t="shared" si="10"/>
        <v>0</v>
      </c>
      <c r="P9" s="272">
        <f t="shared" si="11"/>
        <v>0</v>
      </c>
      <c r="Q9" s="272">
        <f t="shared" si="12"/>
        <v>439</v>
      </c>
      <c r="R9" s="272">
        <f t="shared" si="13"/>
        <v>0</v>
      </c>
      <c r="S9" s="272">
        <f t="shared" si="14"/>
        <v>0</v>
      </c>
      <c r="T9" s="272">
        <f t="shared" si="15"/>
        <v>0</v>
      </c>
      <c r="U9" s="272">
        <f t="shared" si="16"/>
        <v>0</v>
      </c>
      <c r="V9" s="272">
        <f t="shared" si="17"/>
        <v>189</v>
      </c>
      <c r="W9" s="272">
        <f t="shared" si="18"/>
        <v>0</v>
      </c>
      <c r="X9" s="272">
        <f t="shared" si="19"/>
        <v>8</v>
      </c>
      <c r="Y9" s="272">
        <f t="shared" si="20"/>
        <v>719</v>
      </c>
      <c r="Z9" s="272">
        <v>0</v>
      </c>
      <c r="AA9" s="272">
        <v>0</v>
      </c>
      <c r="AB9" s="272">
        <v>0</v>
      </c>
      <c r="AC9" s="272">
        <v>91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439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189</v>
      </c>
      <c r="AR9" s="273" t="s">
        <v>49</v>
      </c>
      <c r="AS9" s="272">
        <v>0</v>
      </c>
      <c r="AT9" s="272">
        <f t="shared" si="21"/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22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23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24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25"/>
        <v>0</v>
      </c>
      <c r="EA9" s="272">
        <v>0</v>
      </c>
      <c r="EB9" s="272">
        <v>0</v>
      </c>
      <c r="EC9" s="272">
        <v>0</v>
      </c>
      <c r="ED9" s="272">
        <v>0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26"/>
        <v>893</v>
      </c>
      <c r="EV9" s="272">
        <v>317</v>
      </c>
      <c r="EW9" s="272">
        <v>1</v>
      </c>
      <c r="EX9" s="272">
        <v>96</v>
      </c>
      <c r="EY9" s="272">
        <v>216</v>
      </c>
      <c r="EZ9" s="272">
        <v>169</v>
      </c>
      <c r="FA9" s="272">
        <v>32</v>
      </c>
      <c r="FB9" s="272">
        <v>0</v>
      </c>
      <c r="FC9" s="272">
        <v>0</v>
      </c>
      <c r="FD9" s="272">
        <v>0</v>
      </c>
      <c r="FE9" s="272">
        <v>54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8</v>
      </c>
    </row>
    <row r="10" spans="1:171" s="275" customFormat="1" ht="12" customHeight="1">
      <c r="A10" s="270" t="s">
        <v>502</v>
      </c>
      <c r="B10" s="271" t="s">
        <v>508</v>
      </c>
      <c r="C10" s="270" t="s">
        <v>509</v>
      </c>
      <c r="D10" s="272">
        <f>SUM(Y10,AT10,BO10,CJ10,DE10,DZ10,EU10)</f>
        <v>2242</v>
      </c>
      <c r="E10" s="272">
        <f t="shared" si="0"/>
        <v>701</v>
      </c>
      <c r="F10" s="272">
        <f t="shared" si="1"/>
        <v>2</v>
      </c>
      <c r="G10" s="272">
        <f t="shared" si="2"/>
        <v>0</v>
      </c>
      <c r="H10" s="272">
        <f t="shared" si="3"/>
        <v>322</v>
      </c>
      <c r="I10" s="272">
        <f t="shared" si="4"/>
        <v>142</v>
      </c>
      <c r="J10" s="272">
        <f t="shared" si="5"/>
        <v>61</v>
      </c>
      <c r="K10" s="272">
        <f t="shared" si="6"/>
        <v>0</v>
      </c>
      <c r="L10" s="272">
        <f t="shared" si="7"/>
        <v>0</v>
      </c>
      <c r="M10" s="272">
        <f t="shared" si="8"/>
        <v>0</v>
      </c>
      <c r="N10" s="272">
        <f t="shared" si="9"/>
        <v>60</v>
      </c>
      <c r="O10" s="272">
        <f t="shared" si="10"/>
        <v>0</v>
      </c>
      <c r="P10" s="272">
        <f t="shared" si="11"/>
        <v>0</v>
      </c>
      <c r="Q10" s="272">
        <f t="shared" si="12"/>
        <v>583</v>
      </c>
      <c r="R10" s="272">
        <f t="shared" si="13"/>
        <v>0</v>
      </c>
      <c r="S10" s="272">
        <f t="shared" si="14"/>
        <v>0</v>
      </c>
      <c r="T10" s="272">
        <f t="shared" si="15"/>
        <v>251</v>
      </c>
      <c r="U10" s="272">
        <f t="shared" si="16"/>
        <v>0</v>
      </c>
      <c r="V10" s="272">
        <f t="shared" si="17"/>
        <v>0</v>
      </c>
      <c r="W10" s="272">
        <f t="shared" si="18"/>
        <v>0</v>
      </c>
      <c r="X10" s="272">
        <f t="shared" si="19"/>
        <v>120</v>
      </c>
      <c r="Y10" s="272">
        <f t="shared" si="20"/>
        <v>954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583</v>
      </c>
      <c r="AM10" s="273" t="s">
        <v>49</v>
      </c>
      <c r="AN10" s="273" t="s">
        <v>49</v>
      </c>
      <c r="AO10" s="272">
        <v>251</v>
      </c>
      <c r="AP10" s="272" t="s">
        <v>49</v>
      </c>
      <c r="AQ10" s="272">
        <v>0</v>
      </c>
      <c r="AR10" s="273" t="s">
        <v>49</v>
      </c>
      <c r="AS10" s="272">
        <v>120</v>
      </c>
      <c r="AT10" s="272">
        <f t="shared" si="21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22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23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24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25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26"/>
        <v>1288</v>
      </c>
      <c r="EV10" s="272">
        <v>701</v>
      </c>
      <c r="EW10" s="272">
        <v>2</v>
      </c>
      <c r="EX10" s="272">
        <v>0</v>
      </c>
      <c r="EY10" s="272">
        <v>322</v>
      </c>
      <c r="EZ10" s="272">
        <v>142</v>
      </c>
      <c r="FA10" s="272">
        <v>61</v>
      </c>
      <c r="FB10" s="272">
        <v>0</v>
      </c>
      <c r="FC10" s="272">
        <v>0</v>
      </c>
      <c r="FD10" s="272">
        <v>0</v>
      </c>
      <c r="FE10" s="272">
        <v>60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502</v>
      </c>
      <c r="B11" s="271" t="s">
        <v>510</v>
      </c>
      <c r="C11" s="270" t="s">
        <v>511</v>
      </c>
      <c r="D11" s="272">
        <f>SUM(Y11,AT11,BO11,CJ11,DE11,DZ11,EU11)</f>
        <v>1228</v>
      </c>
      <c r="E11" s="272">
        <f t="shared" si="0"/>
        <v>0</v>
      </c>
      <c r="F11" s="272">
        <f t="shared" si="1"/>
        <v>0</v>
      </c>
      <c r="G11" s="272">
        <f t="shared" si="2"/>
        <v>0</v>
      </c>
      <c r="H11" s="272">
        <f t="shared" si="3"/>
        <v>389</v>
      </c>
      <c r="I11" s="272">
        <f t="shared" si="4"/>
        <v>324</v>
      </c>
      <c r="J11" s="272">
        <f t="shared" si="5"/>
        <v>86</v>
      </c>
      <c r="K11" s="272">
        <f t="shared" si="6"/>
        <v>0</v>
      </c>
      <c r="L11" s="272">
        <f t="shared" si="7"/>
        <v>413</v>
      </c>
      <c r="M11" s="272">
        <f t="shared" si="8"/>
        <v>0</v>
      </c>
      <c r="N11" s="272">
        <f t="shared" si="9"/>
        <v>0</v>
      </c>
      <c r="O11" s="272">
        <f t="shared" si="10"/>
        <v>0</v>
      </c>
      <c r="P11" s="272">
        <f t="shared" si="11"/>
        <v>0</v>
      </c>
      <c r="Q11" s="272">
        <f t="shared" si="12"/>
        <v>0</v>
      </c>
      <c r="R11" s="272">
        <f t="shared" si="13"/>
        <v>0</v>
      </c>
      <c r="S11" s="272">
        <f t="shared" si="14"/>
        <v>0</v>
      </c>
      <c r="T11" s="272">
        <f t="shared" si="15"/>
        <v>0</v>
      </c>
      <c r="U11" s="272">
        <f t="shared" si="16"/>
        <v>0</v>
      </c>
      <c r="V11" s="272">
        <f t="shared" si="17"/>
        <v>0</v>
      </c>
      <c r="W11" s="272">
        <f t="shared" si="18"/>
        <v>0</v>
      </c>
      <c r="X11" s="272">
        <f t="shared" si="19"/>
        <v>16</v>
      </c>
      <c r="Y11" s="272">
        <f t="shared" si="20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0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21"/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22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23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24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25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26"/>
        <v>1228</v>
      </c>
      <c r="EV11" s="272">
        <v>0</v>
      </c>
      <c r="EW11" s="272">
        <v>0</v>
      </c>
      <c r="EX11" s="272">
        <v>0</v>
      </c>
      <c r="EY11" s="272">
        <v>389</v>
      </c>
      <c r="EZ11" s="272">
        <v>324</v>
      </c>
      <c r="FA11" s="272">
        <v>86</v>
      </c>
      <c r="FB11" s="272">
        <v>0</v>
      </c>
      <c r="FC11" s="272">
        <v>413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16</v>
      </c>
    </row>
    <row r="12" spans="1:171" s="275" customFormat="1" ht="12" customHeight="1">
      <c r="A12" s="270" t="s">
        <v>502</v>
      </c>
      <c r="B12" s="271" t="s">
        <v>512</v>
      </c>
      <c r="C12" s="270" t="s">
        <v>513</v>
      </c>
      <c r="D12" s="279">
        <f>SUM(Y12,AT12,BO12,CJ12,DE12,DZ12,EU12)</f>
        <v>1444</v>
      </c>
      <c r="E12" s="279">
        <f t="shared" si="0"/>
        <v>771</v>
      </c>
      <c r="F12" s="279">
        <f t="shared" si="1"/>
        <v>1</v>
      </c>
      <c r="G12" s="279">
        <f t="shared" si="2"/>
        <v>0</v>
      </c>
      <c r="H12" s="279">
        <f t="shared" si="3"/>
        <v>273</v>
      </c>
      <c r="I12" s="279">
        <f t="shared" si="4"/>
        <v>146</v>
      </c>
      <c r="J12" s="279">
        <f t="shared" si="5"/>
        <v>53</v>
      </c>
      <c r="K12" s="279">
        <f t="shared" si="6"/>
        <v>0</v>
      </c>
      <c r="L12" s="279">
        <f t="shared" si="7"/>
        <v>28</v>
      </c>
      <c r="M12" s="279">
        <f t="shared" si="8"/>
        <v>0</v>
      </c>
      <c r="N12" s="279">
        <f t="shared" si="9"/>
        <v>158</v>
      </c>
      <c r="O12" s="279">
        <f t="shared" si="10"/>
        <v>0</v>
      </c>
      <c r="P12" s="279">
        <f t="shared" si="11"/>
        <v>0</v>
      </c>
      <c r="Q12" s="279">
        <f t="shared" si="12"/>
        <v>0</v>
      </c>
      <c r="R12" s="279">
        <f t="shared" si="13"/>
        <v>0</v>
      </c>
      <c r="S12" s="279">
        <f t="shared" si="14"/>
        <v>0</v>
      </c>
      <c r="T12" s="279">
        <f t="shared" si="15"/>
        <v>0</v>
      </c>
      <c r="U12" s="279">
        <f t="shared" si="16"/>
        <v>0</v>
      </c>
      <c r="V12" s="279">
        <f t="shared" si="17"/>
        <v>0</v>
      </c>
      <c r="W12" s="279">
        <f t="shared" si="18"/>
        <v>0</v>
      </c>
      <c r="X12" s="279">
        <f t="shared" si="19"/>
        <v>14</v>
      </c>
      <c r="Y12" s="279">
        <f t="shared" si="20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0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21"/>
        <v>273</v>
      </c>
      <c r="AU12" s="279">
        <v>0</v>
      </c>
      <c r="AV12" s="279">
        <v>0</v>
      </c>
      <c r="AW12" s="279">
        <v>0</v>
      </c>
      <c r="AX12" s="279">
        <v>273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22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23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24"/>
        <v>0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0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25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26"/>
        <v>1171</v>
      </c>
      <c r="EV12" s="279">
        <v>771</v>
      </c>
      <c r="EW12" s="279">
        <v>1</v>
      </c>
      <c r="EX12" s="279">
        <v>0</v>
      </c>
      <c r="EY12" s="279">
        <v>0</v>
      </c>
      <c r="EZ12" s="279">
        <v>146</v>
      </c>
      <c r="FA12" s="279">
        <v>53</v>
      </c>
      <c r="FB12" s="279">
        <v>0</v>
      </c>
      <c r="FC12" s="279">
        <v>28</v>
      </c>
      <c r="FD12" s="279">
        <v>0</v>
      </c>
      <c r="FE12" s="279">
        <v>158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14</v>
      </c>
    </row>
    <row r="13" spans="1:171" s="275" customFormat="1" ht="12" customHeight="1">
      <c r="A13" s="270" t="s">
        <v>502</v>
      </c>
      <c r="B13" s="271" t="s">
        <v>514</v>
      </c>
      <c r="C13" s="270" t="s">
        <v>515</v>
      </c>
      <c r="D13" s="279">
        <f>SUM(Y13,AT13,BO13,CJ13,DE13,DZ13,EU13)</f>
        <v>6683</v>
      </c>
      <c r="E13" s="279">
        <f t="shared" si="0"/>
        <v>0</v>
      </c>
      <c r="F13" s="279">
        <f t="shared" si="1"/>
        <v>0</v>
      </c>
      <c r="G13" s="279">
        <f t="shared" si="2"/>
        <v>0</v>
      </c>
      <c r="H13" s="279">
        <f t="shared" si="3"/>
        <v>205</v>
      </c>
      <c r="I13" s="279">
        <f t="shared" si="4"/>
        <v>199</v>
      </c>
      <c r="J13" s="279">
        <f t="shared" si="5"/>
        <v>55</v>
      </c>
      <c r="K13" s="279">
        <f t="shared" si="6"/>
        <v>0</v>
      </c>
      <c r="L13" s="279">
        <f t="shared" si="7"/>
        <v>0</v>
      </c>
      <c r="M13" s="279">
        <f t="shared" si="8"/>
        <v>0</v>
      </c>
      <c r="N13" s="279">
        <f t="shared" si="9"/>
        <v>0</v>
      </c>
      <c r="O13" s="279">
        <f t="shared" si="10"/>
        <v>0</v>
      </c>
      <c r="P13" s="279">
        <f t="shared" si="11"/>
        <v>0</v>
      </c>
      <c r="Q13" s="279">
        <f t="shared" si="12"/>
        <v>0</v>
      </c>
      <c r="R13" s="279">
        <f t="shared" si="13"/>
        <v>6224</v>
      </c>
      <c r="S13" s="279">
        <f t="shared" si="14"/>
        <v>0</v>
      </c>
      <c r="T13" s="279">
        <f t="shared" si="15"/>
        <v>0</v>
      </c>
      <c r="U13" s="279">
        <f t="shared" si="16"/>
        <v>0</v>
      </c>
      <c r="V13" s="279">
        <f t="shared" si="17"/>
        <v>0</v>
      </c>
      <c r="W13" s="279">
        <f t="shared" si="18"/>
        <v>0</v>
      </c>
      <c r="X13" s="279">
        <f t="shared" si="19"/>
        <v>0</v>
      </c>
      <c r="Y13" s="279">
        <f t="shared" si="20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0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21"/>
        <v>0</v>
      </c>
      <c r="AU13" s="279">
        <v>0</v>
      </c>
      <c r="AV13" s="279">
        <v>0</v>
      </c>
      <c r="AW13" s="279">
        <v>0</v>
      </c>
      <c r="AX13" s="279">
        <v>0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22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23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24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25"/>
        <v>6224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6224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26"/>
        <v>459</v>
      </c>
      <c r="EV13" s="279">
        <v>0</v>
      </c>
      <c r="EW13" s="279">
        <v>0</v>
      </c>
      <c r="EX13" s="279">
        <v>0</v>
      </c>
      <c r="EY13" s="279">
        <v>205</v>
      </c>
      <c r="EZ13" s="279">
        <v>199</v>
      </c>
      <c r="FA13" s="279">
        <v>55</v>
      </c>
      <c r="FB13" s="279">
        <v>0</v>
      </c>
      <c r="FC13" s="279">
        <v>0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502</v>
      </c>
      <c r="B14" s="271" t="s">
        <v>516</v>
      </c>
      <c r="C14" s="270" t="s">
        <v>517</v>
      </c>
      <c r="D14" s="279">
        <f>SUM(Y14,AT14,BO14,CJ14,DE14,DZ14,EU14)</f>
        <v>1575</v>
      </c>
      <c r="E14" s="279">
        <f t="shared" si="0"/>
        <v>304</v>
      </c>
      <c r="F14" s="279">
        <f t="shared" si="1"/>
        <v>0</v>
      </c>
      <c r="G14" s="279">
        <f t="shared" si="2"/>
        <v>1</v>
      </c>
      <c r="H14" s="279">
        <f t="shared" si="3"/>
        <v>63</v>
      </c>
      <c r="I14" s="279">
        <f t="shared" si="4"/>
        <v>139</v>
      </c>
      <c r="J14" s="279">
        <f t="shared" si="5"/>
        <v>29</v>
      </c>
      <c r="K14" s="279">
        <f t="shared" si="6"/>
        <v>0</v>
      </c>
      <c r="L14" s="279">
        <f t="shared" si="7"/>
        <v>0</v>
      </c>
      <c r="M14" s="279">
        <f t="shared" si="8"/>
        <v>0</v>
      </c>
      <c r="N14" s="279">
        <f t="shared" si="9"/>
        <v>0</v>
      </c>
      <c r="O14" s="279">
        <f t="shared" si="10"/>
        <v>0</v>
      </c>
      <c r="P14" s="279">
        <f t="shared" si="11"/>
        <v>0</v>
      </c>
      <c r="Q14" s="279">
        <f t="shared" si="12"/>
        <v>654</v>
      </c>
      <c r="R14" s="279">
        <f t="shared" si="13"/>
        <v>0</v>
      </c>
      <c r="S14" s="279">
        <f t="shared" si="14"/>
        <v>0</v>
      </c>
      <c r="T14" s="279">
        <f t="shared" si="15"/>
        <v>0</v>
      </c>
      <c r="U14" s="279">
        <f t="shared" si="16"/>
        <v>0</v>
      </c>
      <c r="V14" s="279">
        <f t="shared" si="17"/>
        <v>0</v>
      </c>
      <c r="W14" s="279">
        <f t="shared" si="18"/>
        <v>0</v>
      </c>
      <c r="X14" s="279">
        <f t="shared" si="19"/>
        <v>385</v>
      </c>
      <c r="Y14" s="279">
        <f t="shared" si="20"/>
        <v>1030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654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376</v>
      </c>
      <c r="AT14" s="279">
        <f t="shared" si="21"/>
        <v>0</v>
      </c>
      <c r="AU14" s="279">
        <v>0</v>
      </c>
      <c r="AV14" s="279">
        <v>0</v>
      </c>
      <c r="AW14" s="279">
        <v>0</v>
      </c>
      <c r="AX14" s="279">
        <v>0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22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23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24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25"/>
        <v>0</v>
      </c>
      <c r="EA14" s="279">
        <v>0</v>
      </c>
      <c r="EB14" s="279">
        <v>0</v>
      </c>
      <c r="EC14" s="279">
        <v>0</v>
      </c>
      <c r="ED14" s="279">
        <v>0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26"/>
        <v>545</v>
      </c>
      <c r="EV14" s="279">
        <v>304</v>
      </c>
      <c r="EW14" s="279">
        <v>0</v>
      </c>
      <c r="EX14" s="279">
        <v>1</v>
      </c>
      <c r="EY14" s="279">
        <v>63</v>
      </c>
      <c r="EZ14" s="279">
        <v>139</v>
      </c>
      <c r="FA14" s="279">
        <v>29</v>
      </c>
      <c r="FB14" s="279">
        <v>0</v>
      </c>
      <c r="FC14" s="279">
        <v>0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9</v>
      </c>
    </row>
    <row r="15" spans="1:171" s="275" customFormat="1" ht="12" customHeight="1">
      <c r="A15" s="270" t="s">
        <v>502</v>
      </c>
      <c r="B15" s="271" t="s">
        <v>518</v>
      </c>
      <c r="C15" s="270" t="s">
        <v>519</v>
      </c>
      <c r="D15" s="279">
        <f>SUM(Y15,AT15,BO15,CJ15,DE15,DZ15,EU15)</f>
        <v>1304</v>
      </c>
      <c r="E15" s="279">
        <f t="shared" si="0"/>
        <v>233</v>
      </c>
      <c r="F15" s="279">
        <f t="shared" si="1"/>
        <v>0</v>
      </c>
      <c r="G15" s="279">
        <f t="shared" si="2"/>
        <v>35</v>
      </c>
      <c r="H15" s="279">
        <f t="shared" si="3"/>
        <v>28</v>
      </c>
      <c r="I15" s="279">
        <f t="shared" si="4"/>
        <v>121</v>
      </c>
      <c r="J15" s="279">
        <f t="shared" si="5"/>
        <v>13</v>
      </c>
      <c r="K15" s="279">
        <f t="shared" si="6"/>
        <v>0</v>
      </c>
      <c r="L15" s="279">
        <f t="shared" si="7"/>
        <v>0</v>
      </c>
      <c r="M15" s="279">
        <f t="shared" si="8"/>
        <v>0</v>
      </c>
      <c r="N15" s="279">
        <f t="shared" si="9"/>
        <v>0</v>
      </c>
      <c r="O15" s="279">
        <f t="shared" si="10"/>
        <v>0</v>
      </c>
      <c r="P15" s="279">
        <f t="shared" si="11"/>
        <v>0</v>
      </c>
      <c r="Q15" s="279">
        <f t="shared" si="12"/>
        <v>657</v>
      </c>
      <c r="R15" s="279">
        <f t="shared" si="13"/>
        <v>0</v>
      </c>
      <c r="S15" s="279">
        <f t="shared" si="14"/>
        <v>0</v>
      </c>
      <c r="T15" s="279">
        <f t="shared" si="15"/>
        <v>0</v>
      </c>
      <c r="U15" s="279">
        <f t="shared" si="16"/>
        <v>0</v>
      </c>
      <c r="V15" s="279">
        <f t="shared" si="17"/>
        <v>215</v>
      </c>
      <c r="W15" s="279">
        <f t="shared" si="18"/>
        <v>0</v>
      </c>
      <c r="X15" s="279">
        <f t="shared" si="19"/>
        <v>2</v>
      </c>
      <c r="Y15" s="279">
        <f t="shared" si="20"/>
        <v>872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657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215</v>
      </c>
      <c r="AR15" s="279" t="s">
        <v>49</v>
      </c>
      <c r="AS15" s="279">
        <v>0</v>
      </c>
      <c r="AT15" s="279">
        <f t="shared" si="21"/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22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23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24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25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26"/>
        <v>432</v>
      </c>
      <c r="EV15" s="279">
        <v>233</v>
      </c>
      <c r="EW15" s="279">
        <v>0</v>
      </c>
      <c r="EX15" s="279">
        <v>35</v>
      </c>
      <c r="EY15" s="279">
        <v>28</v>
      </c>
      <c r="EZ15" s="279">
        <v>121</v>
      </c>
      <c r="FA15" s="279">
        <v>13</v>
      </c>
      <c r="FB15" s="279">
        <v>0</v>
      </c>
      <c r="FC15" s="279">
        <v>0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0</v>
      </c>
      <c r="FO15" s="279">
        <v>2</v>
      </c>
    </row>
    <row r="16" spans="1:171" s="275" customFormat="1" ht="12" customHeight="1">
      <c r="A16" s="270" t="s">
        <v>502</v>
      </c>
      <c r="B16" s="271" t="s">
        <v>520</v>
      </c>
      <c r="C16" s="270" t="s">
        <v>521</v>
      </c>
      <c r="D16" s="279">
        <f>SUM(Y16,AT16,BO16,CJ16,DE16,DZ16,EU16)</f>
        <v>2512</v>
      </c>
      <c r="E16" s="279">
        <f t="shared" si="0"/>
        <v>371</v>
      </c>
      <c r="F16" s="279">
        <f t="shared" si="1"/>
        <v>2</v>
      </c>
      <c r="G16" s="279">
        <f t="shared" si="2"/>
        <v>14</v>
      </c>
      <c r="H16" s="279">
        <f t="shared" si="3"/>
        <v>61</v>
      </c>
      <c r="I16" s="279">
        <f t="shared" si="4"/>
        <v>156</v>
      </c>
      <c r="J16" s="279">
        <f t="shared" si="5"/>
        <v>15</v>
      </c>
      <c r="K16" s="279">
        <f t="shared" si="6"/>
        <v>0</v>
      </c>
      <c r="L16" s="279">
        <f t="shared" si="7"/>
        <v>0</v>
      </c>
      <c r="M16" s="279">
        <f t="shared" si="8"/>
        <v>0</v>
      </c>
      <c r="N16" s="279">
        <f t="shared" si="9"/>
        <v>9</v>
      </c>
      <c r="O16" s="279">
        <f t="shared" si="10"/>
        <v>0</v>
      </c>
      <c r="P16" s="279">
        <f t="shared" si="11"/>
        <v>0</v>
      </c>
      <c r="Q16" s="279">
        <f t="shared" si="12"/>
        <v>1194</v>
      </c>
      <c r="R16" s="279">
        <f t="shared" si="13"/>
        <v>0</v>
      </c>
      <c r="S16" s="279">
        <f t="shared" si="14"/>
        <v>0</v>
      </c>
      <c r="T16" s="279">
        <f t="shared" si="15"/>
        <v>0</v>
      </c>
      <c r="U16" s="279">
        <f t="shared" si="16"/>
        <v>0</v>
      </c>
      <c r="V16" s="279">
        <f t="shared" si="17"/>
        <v>463</v>
      </c>
      <c r="W16" s="279">
        <f t="shared" si="18"/>
        <v>0</v>
      </c>
      <c r="X16" s="279">
        <f t="shared" si="19"/>
        <v>227</v>
      </c>
      <c r="Y16" s="279">
        <f t="shared" si="20"/>
        <v>1880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1194</v>
      </c>
      <c r="AM16" s="279" t="s">
        <v>49</v>
      </c>
      <c r="AN16" s="279" t="s">
        <v>49</v>
      </c>
      <c r="AO16" s="279">
        <v>0</v>
      </c>
      <c r="AP16" s="279" t="s">
        <v>49</v>
      </c>
      <c r="AQ16" s="279">
        <v>463</v>
      </c>
      <c r="AR16" s="279" t="s">
        <v>49</v>
      </c>
      <c r="AS16" s="279">
        <v>223</v>
      </c>
      <c r="AT16" s="279">
        <f t="shared" si="21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22"/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0</v>
      </c>
      <c r="CJ16" s="279">
        <f t="shared" si="23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24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25"/>
        <v>0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0</v>
      </c>
      <c r="EU16" s="279">
        <f t="shared" si="26"/>
        <v>632</v>
      </c>
      <c r="EV16" s="279">
        <v>371</v>
      </c>
      <c r="EW16" s="279">
        <v>2</v>
      </c>
      <c r="EX16" s="279">
        <v>14</v>
      </c>
      <c r="EY16" s="279">
        <v>61</v>
      </c>
      <c r="EZ16" s="279">
        <v>156</v>
      </c>
      <c r="FA16" s="279">
        <v>15</v>
      </c>
      <c r="FB16" s="279">
        <v>0</v>
      </c>
      <c r="FC16" s="279">
        <v>0</v>
      </c>
      <c r="FD16" s="279">
        <v>0</v>
      </c>
      <c r="FE16" s="279">
        <v>9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4</v>
      </c>
    </row>
    <row r="17" spans="1:171" s="275" customFormat="1" ht="12" customHeight="1">
      <c r="A17" s="270" t="s">
        <v>502</v>
      </c>
      <c r="B17" s="271" t="s">
        <v>522</v>
      </c>
      <c r="C17" s="270" t="s">
        <v>523</v>
      </c>
      <c r="D17" s="279">
        <f>SUM(Y17,AT17,BO17,CJ17,DE17,DZ17,EU17)</f>
        <v>1324</v>
      </c>
      <c r="E17" s="279">
        <f t="shared" si="0"/>
        <v>729</v>
      </c>
      <c r="F17" s="279">
        <f t="shared" si="1"/>
        <v>0</v>
      </c>
      <c r="G17" s="279">
        <f t="shared" si="2"/>
        <v>1</v>
      </c>
      <c r="H17" s="279">
        <f t="shared" si="3"/>
        <v>264</v>
      </c>
      <c r="I17" s="279">
        <f t="shared" si="4"/>
        <v>215</v>
      </c>
      <c r="J17" s="279">
        <f t="shared" si="5"/>
        <v>0</v>
      </c>
      <c r="K17" s="279">
        <f t="shared" si="6"/>
        <v>0</v>
      </c>
      <c r="L17" s="279">
        <f t="shared" si="7"/>
        <v>0</v>
      </c>
      <c r="M17" s="279">
        <f t="shared" si="8"/>
        <v>0</v>
      </c>
      <c r="N17" s="279">
        <f t="shared" si="9"/>
        <v>108</v>
      </c>
      <c r="O17" s="279">
        <f t="shared" si="10"/>
        <v>0</v>
      </c>
      <c r="P17" s="279">
        <f t="shared" si="11"/>
        <v>0</v>
      </c>
      <c r="Q17" s="279">
        <f t="shared" si="12"/>
        <v>0</v>
      </c>
      <c r="R17" s="279">
        <f t="shared" si="13"/>
        <v>0</v>
      </c>
      <c r="S17" s="279">
        <f t="shared" si="14"/>
        <v>0</v>
      </c>
      <c r="T17" s="279">
        <f t="shared" si="15"/>
        <v>0</v>
      </c>
      <c r="U17" s="279">
        <f t="shared" si="16"/>
        <v>0</v>
      </c>
      <c r="V17" s="279">
        <f t="shared" si="17"/>
        <v>0</v>
      </c>
      <c r="W17" s="279">
        <f t="shared" si="18"/>
        <v>0</v>
      </c>
      <c r="X17" s="279">
        <f t="shared" si="19"/>
        <v>7</v>
      </c>
      <c r="Y17" s="279">
        <f t="shared" si="20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21"/>
        <v>135</v>
      </c>
      <c r="AU17" s="279">
        <v>0</v>
      </c>
      <c r="AV17" s="279">
        <v>0</v>
      </c>
      <c r="AW17" s="279">
        <v>0</v>
      </c>
      <c r="AX17" s="279">
        <v>128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7</v>
      </c>
      <c r="BO17" s="279">
        <f t="shared" si="22"/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23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24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25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26"/>
        <v>1189</v>
      </c>
      <c r="EV17" s="279">
        <v>729</v>
      </c>
      <c r="EW17" s="279">
        <v>0</v>
      </c>
      <c r="EX17" s="279">
        <v>1</v>
      </c>
      <c r="EY17" s="279">
        <v>136</v>
      </c>
      <c r="EZ17" s="279">
        <v>215</v>
      </c>
      <c r="FA17" s="279">
        <v>0</v>
      </c>
      <c r="FB17" s="279">
        <v>0</v>
      </c>
      <c r="FC17" s="279">
        <v>0</v>
      </c>
      <c r="FD17" s="279">
        <v>0</v>
      </c>
      <c r="FE17" s="279">
        <v>108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502</v>
      </c>
      <c r="B18" s="271" t="s">
        <v>524</v>
      </c>
      <c r="C18" s="270" t="s">
        <v>525</v>
      </c>
      <c r="D18" s="279">
        <f>SUM(Y18,AT18,BO18,CJ18,DE18,DZ18,EU18)</f>
        <v>1715</v>
      </c>
      <c r="E18" s="279">
        <f t="shared" si="0"/>
        <v>741</v>
      </c>
      <c r="F18" s="279">
        <f t="shared" si="1"/>
        <v>0</v>
      </c>
      <c r="G18" s="279">
        <f t="shared" si="2"/>
        <v>0</v>
      </c>
      <c r="H18" s="279">
        <f t="shared" si="3"/>
        <v>120</v>
      </c>
      <c r="I18" s="279">
        <f t="shared" si="4"/>
        <v>236</v>
      </c>
      <c r="J18" s="279">
        <f t="shared" si="5"/>
        <v>62</v>
      </c>
      <c r="K18" s="279">
        <f t="shared" si="6"/>
        <v>0</v>
      </c>
      <c r="L18" s="279">
        <f t="shared" si="7"/>
        <v>308</v>
      </c>
      <c r="M18" s="279">
        <f t="shared" si="8"/>
        <v>0</v>
      </c>
      <c r="N18" s="279">
        <f t="shared" si="9"/>
        <v>83</v>
      </c>
      <c r="O18" s="279">
        <f t="shared" si="10"/>
        <v>0</v>
      </c>
      <c r="P18" s="279">
        <f t="shared" si="11"/>
        <v>0</v>
      </c>
      <c r="Q18" s="279">
        <f t="shared" si="12"/>
        <v>0</v>
      </c>
      <c r="R18" s="279">
        <f t="shared" si="13"/>
        <v>165</v>
      </c>
      <c r="S18" s="279">
        <f t="shared" si="14"/>
        <v>0</v>
      </c>
      <c r="T18" s="279">
        <f t="shared" si="15"/>
        <v>0</v>
      </c>
      <c r="U18" s="279">
        <f t="shared" si="16"/>
        <v>0</v>
      </c>
      <c r="V18" s="279">
        <f t="shared" si="17"/>
        <v>0</v>
      </c>
      <c r="W18" s="279">
        <f t="shared" si="18"/>
        <v>0</v>
      </c>
      <c r="X18" s="279">
        <f t="shared" si="19"/>
        <v>0</v>
      </c>
      <c r="Y18" s="279">
        <f t="shared" si="20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21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22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23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24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25"/>
        <v>165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165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26"/>
        <v>1550</v>
      </c>
      <c r="EV18" s="279">
        <v>741</v>
      </c>
      <c r="EW18" s="279">
        <v>0</v>
      </c>
      <c r="EX18" s="279">
        <v>0</v>
      </c>
      <c r="EY18" s="279">
        <v>120</v>
      </c>
      <c r="EZ18" s="279">
        <v>236</v>
      </c>
      <c r="FA18" s="279">
        <v>62</v>
      </c>
      <c r="FB18" s="279">
        <v>0</v>
      </c>
      <c r="FC18" s="279">
        <v>308</v>
      </c>
      <c r="FD18" s="279">
        <v>0</v>
      </c>
      <c r="FE18" s="279">
        <v>83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502</v>
      </c>
      <c r="B19" s="271" t="s">
        <v>526</v>
      </c>
      <c r="C19" s="270" t="s">
        <v>527</v>
      </c>
      <c r="D19" s="279">
        <f>SUM(Y19,AT19,BO19,CJ19,DE19,DZ19,EU19)</f>
        <v>301</v>
      </c>
      <c r="E19" s="279">
        <f t="shared" si="0"/>
        <v>56</v>
      </c>
      <c r="F19" s="279">
        <f t="shared" si="1"/>
        <v>0</v>
      </c>
      <c r="G19" s="279">
        <f t="shared" si="2"/>
        <v>17</v>
      </c>
      <c r="H19" s="279">
        <f t="shared" si="3"/>
        <v>56</v>
      </c>
      <c r="I19" s="279">
        <f t="shared" si="4"/>
        <v>30</v>
      </c>
      <c r="J19" s="279">
        <f t="shared" si="5"/>
        <v>6</v>
      </c>
      <c r="K19" s="279">
        <f t="shared" si="6"/>
        <v>0</v>
      </c>
      <c r="L19" s="279">
        <f t="shared" si="7"/>
        <v>0</v>
      </c>
      <c r="M19" s="279">
        <f t="shared" si="8"/>
        <v>0</v>
      </c>
      <c r="N19" s="279">
        <f t="shared" si="9"/>
        <v>9</v>
      </c>
      <c r="O19" s="279">
        <f t="shared" si="10"/>
        <v>1</v>
      </c>
      <c r="P19" s="279">
        <f t="shared" si="11"/>
        <v>0</v>
      </c>
      <c r="Q19" s="279">
        <f t="shared" si="12"/>
        <v>84</v>
      </c>
      <c r="R19" s="279">
        <f t="shared" si="13"/>
        <v>0</v>
      </c>
      <c r="S19" s="279">
        <f t="shared" si="14"/>
        <v>0</v>
      </c>
      <c r="T19" s="279">
        <f t="shared" si="15"/>
        <v>0</v>
      </c>
      <c r="U19" s="279">
        <f t="shared" si="16"/>
        <v>0</v>
      </c>
      <c r="V19" s="279">
        <f t="shared" si="17"/>
        <v>36</v>
      </c>
      <c r="W19" s="279">
        <f t="shared" si="18"/>
        <v>4</v>
      </c>
      <c r="X19" s="279">
        <f t="shared" si="19"/>
        <v>2</v>
      </c>
      <c r="Y19" s="279">
        <f t="shared" si="20"/>
        <v>137</v>
      </c>
      <c r="Z19" s="279">
        <v>0</v>
      </c>
      <c r="AA19" s="279">
        <v>0</v>
      </c>
      <c r="AB19" s="279">
        <v>0</v>
      </c>
      <c r="AC19" s="279">
        <v>17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84</v>
      </c>
      <c r="AM19" s="279" t="s">
        <v>49</v>
      </c>
      <c r="AN19" s="279" t="s">
        <v>49</v>
      </c>
      <c r="AO19" s="279">
        <v>0</v>
      </c>
      <c r="AP19" s="279" t="s">
        <v>49</v>
      </c>
      <c r="AQ19" s="279">
        <v>36</v>
      </c>
      <c r="AR19" s="279" t="s">
        <v>49</v>
      </c>
      <c r="AS19" s="279">
        <v>0</v>
      </c>
      <c r="AT19" s="279">
        <f t="shared" si="21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22"/>
        <v>1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1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23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24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25"/>
        <v>4</v>
      </c>
      <c r="EA19" s="279">
        <v>0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0</v>
      </c>
      <c r="EI19" s="279">
        <v>0</v>
      </c>
      <c r="EJ19" s="279">
        <v>0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4</v>
      </c>
      <c r="ET19" s="279">
        <v>0</v>
      </c>
      <c r="EU19" s="279">
        <f t="shared" si="26"/>
        <v>159</v>
      </c>
      <c r="EV19" s="279">
        <v>56</v>
      </c>
      <c r="EW19" s="279">
        <v>0</v>
      </c>
      <c r="EX19" s="279">
        <v>17</v>
      </c>
      <c r="EY19" s="279">
        <v>39</v>
      </c>
      <c r="EZ19" s="279">
        <v>30</v>
      </c>
      <c r="FA19" s="279">
        <v>6</v>
      </c>
      <c r="FB19" s="279">
        <v>0</v>
      </c>
      <c r="FC19" s="279">
        <v>0</v>
      </c>
      <c r="FD19" s="279">
        <v>0</v>
      </c>
      <c r="FE19" s="279">
        <v>9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2</v>
      </c>
    </row>
    <row r="20" spans="1:171" s="275" customFormat="1" ht="12" customHeight="1">
      <c r="A20" s="270" t="s">
        <v>502</v>
      </c>
      <c r="B20" s="271" t="s">
        <v>528</v>
      </c>
      <c r="C20" s="270" t="s">
        <v>529</v>
      </c>
      <c r="D20" s="279">
        <f>SUM(Y20,AT20,BO20,CJ20,DE20,DZ20,EU20)</f>
        <v>301</v>
      </c>
      <c r="E20" s="279">
        <f t="shared" si="0"/>
        <v>0</v>
      </c>
      <c r="F20" s="279">
        <f t="shared" si="1"/>
        <v>0</v>
      </c>
      <c r="G20" s="279">
        <f t="shared" si="2"/>
        <v>0</v>
      </c>
      <c r="H20" s="279">
        <f t="shared" si="3"/>
        <v>58</v>
      </c>
      <c r="I20" s="279">
        <f t="shared" si="4"/>
        <v>31</v>
      </c>
      <c r="J20" s="279">
        <f t="shared" si="5"/>
        <v>7</v>
      </c>
      <c r="K20" s="279">
        <f t="shared" si="6"/>
        <v>0</v>
      </c>
      <c r="L20" s="279">
        <f t="shared" si="7"/>
        <v>30</v>
      </c>
      <c r="M20" s="279">
        <f t="shared" si="8"/>
        <v>0</v>
      </c>
      <c r="N20" s="279">
        <f t="shared" si="9"/>
        <v>0</v>
      </c>
      <c r="O20" s="279">
        <f t="shared" si="10"/>
        <v>0</v>
      </c>
      <c r="P20" s="279">
        <f t="shared" si="11"/>
        <v>0</v>
      </c>
      <c r="Q20" s="279">
        <f t="shared" si="12"/>
        <v>107</v>
      </c>
      <c r="R20" s="279">
        <f t="shared" si="13"/>
        <v>0</v>
      </c>
      <c r="S20" s="279">
        <f t="shared" si="14"/>
        <v>0</v>
      </c>
      <c r="T20" s="279">
        <f t="shared" si="15"/>
        <v>46</v>
      </c>
      <c r="U20" s="279">
        <f t="shared" si="16"/>
        <v>0</v>
      </c>
      <c r="V20" s="279">
        <f t="shared" si="17"/>
        <v>22</v>
      </c>
      <c r="W20" s="279">
        <f t="shared" si="18"/>
        <v>0</v>
      </c>
      <c r="X20" s="279">
        <f t="shared" si="19"/>
        <v>0</v>
      </c>
      <c r="Y20" s="279">
        <f t="shared" si="20"/>
        <v>175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107</v>
      </c>
      <c r="AM20" s="279" t="s">
        <v>49</v>
      </c>
      <c r="AN20" s="279" t="s">
        <v>49</v>
      </c>
      <c r="AO20" s="279">
        <v>46</v>
      </c>
      <c r="AP20" s="279" t="s">
        <v>49</v>
      </c>
      <c r="AQ20" s="279">
        <v>22</v>
      </c>
      <c r="AR20" s="279" t="s">
        <v>49</v>
      </c>
      <c r="AS20" s="279">
        <v>0</v>
      </c>
      <c r="AT20" s="279">
        <f t="shared" si="21"/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22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23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24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25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26"/>
        <v>126</v>
      </c>
      <c r="EV20" s="279">
        <v>0</v>
      </c>
      <c r="EW20" s="279">
        <v>0</v>
      </c>
      <c r="EX20" s="279">
        <v>0</v>
      </c>
      <c r="EY20" s="279">
        <v>58</v>
      </c>
      <c r="EZ20" s="279">
        <v>31</v>
      </c>
      <c r="FA20" s="279">
        <v>7</v>
      </c>
      <c r="FB20" s="279">
        <v>0</v>
      </c>
      <c r="FC20" s="279">
        <v>30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0</v>
      </c>
      <c r="FO20" s="279">
        <v>0</v>
      </c>
    </row>
    <row r="21" spans="1:171" s="275" customFormat="1" ht="12" customHeight="1">
      <c r="A21" s="270" t="s">
        <v>502</v>
      </c>
      <c r="B21" s="271" t="s">
        <v>530</v>
      </c>
      <c r="C21" s="270" t="s">
        <v>531</v>
      </c>
      <c r="D21" s="279">
        <f>SUM(Y21,AT21,BO21,CJ21,DE21,DZ21,EU21)</f>
        <v>174</v>
      </c>
      <c r="E21" s="279">
        <f t="shared" si="0"/>
        <v>0</v>
      </c>
      <c r="F21" s="279">
        <f t="shared" si="1"/>
        <v>0</v>
      </c>
      <c r="G21" s="279">
        <f t="shared" si="2"/>
        <v>0</v>
      </c>
      <c r="H21" s="279">
        <f t="shared" si="3"/>
        <v>0</v>
      </c>
      <c r="I21" s="279">
        <f t="shared" si="4"/>
        <v>20</v>
      </c>
      <c r="J21" s="279">
        <f t="shared" si="5"/>
        <v>6</v>
      </c>
      <c r="K21" s="279">
        <f t="shared" si="6"/>
        <v>0</v>
      </c>
      <c r="L21" s="279">
        <f t="shared" si="7"/>
        <v>13</v>
      </c>
      <c r="M21" s="279">
        <f t="shared" si="8"/>
        <v>0</v>
      </c>
      <c r="N21" s="279">
        <f t="shared" si="9"/>
        <v>0</v>
      </c>
      <c r="O21" s="279">
        <f t="shared" si="10"/>
        <v>0</v>
      </c>
      <c r="P21" s="279">
        <f t="shared" si="11"/>
        <v>0</v>
      </c>
      <c r="Q21" s="279">
        <f t="shared" si="12"/>
        <v>82</v>
      </c>
      <c r="R21" s="279">
        <f t="shared" si="13"/>
        <v>0</v>
      </c>
      <c r="S21" s="279">
        <f t="shared" si="14"/>
        <v>0</v>
      </c>
      <c r="T21" s="279">
        <f t="shared" si="15"/>
        <v>36</v>
      </c>
      <c r="U21" s="279">
        <f t="shared" si="16"/>
        <v>0</v>
      </c>
      <c r="V21" s="279">
        <f t="shared" si="17"/>
        <v>17</v>
      </c>
      <c r="W21" s="279">
        <f t="shared" si="18"/>
        <v>0</v>
      </c>
      <c r="X21" s="279">
        <f t="shared" si="19"/>
        <v>0</v>
      </c>
      <c r="Y21" s="279">
        <f t="shared" si="20"/>
        <v>135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82</v>
      </c>
      <c r="AM21" s="279" t="s">
        <v>49</v>
      </c>
      <c r="AN21" s="279" t="s">
        <v>49</v>
      </c>
      <c r="AO21" s="279">
        <v>36</v>
      </c>
      <c r="AP21" s="279" t="s">
        <v>49</v>
      </c>
      <c r="AQ21" s="279">
        <v>17</v>
      </c>
      <c r="AR21" s="279" t="s">
        <v>49</v>
      </c>
      <c r="AS21" s="279">
        <v>0</v>
      </c>
      <c r="AT21" s="279">
        <f t="shared" si="21"/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22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23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24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25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26"/>
        <v>39</v>
      </c>
      <c r="EV21" s="279">
        <v>0</v>
      </c>
      <c r="EW21" s="279">
        <v>0</v>
      </c>
      <c r="EX21" s="279">
        <v>0</v>
      </c>
      <c r="EY21" s="279">
        <v>0</v>
      </c>
      <c r="EZ21" s="279">
        <v>20</v>
      </c>
      <c r="FA21" s="279">
        <v>6</v>
      </c>
      <c r="FB21" s="279">
        <v>0</v>
      </c>
      <c r="FC21" s="279">
        <v>13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0</v>
      </c>
      <c r="FO21" s="279">
        <v>0</v>
      </c>
    </row>
    <row r="22" spans="1:171" s="275" customFormat="1" ht="12" customHeight="1">
      <c r="A22" s="270" t="s">
        <v>502</v>
      </c>
      <c r="B22" s="271" t="s">
        <v>532</v>
      </c>
      <c r="C22" s="270" t="s">
        <v>533</v>
      </c>
      <c r="D22" s="279">
        <f>SUM(Y22,AT22,BO22,CJ22,DE22,DZ22,EU22)</f>
        <v>142</v>
      </c>
      <c r="E22" s="279">
        <f t="shared" si="0"/>
        <v>0</v>
      </c>
      <c r="F22" s="279">
        <f t="shared" si="1"/>
        <v>0</v>
      </c>
      <c r="G22" s="279">
        <f t="shared" si="2"/>
        <v>0</v>
      </c>
      <c r="H22" s="279">
        <f t="shared" si="3"/>
        <v>39</v>
      </c>
      <c r="I22" s="279">
        <f t="shared" si="4"/>
        <v>0</v>
      </c>
      <c r="J22" s="279">
        <f t="shared" si="5"/>
        <v>0</v>
      </c>
      <c r="K22" s="279">
        <f t="shared" si="6"/>
        <v>0</v>
      </c>
      <c r="L22" s="279">
        <f t="shared" si="7"/>
        <v>0</v>
      </c>
      <c r="M22" s="279">
        <f t="shared" si="8"/>
        <v>0</v>
      </c>
      <c r="N22" s="279">
        <f t="shared" si="9"/>
        <v>0</v>
      </c>
      <c r="O22" s="279">
        <f t="shared" si="10"/>
        <v>0</v>
      </c>
      <c r="P22" s="279">
        <f t="shared" si="11"/>
        <v>0</v>
      </c>
      <c r="Q22" s="279">
        <f t="shared" si="12"/>
        <v>72</v>
      </c>
      <c r="R22" s="279">
        <f t="shared" si="13"/>
        <v>0</v>
      </c>
      <c r="S22" s="279">
        <f t="shared" si="14"/>
        <v>0</v>
      </c>
      <c r="T22" s="279">
        <f t="shared" si="15"/>
        <v>31</v>
      </c>
      <c r="U22" s="279">
        <f t="shared" si="16"/>
        <v>0</v>
      </c>
      <c r="V22" s="279">
        <f t="shared" si="17"/>
        <v>0</v>
      </c>
      <c r="W22" s="279">
        <f t="shared" si="18"/>
        <v>0</v>
      </c>
      <c r="X22" s="279">
        <f t="shared" si="19"/>
        <v>0</v>
      </c>
      <c r="Y22" s="279">
        <f t="shared" si="20"/>
        <v>118</v>
      </c>
      <c r="Z22" s="279">
        <v>0</v>
      </c>
      <c r="AA22" s="279">
        <v>0</v>
      </c>
      <c r="AB22" s="279">
        <v>0</v>
      </c>
      <c r="AC22" s="279">
        <v>15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72</v>
      </c>
      <c r="AM22" s="279" t="s">
        <v>49</v>
      </c>
      <c r="AN22" s="279" t="s">
        <v>49</v>
      </c>
      <c r="AO22" s="279">
        <v>31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21"/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22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23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24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25"/>
        <v>0</v>
      </c>
      <c r="EA22" s="279">
        <v>0</v>
      </c>
      <c r="EB22" s="279">
        <v>0</v>
      </c>
      <c r="EC22" s="279">
        <v>0</v>
      </c>
      <c r="ED22" s="279">
        <v>0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26"/>
        <v>24</v>
      </c>
      <c r="EV22" s="279">
        <v>0</v>
      </c>
      <c r="EW22" s="279">
        <v>0</v>
      </c>
      <c r="EX22" s="279">
        <v>0</v>
      </c>
      <c r="EY22" s="279">
        <v>24</v>
      </c>
      <c r="EZ22" s="279">
        <v>0</v>
      </c>
      <c r="FA22" s="279">
        <v>0</v>
      </c>
      <c r="FB22" s="279">
        <v>0</v>
      </c>
      <c r="FC22" s="279">
        <v>0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502</v>
      </c>
      <c r="B23" s="271" t="s">
        <v>534</v>
      </c>
      <c r="C23" s="270" t="s">
        <v>535</v>
      </c>
      <c r="D23" s="279">
        <f>SUM(Y23,AT23,BO23,CJ23,DE23,DZ23,EU23)</f>
        <v>86</v>
      </c>
      <c r="E23" s="279">
        <f t="shared" si="0"/>
        <v>23</v>
      </c>
      <c r="F23" s="279">
        <f t="shared" si="1"/>
        <v>0</v>
      </c>
      <c r="G23" s="279">
        <f t="shared" si="2"/>
        <v>0</v>
      </c>
      <c r="H23" s="279">
        <f t="shared" si="3"/>
        <v>5</v>
      </c>
      <c r="I23" s="279">
        <f t="shared" si="4"/>
        <v>9</v>
      </c>
      <c r="J23" s="279">
        <f t="shared" si="5"/>
        <v>2</v>
      </c>
      <c r="K23" s="279">
        <f t="shared" si="6"/>
        <v>2</v>
      </c>
      <c r="L23" s="279">
        <f t="shared" si="7"/>
        <v>0</v>
      </c>
      <c r="M23" s="279">
        <f t="shared" si="8"/>
        <v>0</v>
      </c>
      <c r="N23" s="279">
        <f t="shared" si="9"/>
        <v>1</v>
      </c>
      <c r="O23" s="279">
        <f t="shared" si="10"/>
        <v>0</v>
      </c>
      <c r="P23" s="279">
        <f t="shared" si="11"/>
        <v>0</v>
      </c>
      <c r="Q23" s="279">
        <f t="shared" si="12"/>
        <v>27</v>
      </c>
      <c r="R23" s="279">
        <f t="shared" si="13"/>
        <v>0</v>
      </c>
      <c r="S23" s="279">
        <f t="shared" si="14"/>
        <v>0</v>
      </c>
      <c r="T23" s="279">
        <f t="shared" si="15"/>
        <v>0</v>
      </c>
      <c r="U23" s="279">
        <f t="shared" si="16"/>
        <v>0</v>
      </c>
      <c r="V23" s="279">
        <f t="shared" si="17"/>
        <v>12</v>
      </c>
      <c r="W23" s="279">
        <f t="shared" si="18"/>
        <v>0</v>
      </c>
      <c r="X23" s="279">
        <f t="shared" si="19"/>
        <v>5</v>
      </c>
      <c r="Y23" s="279">
        <f t="shared" si="20"/>
        <v>44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27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12</v>
      </c>
      <c r="AR23" s="279" t="s">
        <v>49</v>
      </c>
      <c r="AS23" s="279">
        <v>5</v>
      </c>
      <c r="AT23" s="279">
        <f t="shared" si="21"/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22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23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24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25"/>
        <v>0</v>
      </c>
      <c r="EA23" s="279">
        <v>0</v>
      </c>
      <c r="EB23" s="279">
        <v>0</v>
      </c>
      <c r="EC23" s="279">
        <v>0</v>
      </c>
      <c r="ED23" s="279">
        <v>0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26"/>
        <v>42</v>
      </c>
      <c r="EV23" s="279">
        <v>23</v>
      </c>
      <c r="EW23" s="279">
        <v>0</v>
      </c>
      <c r="EX23" s="279">
        <v>0</v>
      </c>
      <c r="EY23" s="279">
        <v>5</v>
      </c>
      <c r="EZ23" s="279">
        <v>9</v>
      </c>
      <c r="FA23" s="279">
        <v>2</v>
      </c>
      <c r="FB23" s="279">
        <v>2</v>
      </c>
      <c r="FC23" s="279">
        <v>0</v>
      </c>
      <c r="FD23" s="279">
        <v>0</v>
      </c>
      <c r="FE23" s="279">
        <v>1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502</v>
      </c>
      <c r="B24" s="271" t="s">
        <v>536</v>
      </c>
      <c r="C24" s="270" t="s">
        <v>537</v>
      </c>
      <c r="D24" s="279">
        <f>SUM(Y24,AT24,BO24,CJ24,DE24,DZ24,EU24)</f>
        <v>174</v>
      </c>
      <c r="E24" s="279">
        <f>SUM(Z24,AU24,BP24,CK24,DF24,EA24,EV24)</f>
        <v>38</v>
      </c>
      <c r="F24" s="279">
        <f>SUM(AA24,AV24,BQ24,CL24,DG24,EB24,EW24)</f>
        <v>0</v>
      </c>
      <c r="G24" s="279">
        <f>SUM(AB24,AW24,BR24,CM24,DH24,EC24,EX24)</f>
        <v>8</v>
      </c>
      <c r="H24" s="279">
        <f>SUM(AC24,AX24,BS24,CN24,DI24,ED24,EY24)</f>
        <v>0</v>
      </c>
      <c r="I24" s="279">
        <f>SUM(AD24,AY24,BT24,CO24,DJ24,EE24,EZ24)</f>
        <v>13</v>
      </c>
      <c r="J24" s="279">
        <f>SUM(AE24,AZ24,BU24,CP24,DK24,EF24,FA24)</f>
        <v>1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3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82</v>
      </c>
      <c r="R24" s="279">
        <f>SUM(AM24,BH24,CC24,CX24,DS24,EN24,FI24)</f>
        <v>0</v>
      </c>
      <c r="S24" s="279">
        <f t="shared" si="14"/>
        <v>0</v>
      </c>
      <c r="T24" s="279">
        <f t="shared" si="15"/>
        <v>0</v>
      </c>
      <c r="U24" s="279">
        <f t="shared" si="16"/>
        <v>0</v>
      </c>
      <c r="V24" s="279">
        <f t="shared" si="17"/>
        <v>0</v>
      </c>
      <c r="W24" s="279">
        <f t="shared" si="18"/>
        <v>0</v>
      </c>
      <c r="X24" s="279">
        <f t="shared" si="19"/>
        <v>29</v>
      </c>
      <c r="Y24" s="279">
        <f t="shared" si="20"/>
        <v>111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82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29</v>
      </c>
      <c r="AT24" s="279">
        <f t="shared" si="21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22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23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24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25"/>
        <v>0</v>
      </c>
      <c r="EA24" s="279">
        <v>0</v>
      </c>
      <c r="EB24" s="279">
        <v>0</v>
      </c>
      <c r="EC24" s="279">
        <v>0</v>
      </c>
      <c r="ED24" s="279">
        <v>0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26"/>
        <v>63</v>
      </c>
      <c r="EV24" s="279">
        <v>38</v>
      </c>
      <c r="EW24" s="279">
        <v>0</v>
      </c>
      <c r="EX24" s="279">
        <v>8</v>
      </c>
      <c r="EY24" s="279">
        <v>0</v>
      </c>
      <c r="EZ24" s="279">
        <v>13</v>
      </c>
      <c r="FA24" s="279">
        <v>1</v>
      </c>
      <c r="FB24" s="279">
        <v>0</v>
      </c>
      <c r="FC24" s="279">
        <v>0</v>
      </c>
      <c r="FD24" s="279">
        <v>0</v>
      </c>
      <c r="FE24" s="279">
        <v>3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0</v>
      </c>
    </row>
    <row r="25" spans="1:171" s="275" customFormat="1" ht="12" customHeight="1">
      <c r="A25" s="270" t="s">
        <v>502</v>
      </c>
      <c r="B25" s="271" t="s">
        <v>538</v>
      </c>
      <c r="C25" s="270" t="s">
        <v>539</v>
      </c>
      <c r="D25" s="279">
        <f aca="true" t="shared" si="27" ref="D25:R41">SUM(Y25,AT25,BO25,CJ25,DE25,DZ25,EU25)</f>
        <v>439</v>
      </c>
      <c r="E25" s="279">
        <f t="shared" si="27"/>
        <v>135</v>
      </c>
      <c r="F25" s="279">
        <f t="shared" si="27"/>
        <v>0</v>
      </c>
      <c r="G25" s="279">
        <f t="shared" si="27"/>
        <v>0</v>
      </c>
      <c r="H25" s="279">
        <f t="shared" si="27"/>
        <v>100</v>
      </c>
      <c r="I25" s="279">
        <f t="shared" si="27"/>
        <v>55</v>
      </c>
      <c r="J25" s="279">
        <f t="shared" si="27"/>
        <v>15</v>
      </c>
      <c r="K25" s="279">
        <f t="shared" si="27"/>
        <v>0</v>
      </c>
      <c r="L25" s="279">
        <f t="shared" si="27"/>
        <v>0</v>
      </c>
      <c r="M25" s="279">
        <f t="shared" si="27"/>
        <v>0</v>
      </c>
      <c r="N25" s="279">
        <f t="shared" si="27"/>
        <v>12</v>
      </c>
      <c r="O25" s="279">
        <f t="shared" si="27"/>
        <v>0</v>
      </c>
      <c r="P25" s="279">
        <f t="shared" si="27"/>
        <v>0</v>
      </c>
      <c r="Q25" s="279">
        <f t="shared" si="27"/>
        <v>120</v>
      </c>
      <c r="R25" s="279">
        <f t="shared" si="27"/>
        <v>0</v>
      </c>
      <c r="S25" s="279">
        <f t="shared" si="14"/>
        <v>0</v>
      </c>
      <c r="T25" s="279">
        <f t="shared" si="15"/>
        <v>0</v>
      </c>
      <c r="U25" s="279">
        <f t="shared" si="16"/>
        <v>0</v>
      </c>
      <c r="V25" s="279">
        <f t="shared" si="17"/>
        <v>0</v>
      </c>
      <c r="W25" s="279">
        <f t="shared" si="18"/>
        <v>1</v>
      </c>
      <c r="X25" s="279">
        <f t="shared" si="19"/>
        <v>1</v>
      </c>
      <c r="Y25" s="279">
        <f t="shared" si="20"/>
        <v>145</v>
      </c>
      <c r="Z25" s="279">
        <v>0</v>
      </c>
      <c r="AA25" s="279">
        <v>0</v>
      </c>
      <c r="AB25" s="279">
        <v>0</v>
      </c>
      <c r="AC25" s="279">
        <v>25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120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21"/>
        <v>26</v>
      </c>
      <c r="AU25" s="279">
        <v>0</v>
      </c>
      <c r="AV25" s="279">
        <v>0</v>
      </c>
      <c r="AW25" s="279">
        <v>0</v>
      </c>
      <c r="AX25" s="279">
        <v>26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22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23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24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25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26"/>
        <v>268</v>
      </c>
      <c r="EV25" s="279">
        <v>135</v>
      </c>
      <c r="EW25" s="279">
        <v>0</v>
      </c>
      <c r="EX25" s="279">
        <v>0</v>
      </c>
      <c r="EY25" s="279">
        <v>49</v>
      </c>
      <c r="EZ25" s="279">
        <v>55</v>
      </c>
      <c r="FA25" s="279">
        <v>15</v>
      </c>
      <c r="FB25" s="279">
        <v>0</v>
      </c>
      <c r="FC25" s="279">
        <v>0</v>
      </c>
      <c r="FD25" s="279">
        <v>0</v>
      </c>
      <c r="FE25" s="279">
        <v>12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1</v>
      </c>
      <c r="FO25" s="279">
        <v>1</v>
      </c>
    </row>
    <row r="26" spans="1:171" s="275" customFormat="1" ht="12" customHeight="1">
      <c r="A26" s="270" t="s">
        <v>502</v>
      </c>
      <c r="B26" s="271" t="s">
        <v>540</v>
      </c>
      <c r="C26" s="270" t="s">
        <v>541</v>
      </c>
      <c r="D26" s="279">
        <f t="shared" si="27"/>
        <v>71</v>
      </c>
      <c r="E26" s="279">
        <f t="shared" si="27"/>
        <v>0</v>
      </c>
      <c r="F26" s="279">
        <f t="shared" si="27"/>
        <v>0</v>
      </c>
      <c r="G26" s="279">
        <f t="shared" si="27"/>
        <v>0</v>
      </c>
      <c r="H26" s="279">
        <f t="shared" si="27"/>
        <v>71</v>
      </c>
      <c r="I26" s="279">
        <f t="shared" si="27"/>
        <v>0</v>
      </c>
      <c r="J26" s="279">
        <f t="shared" si="27"/>
        <v>0</v>
      </c>
      <c r="K26" s="279">
        <f t="shared" si="27"/>
        <v>0</v>
      </c>
      <c r="L26" s="279">
        <f t="shared" si="27"/>
        <v>0</v>
      </c>
      <c r="M26" s="279">
        <f t="shared" si="27"/>
        <v>0</v>
      </c>
      <c r="N26" s="279">
        <f t="shared" si="27"/>
        <v>0</v>
      </c>
      <c r="O26" s="279">
        <f t="shared" si="27"/>
        <v>0</v>
      </c>
      <c r="P26" s="279">
        <f t="shared" si="27"/>
        <v>0</v>
      </c>
      <c r="Q26" s="279">
        <f t="shared" si="27"/>
        <v>0</v>
      </c>
      <c r="R26" s="279">
        <f t="shared" si="27"/>
        <v>0</v>
      </c>
      <c r="S26" s="279">
        <f t="shared" si="14"/>
        <v>0</v>
      </c>
      <c r="T26" s="279">
        <f t="shared" si="15"/>
        <v>0</v>
      </c>
      <c r="U26" s="279">
        <f t="shared" si="16"/>
        <v>0</v>
      </c>
      <c r="V26" s="279">
        <f t="shared" si="17"/>
        <v>0</v>
      </c>
      <c r="W26" s="279">
        <f t="shared" si="18"/>
        <v>0</v>
      </c>
      <c r="X26" s="279">
        <f t="shared" si="19"/>
        <v>0</v>
      </c>
      <c r="Y26" s="279">
        <f t="shared" si="20"/>
        <v>0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0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21"/>
        <v>47</v>
      </c>
      <c r="AU26" s="279">
        <v>0</v>
      </c>
      <c r="AV26" s="279">
        <v>0</v>
      </c>
      <c r="AW26" s="279">
        <v>0</v>
      </c>
      <c r="AX26" s="279">
        <v>47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22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23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24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25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26"/>
        <v>24</v>
      </c>
      <c r="EV26" s="279">
        <v>0</v>
      </c>
      <c r="EW26" s="279">
        <v>0</v>
      </c>
      <c r="EX26" s="279">
        <v>0</v>
      </c>
      <c r="EY26" s="279">
        <v>24</v>
      </c>
      <c r="EZ26" s="279">
        <v>0</v>
      </c>
      <c r="FA26" s="279">
        <v>0</v>
      </c>
      <c r="FB26" s="279">
        <v>0</v>
      </c>
      <c r="FC26" s="279">
        <v>0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  <row r="27" spans="1:171" s="275" customFormat="1" ht="12" customHeight="1">
      <c r="A27" s="270" t="s">
        <v>502</v>
      </c>
      <c r="B27" s="271" t="s">
        <v>542</v>
      </c>
      <c r="C27" s="270" t="s">
        <v>543</v>
      </c>
      <c r="D27" s="279">
        <f t="shared" si="27"/>
        <v>59</v>
      </c>
      <c r="E27" s="279">
        <f t="shared" si="27"/>
        <v>0</v>
      </c>
      <c r="F27" s="279">
        <f t="shared" si="27"/>
        <v>0</v>
      </c>
      <c r="G27" s="279">
        <f t="shared" si="27"/>
        <v>0</v>
      </c>
      <c r="H27" s="279">
        <f t="shared" si="27"/>
        <v>59</v>
      </c>
      <c r="I27" s="279">
        <f t="shared" si="27"/>
        <v>0</v>
      </c>
      <c r="J27" s="279">
        <f t="shared" si="27"/>
        <v>0</v>
      </c>
      <c r="K27" s="279">
        <f t="shared" si="27"/>
        <v>0</v>
      </c>
      <c r="L27" s="279">
        <f t="shared" si="27"/>
        <v>0</v>
      </c>
      <c r="M27" s="279">
        <f t="shared" si="27"/>
        <v>0</v>
      </c>
      <c r="N27" s="279">
        <f t="shared" si="27"/>
        <v>0</v>
      </c>
      <c r="O27" s="279">
        <f t="shared" si="27"/>
        <v>0</v>
      </c>
      <c r="P27" s="279">
        <f t="shared" si="27"/>
        <v>0</v>
      </c>
      <c r="Q27" s="279">
        <f t="shared" si="27"/>
        <v>0</v>
      </c>
      <c r="R27" s="279">
        <f t="shared" si="27"/>
        <v>0</v>
      </c>
      <c r="S27" s="279">
        <f t="shared" si="14"/>
        <v>0</v>
      </c>
      <c r="T27" s="279">
        <f t="shared" si="15"/>
        <v>0</v>
      </c>
      <c r="U27" s="279">
        <f t="shared" si="16"/>
        <v>0</v>
      </c>
      <c r="V27" s="279">
        <f t="shared" si="17"/>
        <v>0</v>
      </c>
      <c r="W27" s="279">
        <f t="shared" si="18"/>
        <v>0</v>
      </c>
      <c r="X27" s="279">
        <f t="shared" si="19"/>
        <v>0</v>
      </c>
      <c r="Y27" s="279">
        <f t="shared" si="20"/>
        <v>0</v>
      </c>
      <c r="Z27" s="279">
        <v>0</v>
      </c>
      <c r="AA27" s="279">
        <v>0</v>
      </c>
      <c r="AB27" s="279">
        <v>0</v>
      </c>
      <c r="AC27" s="279">
        <v>0</v>
      </c>
      <c r="AD27" s="279">
        <v>0</v>
      </c>
      <c r="AE27" s="279">
        <v>0</v>
      </c>
      <c r="AF27" s="279">
        <v>0</v>
      </c>
      <c r="AG27" s="279">
        <v>0</v>
      </c>
      <c r="AH27" s="279">
        <v>0</v>
      </c>
      <c r="AI27" s="279">
        <v>0</v>
      </c>
      <c r="AJ27" s="279" t="s">
        <v>49</v>
      </c>
      <c r="AK27" s="279" t="s">
        <v>49</v>
      </c>
      <c r="AL27" s="279">
        <v>0</v>
      </c>
      <c r="AM27" s="279" t="s">
        <v>49</v>
      </c>
      <c r="AN27" s="279" t="s">
        <v>49</v>
      </c>
      <c r="AO27" s="279">
        <v>0</v>
      </c>
      <c r="AP27" s="279" t="s">
        <v>49</v>
      </c>
      <c r="AQ27" s="279">
        <v>0</v>
      </c>
      <c r="AR27" s="279" t="s">
        <v>49</v>
      </c>
      <c r="AS27" s="279">
        <v>0</v>
      </c>
      <c r="AT27" s="279">
        <f t="shared" si="21"/>
        <v>40</v>
      </c>
      <c r="AU27" s="279">
        <v>0</v>
      </c>
      <c r="AV27" s="279">
        <v>0</v>
      </c>
      <c r="AW27" s="279">
        <v>0</v>
      </c>
      <c r="AX27" s="279">
        <v>40</v>
      </c>
      <c r="AY27" s="279">
        <v>0</v>
      </c>
      <c r="AZ27" s="279">
        <v>0</v>
      </c>
      <c r="BA27" s="279">
        <v>0</v>
      </c>
      <c r="BB27" s="279">
        <v>0</v>
      </c>
      <c r="BC27" s="279">
        <v>0</v>
      </c>
      <c r="BD27" s="279">
        <v>0</v>
      </c>
      <c r="BE27" s="279" t="s">
        <v>49</v>
      </c>
      <c r="BF27" s="279" t="s">
        <v>49</v>
      </c>
      <c r="BG27" s="279" t="s">
        <v>49</v>
      </c>
      <c r="BH27" s="279" t="s">
        <v>49</v>
      </c>
      <c r="BI27" s="279" t="s">
        <v>49</v>
      </c>
      <c r="BJ27" s="279" t="s">
        <v>49</v>
      </c>
      <c r="BK27" s="279" t="s">
        <v>49</v>
      </c>
      <c r="BL27" s="279" t="s">
        <v>49</v>
      </c>
      <c r="BM27" s="279" t="s">
        <v>49</v>
      </c>
      <c r="BN27" s="279">
        <v>0</v>
      </c>
      <c r="BO27" s="279">
        <f t="shared" si="22"/>
        <v>0</v>
      </c>
      <c r="BP27" s="279">
        <v>0</v>
      </c>
      <c r="BQ27" s="279">
        <v>0</v>
      </c>
      <c r="BR27" s="279">
        <v>0</v>
      </c>
      <c r="BS27" s="279">
        <v>0</v>
      </c>
      <c r="BT27" s="279">
        <v>0</v>
      </c>
      <c r="BU27" s="279">
        <v>0</v>
      </c>
      <c r="BV27" s="279">
        <v>0</v>
      </c>
      <c r="BW27" s="279">
        <v>0</v>
      </c>
      <c r="BX27" s="279">
        <v>0</v>
      </c>
      <c r="BY27" s="279">
        <v>0</v>
      </c>
      <c r="BZ27" s="279">
        <v>0</v>
      </c>
      <c r="CA27" s="279">
        <v>0</v>
      </c>
      <c r="CB27" s="279" t="s">
        <v>49</v>
      </c>
      <c r="CC27" s="279" t="s">
        <v>49</v>
      </c>
      <c r="CD27" s="279" t="s">
        <v>49</v>
      </c>
      <c r="CE27" s="279" t="s">
        <v>49</v>
      </c>
      <c r="CF27" s="279" t="s">
        <v>49</v>
      </c>
      <c r="CG27" s="279" t="s">
        <v>49</v>
      </c>
      <c r="CH27" s="279" t="s">
        <v>49</v>
      </c>
      <c r="CI27" s="279">
        <v>0</v>
      </c>
      <c r="CJ27" s="279">
        <f t="shared" si="23"/>
        <v>0</v>
      </c>
      <c r="CK27" s="279">
        <v>0</v>
      </c>
      <c r="CL27" s="279">
        <v>0</v>
      </c>
      <c r="CM27" s="279">
        <v>0</v>
      </c>
      <c r="CN27" s="279">
        <v>0</v>
      </c>
      <c r="CO27" s="279">
        <v>0</v>
      </c>
      <c r="CP27" s="279">
        <v>0</v>
      </c>
      <c r="CQ27" s="279">
        <v>0</v>
      </c>
      <c r="CR27" s="279">
        <v>0</v>
      </c>
      <c r="CS27" s="279">
        <v>0</v>
      </c>
      <c r="CT27" s="279">
        <v>0</v>
      </c>
      <c r="CU27" s="279">
        <v>0</v>
      </c>
      <c r="CV27" s="279">
        <v>0</v>
      </c>
      <c r="CW27" s="279" t="s">
        <v>49</v>
      </c>
      <c r="CX27" s="279" t="s">
        <v>49</v>
      </c>
      <c r="CY27" s="279" t="s">
        <v>49</v>
      </c>
      <c r="CZ27" s="279" t="s">
        <v>49</v>
      </c>
      <c r="DA27" s="279" t="s">
        <v>49</v>
      </c>
      <c r="DB27" s="279" t="s">
        <v>49</v>
      </c>
      <c r="DC27" s="279" t="s">
        <v>49</v>
      </c>
      <c r="DD27" s="279">
        <v>0</v>
      </c>
      <c r="DE27" s="279">
        <f t="shared" si="24"/>
        <v>0</v>
      </c>
      <c r="DF27" s="279">
        <v>0</v>
      </c>
      <c r="DG27" s="279">
        <v>0</v>
      </c>
      <c r="DH27" s="279">
        <v>0</v>
      </c>
      <c r="DI27" s="279">
        <v>0</v>
      </c>
      <c r="DJ27" s="279">
        <v>0</v>
      </c>
      <c r="DK27" s="279">
        <v>0</v>
      </c>
      <c r="DL27" s="279">
        <v>0</v>
      </c>
      <c r="DM27" s="279">
        <v>0</v>
      </c>
      <c r="DN27" s="279">
        <v>0</v>
      </c>
      <c r="DO27" s="279">
        <v>0</v>
      </c>
      <c r="DP27" s="279">
        <v>0</v>
      </c>
      <c r="DQ27" s="279">
        <v>0</v>
      </c>
      <c r="DR27" s="279" t="s">
        <v>49</v>
      </c>
      <c r="DS27" s="279" t="s">
        <v>49</v>
      </c>
      <c r="DT27" s="279">
        <v>0</v>
      </c>
      <c r="DU27" s="279" t="s">
        <v>49</v>
      </c>
      <c r="DV27" s="279" t="s">
        <v>49</v>
      </c>
      <c r="DW27" s="279" t="s">
        <v>49</v>
      </c>
      <c r="DX27" s="279" t="s">
        <v>49</v>
      </c>
      <c r="DY27" s="279">
        <v>0</v>
      </c>
      <c r="DZ27" s="279">
        <f t="shared" si="25"/>
        <v>0</v>
      </c>
      <c r="EA27" s="279">
        <v>0</v>
      </c>
      <c r="EB27" s="279">
        <v>0</v>
      </c>
      <c r="EC27" s="279">
        <v>0</v>
      </c>
      <c r="ED27" s="279">
        <v>0</v>
      </c>
      <c r="EE27" s="279">
        <v>0</v>
      </c>
      <c r="EF27" s="279">
        <v>0</v>
      </c>
      <c r="EG27" s="279">
        <v>0</v>
      </c>
      <c r="EH27" s="279">
        <v>0</v>
      </c>
      <c r="EI27" s="279">
        <v>0</v>
      </c>
      <c r="EJ27" s="279">
        <v>0</v>
      </c>
      <c r="EK27" s="279" t="s">
        <v>49</v>
      </c>
      <c r="EL27" s="279" t="s">
        <v>49</v>
      </c>
      <c r="EM27" s="279" t="s">
        <v>49</v>
      </c>
      <c r="EN27" s="279">
        <v>0</v>
      </c>
      <c r="EO27" s="279">
        <v>0</v>
      </c>
      <c r="EP27" s="279" t="s">
        <v>49</v>
      </c>
      <c r="EQ27" s="279" t="s">
        <v>49</v>
      </c>
      <c r="ER27" s="279" t="s">
        <v>49</v>
      </c>
      <c r="ES27" s="279">
        <v>0</v>
      </c>
      <c r="ET27" s="279">
        <v>0</v>
      </c>
      <c r="EU27" s="279">
        <f t="shared" si="26"/>
        <v>19</v>
      </c>
      <c r="EV27" s="279">
        <v>0</v>
      </c>
      <c r="EW27" s="279">
        <v>0</v>
      </c>
      <c r="EX27" s="279">
        <v>0</v>
      </c>
      <c r="EY27" s="279">
        <v>19</v>
      </c>
      <c r="EZ27" s="279">
        <v>0</v>
      </c>
      <c r="FA27" s="279">
        <v>0</v>
      </c>
      <c r="FB27" s="279">
        <v>0</v>
      </c>
      <c r="FC27" s="279">
        <v>0</v>
      </c>
      <c r="FD27" s="279">
        <v>0</v>
      </c>
      <c r="FE27" s="279">
        <v>0</v>
      </c>
      <c r="FF27" s="279">
        <v>0</v>
      </c>
      <c r="FG27" s="279">
        <v>0</v>
      </c>
      <c r="FH27" s="279" t="s">
        <v>49</v>
      </c>
      <c r="FI27" s="279" t="s">
        <v>49</v>
      </c>
      <c r="FJ27" s="279" t="s">
        <v>49</v>
      </c>
      <c r="FK27" s="279">
        <v>0</v>
      </c>
      <c r="FL27" s="279">
        <v>0</v>
      </c>
      <c r="FM27" s="279">
        <v>0</v>
      </c>
      <c r="FN27" s="279">
        <v>0</v>
      </c>
      <c r="FO27" s="279">
        <v>0</v>
      </c>
    </row>
    <row r="28" spans="1:171" s="275" customFormat="1" ht="12" customHeight="1">
      <c r="A28" s="270" t="s">
        <v>502</v>
      </c>
      <c r="B28" s="271" t="s">
        <v>544</v>
      </c>
      <c r="C28" s="270" t="s">
        <v>545</v>
      </c>
      <c r="D28" s="279">
        <f t="shared" si="27"/>
        <v>73</v>
      </c>
      <c r="E28" s="279">
        <f t="shared" si="27"/>
        <v>0</v>
      </c>
      <c r="F28" s="279">
        <f t="shared" si="27"/>
        <v>0</v>
      </c>
      <c r="G28" s="279">
        <f t="shared" si="27"/>
        <v>0</v>
      </c>
      <c r="H28" s="279">
        <f t="shared" si="27"/>
        <v>73</v>
      </c>
      <c r="I28" s="279">
        <f t="shared" si="27"/>
        <v>0</v>
      </c>
      <c r="J28" s="279">
        <f t="shared" si="27"/>
        <v>0</v>
      </c>
      <c r="K28" s="279">
        <f t="shared" si="27"/>
        <v>0</v>
      </c>
      <c r="L28" s="279">
        <f t="shared" si="27"/>
        <v>0</v>
      </c>
      <c r="M28" s="279">
        <f t="shared" si="27"/>
        <v>0</v>
      </c>
      <c r="N28" s="279">
        <f t="shared" si="27"/>
        <v>0</v>
      </c>
      <c r="O28" s="279">
        <f t="shared" si="27"/>
        <v>0</v>
      </c>
      <c r="P28" s="279">
        <f t="shared" si="27"/>
        <v>0</v>
      </c>
      <c r="Q28" s="279">
        <f t="shared" si="27"/>
        <v>0</v>
      </c>
      <c r="R28" s="279">
        <f t="shared" si="27"/>
        <v>0</v>
      </c>
      <c r="S28" s="279">
        <f t="shared" si="14"/>
        <v>0</v>
      </c>
      <c r="T28" s="279">
        <f t="shared" si="15"/>
        <v>0</v>
      </c>
      <c r="U28" s="279">
        <f t="shared" si="16"/>
        <v>0</v>
      </c>
      <c r="V28" s="279">
        <f t="shared" si="17"/>
        <v>0</v>
      </c>
      <c r="W28" s="279">
        <f t="shared" si="18"/>
        <v>0</v>
      </c>
      <c r="X28" s="279">
        <f t="shared" si="19"/>
        <v>0</v>
      </c>
      <c r="Y28" s="279">
        <f t="shared" si="20"/>
        <v>0</v>
      </c>
      <c r="Z28" s="279">
        <v>0</v>
      </c>
      <c r="AA28" s="279">
        <v>0</v>
      </c>
      <c r="AB28" s="279">
        <v>0</v>
      </c>
      <c r="AC28" s="279">
        <v>0</v>
      </c>
      <c r="AD28" s="279">
        <v>0</v>
      </c>
      <c r="AE28" s="279">
        <v>0</v>
      </c>
      <c r="AF28" s="279">
        <v>0</v>
      </c>
      <c r="AG28" s="279">
        <v>0</v>
      </c>
      <c r="AH28" s="279">
        <v>0</v>
      </c>
      <c r="AI28" s="279">
        <v>0</v>
      </c>
      <c r="AJ28" s="279" t="s">
        <v>49</v>
      </c>
      <c r="AK28" s="279" t="s">
        <v>49</v>
      </c>
      <c r="AL28" s="279">
        <v>0</v>
      </c>
      <c r="AM28" s="279" t="s">
        <v>49</v>
      </c>
      <c r="AN28" s="279" t="s">
        <v>49</v>
      </c>
      <c r="AO28" s="279">
        <v>0</v>
      </c>
      <c r="AP28" s="279" t="s">
        <v>49</v>
      </c>
      <c r="AQ28" s="279">
        <v>0</v>
      </c>
      <c r="AR28" s="279" t="s">
        <v>49</v>
      </c>
      <c r="AS28" s="279">
        <v>0</v>
      </c>
      <c r="AT28" s="279">
        <f t="shared" si="21"/>
        <v>47</v>
      </c>
      <c r="AU28" s="279">
        <v>0</v>
      </c>
      <c r="AV28" s="279">
        <v>0</v>
      </c>
      <c r="AW28" s="279">
        <v>0</v>
      </c>
      <c r="AX28" s="279">
        <v>47</v>
      </c>
      <c r="AY28" s="279">
        <v>0</v>
      </c>
      <c r="AZ28" s="279">
        <v>0</v>
      </c>
      <c r="BA28" s="279">
        <v>0</v>
      </c>
      <c r="BB28" s="279">
        <v>0</v>
      </c>
      <c r="BC28" s="279">
        <v>0</v>
      </c>
      <c r="BD28" s="279">
        <v>0</v>
      </c>
      <c r="BE28" s="279" t="s">
        <v>49</v>
      </c>
      <c r="BF28" s="279" t="s">
        <v>49</v>
      </c>
      <c r="BG28" s="279" t="s">
        <v>49</v>
      </c>
      <c r="BH28" s="279" t="s">
        <v>49</v>
      </c>
      <c r="BI28" s="279" t="s">
        <v>49</v>
      </c>
      <c r="BJ28" s="279" t="s">
        <v>49</v>
      </c>
      <c r="BK28" s="279" t="s">
        <v>49</v>
      </c>
      <c r="BL28" s="279" t="s">
        <v>49</v>
      </c>
      <c r="BM28" s="279" t="s">
        <v>49</v>
      </c>
      <c r="BN28" s="279">
        <v>0</v>
      </c>
      <c r="BO28" s="279">
        <f t="shared" si="22"/>
        <v>0</v>
      </c>
      <c r="BP28" s="279">
        <v>0</v>
      </c>
      <c r="BQ28" s="279">
        <v>0</v>
      </c>
      <c r="BR28" s="279">
        <v>0</v>
      </c>
      <c r="BS28" s="279">
        <v>0</v>
      </c>
      <c r="BT28" s="279">
        <v>0</v>
      </c>
      <c r="BU28" s="279">
        <v>0</v>
      </c>
      <c r="BV28" s="279">
        <v>0</v>
      </c>
      <c r="BW28" s="279">
        <v>0</v>
      </c>
      <c r="BX28" s="279">
        <v>0</v>
      </c>
      <c r="BY28" s="279">
        <v>0</v>
      </c>
      <c r="BZ28" s="279">
        <v>0</v>
      </c>
      <c r="CA28" s="279">
        <v>0</v>
      </c>
      <c r="CB28" s="279" t="s">
        <v>49</v>
      </c>
      <c r="CC28" s="279" t="s">
        <v>49</v>
      </c>
      <c r="CD28" s="279" t="s">
        <v>49</v>
      </c>
      <c r="CE28" s="279" t="s">
        <v>49</v>
      </c>
      <c r="CF28" s="279" t="s">
        <v>49</v>
      </c>
      <c r="CG28" s="279" t="s">
        <v>49</v>
      </c>
      <c r="CH28" s="279" t="s">
        <v>49</v>
      </c>
      <c r="CI28" s="279">
        <v>0</v>
      </c>
      <c r="CJ28" s="279">
        <f t="shared" si="23"/>
        <v>0</v>
      </c>
      <c r="CK28" s="279">
        <v>0</v>
      </c>
      <c r="CL28" s="279">
        <v>0</v>
      </c>
      <c r="CM28" s="279">
        <v>0</v>
      </c>
      <c r="CN28" s="279">
        <v>0</v>
      </c>
      <c r="CO28" s="279">
        <v>0</v>
      </c>
      <c r="CP28" s="279">
        <v>0</v>
      </c>
      <c r="CQ28" s="279">
        <v>0</v>
      </c>
      <c r="CR28" s="279">
        <v>0</v>
      </c>
      <c r="CS28" s="279">
        <v>0</v>
      </c>
      <c r="CT28" s="279">
        <v>0</v>
      </c>
      <c r="CU28" s="279">
        <v>0</v>
      </c>
      <c r="CV28" s="279">
        <v>0</v>
      </c>
      <c r="CW28" s="279" t="s">
        <v>49</v>
      </c>
      <c r="CX28" s="279" t="s">
        <v>49</v>
      </c>
      <c r="CY28" s="279" t="s">
        <v>49</v>
      </c>
      <c r="CZ28" s="279" t="s">
        <v>49</v>
      </c>
      <c r="DA28" s="279" t="s">
        <v>49</v>
      </c>
      <c r="DB28" s="279" t="s">
        <v>49</v>
      </c>
      <c r="DC28" s="279" t="s">
        <v>49</v>
      </c>
      <c r="DD28" s="279">
        <v>0</v>
      </c>
      <c r="DE28" s="279">
        <f t="shared" si="24"/>
        <v>0</v>
      </c>
      <c r="DF28" s="279">
        <v>0</v>
      </c>
      <c r="DG28" s="279">
        <v>0</v>
      </c>
      <c r="DH28" s="279">
        <v>0</v>
      </c>
      <c r="DI28" s="279">
        <v>0</v>
      </c>
      <c r="DJ28" s="279">
        <v>0</v>
      </c>
      <c r="DK28" s="279">
        <v>0</v>
      </c>
      <c r="DL28" s="279">
        <v>0</v>
      </c>
      <c r="DM28" s="279">
        <v>0</v>
      </c>
      <c r="DN28" s="279">
        <v>0</v>
      </c>
      <c r="DO28" s="279">
        <v>0</v>
      </c>
      <c r="DP28" s="279">
        <v>0</v>
      </c>
      <c r="DQ28" s="279">
        <v>0</v>
      </c>
      <c r="DR28" s="279" t="s">
        <v>49</v>
      </c>
      <c r="DS28" s="279" t="s">
        <v>49</v>
      </c>
      <c r="DT28" s="279">
        <v>0</v>
      </c>
      <c r="DU28" s="279" t="s">
        <v>49</v>
      </c>
      <c r="DV28" s="279" t="s">
        <v>49</v>
      </c>
      <c r="DW28" s="279" t="s">
        <v>49</v>
      </c>
      <c r="DX28" s="279" t="s">
        <v>49</v>
      </c>
      <c r="DY28" s="279">
        <v>0</v>
      </c>
      <c r="DZ28" s="279">
        <f t="shared" si="25"/>
        <v>0</v>
      </c>
      <c r="EA28" s="279">
        <v>0</v>
      </c>
      <c r="EB28" s="279">
        <v>0</v>
      </c>
      <c r="EC28" s="279">
        <v>0</v>
      </c>
      <c r="ED28" s="279">
        <v>0</v>
      </c>
      <c r="EE28" s="279">
        <v>0</v>
      </c>
      <c r="EF28" s="279">
        <v>0</v>
      </c>
      <c r="EG28" s="279">
        <v>0</v>
      </c>
      <c r="EH28" s="279">
        <v>0</v>
      </c>
      <c r="EI28" s="279">
        <v>0</v>
      </c>
      <c r="EJ28" s="279">
        <v>0</v>
      </c>
      <c r="EK28" s="279" t="s">
        <v>49</v>
      </c>
      <c r="EL28" s="279" t="s">
        <v>49</v>
      </c>
      <c r="EM28" s="279" t="s">
        <v>49</v>
      </c>
      <c r="EN28" s="279">
        <v>0</v>
      </c>
      <c r="EO28" s="279">
        <v>0</v>
      </c>
      <c r="EP28" s="279" t="s">
        <v>49</v>
      </c>
      <c r="EQ28" s="279" t="s">
        <v>49</v>
      </c>
      <c r="ER28" s="279" t="s">
        <v>49</v>
      </c>
      <c r="ES28" s="279">
        <v>0</v>
      </c>
      <c r="ET28" s="279">
        <v>0</v>
      </c>
      <c r="EU28" s="279">
        <f t="shared" si="26"/>
        <v>26</v>
      </c>
      <c r="EV28" s="279">
        <v>0</v>
      </c>
      <c r="EW28" s="279">
        <v>0</v>
      </c>
      <c r="EX28" s="279">
        <v>0</v>
      </c>
      <c r="EY28" s="279">
        <v>26</v>
      </c>
      <c r="EZ28" s="279">
        <v>0</v>
      </c>
      <c r="FA28" s="279">
        <v>0</v>
      </c>
      <c r="FB28" s="279">
        <v>0</v>
      </c>
      <c r="FC28" s="279">
        <v>0</v>
      </c>
      <c r="FD28" s="279">
        <v>0</v>
      </c>
      <c r="FE28" s="279">
        <v>0</v>
      </c>
      <c r="FF28" s="279">
        <v>0</v>
      </c>
      <c r="FG28" s="279">
        <v>0</v>
      </c>
      <c r="FH28" s="279" t="s">
        <v>49</v>
      </c>
      <c r="FI28" s="279" t="s">
        <v>49</v>
      </c>
      <c r="FJ28" s="279" t="s">
        <v>49</v>
      </c>
      <c r="FK28" s="279">
        <v>0</v>
      </c>
      <c r="FL28" s="279">
        <v>0</v>
      </c>
      <c r="FM28" s="279">
        <v>0</v>
      </c>
      <c r="FN28" s="279">
        <v>0</v>
      </c>
      <c r="FO28" s="279">
        <v>0</v>
      </c>
    </row>
    <row r="29" spans="1:171" s="275" customFormat="1" ht="12" customHeight="1">
      <c r="A29" s="270" t="s">
        <v>502</v>
      </c>
      <c r="B29" s="271" t="s">
        <v>546</v>
      </c>
      <c r="C29" s="270" t="s">
        <v>547</v>
      </c>
      <c r="D29" s="279">
        <f t="shared" si="27"/>
        <v>6</v>
      </c>
      <c r="E29" s="279">
        <f t="shared" si="27"/>
        <v>0</v>
      </c>
      <c r="F29" s="279">
        <f t="shared" si="27"/>
        <v>0</v>
      </c>
      <c r="G29" s="279">
        <f t="shared" si="27"/>
        <v>0</v>
      </c>
      <c r="H29" s="279">
        <f t="shared" si="27"/>
        <v>6</v>
      </c>
      <c r="I29" s="279">
        <f t="shared" si="27"/>
        <v>0</v>
      </c>
      <c r="J29" s="279">
        <f t="shared" si="27"/>
        <v>0</v>
      </c>
      <c r="K29" s="279">
        <f t="shared" si="27"/>
        <v>0</v>
      </c>
      <c r="L29" s="279">
        <f t="shared" si="27"/>
        <v>0</v>
      </c>
      <c r="M29" s="279">
        <f t="shared" si="27"/>
        <v>0</v>
      </c>
      <c r="N29" s="279">
        <f t="shared" si="27"/>
        <v>0</v>
      </c>
      <c r="O29" s="279">
        <f t="shared" si="27"/>
        <v>0</v>
      </c>
      <c r="P29" s="279">
        <f t="shared" si="27"/>
        <v>0</v>
      </c>
      <c r="Q29" s="279">
        <f t="shared" si="27"/>
        <v>0</v>
      </c>
      <c r="R29" s="279">
        <f t="shared" si="27"/>
        <v>0</v>
      </c>
      <c r="S29" s="279">
        <f t="shared" si="14"/>
        <v>0</v>
      </c>
      <c r="T29" s="279">
        <f t="shared" si="15"/>
        <v>0</v>
      </c>
      <c r="U29" s="279">
        <f t="shared" si="16"/>
        <v>0</v>
      </c>
      <c r="V29" s="279">
        <f t="shared" si="17"/>
        <v>0</v>
      </c>
      <c r="W29" s="279">
        <f t="shared" si="18"/>
        <v>0</v>
      </c>
      <c r="X29" s="279">
        <f t="shared" si="19"/>
        <v>0</v>
      </c>
      <c r="Y29" s="279">
        <f t="shared" si="20"/>
        <v>0</v>
      </c>
      <c r="Z29" s="279">
        <v>0</v>
      </c>
      <c r="AA29" s="279">
        <v>0</v>
      </c>
      <c r="AB29" s="279">
        <v>0</v>
      </c>
      <c r="AC29" s="279">
        <v>0</v>
      </c>
      <c r="AD29" s="279">
        <v>0</v>
      </c>
      <c r="AE29" s="279">
        <v>0</v>
      </c>
      <c r="AF29" s="279">
        <v>0</v>
      </c>
      <c r="AG29" s="279">
        <v>0</v>
      </c>
      <c r="AH29" s="279">
        <v>0</v>
      </c>
      <c r="AI29" s="279">
        <v>0</v>
      </c>
      <c r="AJ29" s="279" t="s">
        <v>49</v>
      </c>
      <c r="AK29" s="279" t="s">
        <v>49</v>
      </c>
      <c r="AL29" s="279">
        <v>0</v>
      </c>
      <c r="AM29" s="279" t="s">
        <v>49</v>
      </c>
      <c r="AN29" s="279" t="s">
        <v>49</v>
      </c>
      <c r="AO29" s="279">
        <v>0</v>
      </c>
      <c r="AP29" s="279" t="s">
        <v>49</v>
      </c>
      <c r="AQ29" s="279">
        <v>0</v>
      </c>
      <c r="AR29" s="279" t="s">
        <v>49</v>
      </c>
      <c r="AS29" s="279">
        <v>0</v>
      </c>
      <c r="AT29" s="279">
        <f t="shared" si="21"/>
        <v>4</v>
      </c>
      <c r="AU29" s="279">
        <v>0</v>
      </c>
      <c r="AV29" s="279">
        <v>0</v>
      </c>
      <c r="AW29" s="279">
        <v>0</v>
      </c>
      <c r="AX29" s="279">
        <v>4</v>
      </c>
      <c r="AY29" s="279">
        <v>0</v>
      </c>
      <c r="AZ29" s="279">
        <v>0</v>
      </c>
      <c r="BA29" s="279">
        <v>0</v>
      </c>
      <c r="BB29" s="279">
        <v>0</v>
      </c>
      <c r="BC29" s="279">
        <v>0</v>
      </c>
      <c r="BD29" s="279">
        <v>0</v>
      </c>
      <c r="BE29" s="279" t="s">
        <v>49</v>
      </c>
      <c r="BF29" s="279" t="s">
        <v>49</v>
      </c>
      <c r="BG29" s="279" t="s">
        <v>49</v>
      </c>
      <c r="BH29" s="279" t="s">
        <v>49</v>
      </c>
      <c r="BI29" s="279" t="s">
        <v>49</v>
      </c>
      <c r="BJ29" s="279" t="s">
        <v>49</v>
      </c>
      <c r="BK29" s="279" t="s">
        <v>49</v>
      </c>
      <c r="BL29" s="279" t="s">
        <v>49</v>
      </c>
      <c r="BM29" s="279" t="s">
        <v>49</v>
      </c>
      <c r="BN29" s="279">
        <v>0</v>
      </c>
      <c r="BO29" s="279">
        <f t="shared" si="22"/>
        <v>0</v>
      </c>
      <c r="BP29" s="279">
        <v>0</v>
      </c>
      <c r="BQ29" s="279">
        <v>0</v>
      </c>
      <c r="BR29" s="279">
        <v>0</v>
      </c>
      <c r="BS29" s="279">
        <v>0</v>
      </c>
      <c r="BT29" s="279">
        <v>0</v>
      </c>
      <c r="BU29" s="279">
        <v>0</v>
      </c>
      <c r="BV29" s="279">
        <v>0</v>
      </c>
      <c r="BW29" s="279">
        <v>0</v>
      </c>
      <c r="BX29" s="279">
        <v>0</v>
      </c>
      <c r="BY29" s="279">
        <v>0</v>
      </c>
      <c r="BZ29" s="279">
        <v>0</v>
      </c>
      <c r="CA29" s="279">
        <v>0</v>
      </c>
      <c r="CB29" s="279" t="s">
        <v>49</v>
      </c>
      <c r="CC29" s="279" t="s">
        <v>49</v>
      </c>
      <c r="CD29" s="279" t="s">
        <v>49</v>
      </c>
      <c r="CE29" s="279" t="s">
        <v>49</v>
      </c>
      <c r="CF29" s="279" t="s">
        <v>49</v>
      </c>
      <c r="CG29" s="279" t="s">
        <v>49</v>
      </c>
      <c r="CH29" s="279" t="s">
        <v>49</v>
      </c>
      <c r="CI29" s="279">
        <v>0</v>
      </c>
      <c r="CJ29" s="279">
        <f t="shared" si="23"/>
        <v>0</v>
      </c>
      <c r="CK29" s="279">
        <v>0</v>
      </c>
      <c r="CL29" s="279">
        <v>0</v>
      </c>
      <c r="CM29" s="279">
        <v>0</v>
      </c>
      <c r="CN29" s="279">
        <v>0</v>
      </c>
      <c r="CO29" s="279">
        <v>0</v>
      </c>
      <c r="CP29" s="279">
        <v>0</v>
      </c>
      <c r="CQ29" s="279">
        <v>0</v>
      </c>
      <c r="CR29" s="279">
        <v>0</v>
      </c>
      <c r="CS29" s="279">
        <v>0</v>
      </c>
      <c r="CT29" s="279">
        <v>0</v>
      </c>
      <c r="CU29" s="279">
        <v>0</v>
      </c>
      <c r="CV29" s="279">
        <v>0</v>
      </c>
      <c r="CW29" s="279" t="s">
        <v>49</v>
      </c>
      <c r="CX29" s="279" t="s">
        <v>49</v>
      </c>
      <c r="CY29" s="279" t="s">
        <v>49</v>
      </c>
      <c r="CZ29" s="279" t="s">
        <v>49</v>
      </c>
      <c r="DA29" s="279" t="s">
        <v>49</v>
      </c>
      <c r="DB29" s="279" t="s">
        <v>49</v>
      </c>
      <c r="DC29" s="279" t="s">
        <v>49</v>
      </c>
      <c r="DD29" s="279">
        <v>0</v>
      </c>
      <c r="DE29" s="279">
        <f t="shared" si="24"/>
        <v>0</v>
      </c>
      <c r="DF29" s="279">
        <v>0</v>
      </c>
      <c r="DG29" s="279">
        <v>0</v>
      </c>
      <c r="DH29" s="279">
        <v>0</v>
      </c>
      <c r="DI29" s="279">
        <v>0</v>
      </c>
      <c r="DJ29" s="279">
        <v>0</v>
      </c>
      <c r="DK29" s="279">
        <v>0</v>
      </c>
      <c r="DL29" s="279">
        <v>0</v>
      </c>
      <c r="DM29" s="279">
        <v>0</v>
      </c>
      <c r="DN29" s="279">
        <v>0</v>
      </c>
      <c r="DO29" s="279">
        <v>0</v>
      </c>
      <c r="DP29" s="279">
        <v>0</v>
      </c>
      <c r="DQ29" s="279">
        <v>0</v>
      </c>
      <c r="DR29" s="279" t="s">
        <v>49</v>
      </c>
      <c r="DS29" s="279" t="s">
        <v>49</v>
      </c>
      <c r="DT29" s="279">
        <v>0</v>
      </c>
      <c r="DU29" s="279" t="s">
        <v>49</v>
      </c>
      <c r="DV29" s="279" t="s">
        <v>49</v>
      </c>
      <c r="DW29" s="279" t="s">
        <v>49</v>
      </c>
      <c r="DX29" s="279" t="s">
        <v>49</v>
      </c>
      <c r="DY29" s="279">
        <v>0</v>
      </c>
      <c r="DZ29" s="279">
        <f t="shared" si="25"/>
        <v>0</v>
      </c>
      <c r="EA29" s="279">
        <v>0</v>
      </c>
      <c r="EB29" s="279">
        <v>0</v>
      </c>
      <c r="EC29" s="279">
        <v>0</v>
      </c>
      <c r="ED29" s="279">
        <v>0</v>
      </c>
      <c r="EE29" s="279">
        <v>0</v>
      </c>
      <c r="EF29" s="279">
        <v>0</v>
      </c>
      <c r="EG29" s="279">
        <v>0</v>
      </c>
      <c r="EH29" s="279">
        <v>0</v>
      </c>
      <c r="EI29" s="279">
        <v>0</v>
      </c>
      <c r="EJ29" s="279">
        <v>0</v>
      </c>
      <c r="EK29" s="279" t="s">
        <v>49</v>
      </c>
      <c r="EL29" s="279" t="s">
        <v>49</v>
      </c>
      <c r="EM29" s="279" t="s">
        <v>49</v>
      </c>
      <c r="EN29" s="279">
        <v>0</v>
      </c>
      <c r="EO29" s="279">
        <v>0</v>
      </c>
      <c r="EP29" s="279" t="s">
        <v>49</v>
      </c>
      <c r="EQ29" s="279" t="s">
        <v>49</v>
      </c>
      <c r="ER29" s="279" t="s">
        <v>49</v>
      </c>
      <c r="ES29" s="279">
        <v>0</v>
      </c>
      <c r="ET29" s="279">
        <v>0</v>
      </c>
      <c r="EU29" s="279">
        <f t="shared" si="26"/>
        <v>2</v>
      </c>
      <c r="EV29" s="279">
        <v>0</v>
      </c>
      <c r="EW29" s="279">
        <v>0</v>
      </c>
      <c r="EX29" s="279">
        <v>0</v>
      </c>
      <c r="EY29" s="279">
        <v>2</v>
      </c>
      <c r="EZ29" s="279">
        <v>0</v>
      </c>
      <c r="FA29" s="279">
        <v>0</v>
      </c>
      <c r="FB29" s="279">
        <v>0</v>
      </c>
      <c r="FC29" s="279">
        <v>0</v>
      </c>
      <c r="FD29" s="279">
        <v>0</v>
      </c>
      <c r="FE29" s="279">
        <v>0</v>
      </c>
      <c r="FF29" s="279">
        <v>0</v>
      </c>
      <c r="FG29" s="279">
        <v>0</v>
      </c>
      <c r="FH29" s="279" t="s">
        <v>49</v>
      </c>
      <c r="FI29" s="279" t="s">
        <v>49</v>
      </c>
      <c r="FJ29" s="279" t="s">
        <v>49</v>
      </c>
      <c r="FK29" s="279">
        <v>0</v>
      </c>
      <c r="FL29" s="279">
        <v>0</v>
      </c>
      <c r="FM29" s="279">
        <v>0</v>
      </c>
      <c r="FN29" s="279">
        <v>0</v>
      </c>
      <c r="FO29" s="279">
        <v>0</v>
      </c>
    </row>
    <row r="30" spans="1:171" s="275" customFormat="1" ht="12" customHeight="1">
      <c r="A30" s="270" t="s">
        <v>502</v>
      </c>
      <c r="B30" s="271" t="s">
        <v>548</v>
      </c>
      <c r="C30" s="270" t="s">
        <v>549</v>
      </c>
      <c r="D30" s="279">
        <f t="shared" si="27"/>
        <v>2339</v>
      </c>
      <c r="E30" s="279">
        <f t="shared" si="27"/>
        <v>1025</v>
      </c>
      <c r="F30" s="279">
        <f t="shared" si="27"/>
        <v>0</v>
      </c>
      <c r="G30" s="279">
        <f t="shared" si="27"/>
        <v>0</v>
      </c>
      <c r="H30" s="279">
        <f t="shared" si="27"/>
        <v>226</v>
      </c>
      <c r="I30" s="279">
        <f t="shared" si="27"/>
        <v>156</v>
      </c>
      <c r="J30" s="279">
        <f t="shared" si="27"/>
        <v>22</v>
      </c>
      <c r="K30" s="279">
        <f t="shared" si="27"/>
        <v>0</v>
      </c>
      <c r="L30" s="279">
        <f t="shared" si="27"/>
        <v>289</v>
      </c>
      <c r="M30" s="279">
        <f t="shared" si="27"/>
        <v>262</v>
      </c>
      <c r="N30" s="279">
        <f t="shared" si="27"/>
        <v>122</v>
      </c>
      <c r="O30" s="279">
        <f t="shared" si="27"/>
        <v>0</v>
      </c>
      <c r="P30" s="279">
        <f t="shared" si="27"/>
        <v>0</v>
      </c>
      <c r="Q30" s="279">
        <f t="shared" si="27"/>
        <v>0</v>
      </c>
      <c r="R30" s="279">
        <f t="shared" si="27"/>
        <v>0</v>
      </c>
      <c r="S30" s="279">
        <f t="shared" si="14"/>
        <v>0</v>
      </c>
      <c r="T30" s="279">
        <f t="shared" si="15"/>
        <v>0</v>
      </c>
      <c r="U30" s="279">
        <f t="shared" si="16"/>
        <v>0</v>
      </c>
      <c r="V30" s="279">
        <f t="shared" si="17"/>
        <v>0</v>
      </c>
      <c r="W30" s="279">
        <f t="shared" si="18"/>
        <v>0</v>
      </c>
      <c r="X30" s="279">
        <f t="shared" si="19"/>
        <v>237</v>
      </c>
      <c r="Y30" s="279">
        <f t="shared" si="20"/>
        <v>0</v>
      </c>
      <c r="Z30" s="279">
        <v>0</v>
      </c>
      <c r="AA30" s="279">
        <v>0</v>
      </c>
      <c r="AB30" s="279">
        <v>0</v>
      </c>
      <c r="AC30" s="279">
        <v>0</v>
      </c>
      <c r="AD30" s="279">
        <v>0</v>
      </c>
      <c r="AE30" s="279">
        <v>0</v>
      </c>
      <c r="AF30" s="279">
        <v>0</v>
      </c>
      <c r="AG30" s="279">
        <v>0</v>
      </c>
      <c r="AH30" s="279">
        <v>0</v>
      </c>
      <c r="AI30" s="279">
        <v>0</v>
      </c>
      <c r="AJ30" s="279" t="s">
        <v>49</v>
      </c>
      <c r="AK30" s="279" t="s">
        <v>49</v>
      </c>
      <c r="AL30" s="279">
        <v>0</v>
      </c>
      <c r="AM30" s="279" t="s">
        <v>49</v>
      </c>
      <c r="AN30" s="279" t="s">
        <v>49</v>
      </c>
      <c r="AO30" s="279">
        <v>0</v>
      </c>
      <c r="AP30" s="279" t="s">
        <v>49</v>
      </c>
      <c r="AQ30" s="279">
        <v>0</v>
      </c>
      <c r="AR30" s="279" t="s">
        <v>49</v>
      </c>
      <c r="AS30" s="279">
        <v>0</v>
      </c>
      <c r="AT30" s="279">
        <f t="shared" si="21"/>
        <v>0</v>
      </c>
      <c r="AU30" s="279">
        <v>0</v>
      </c>
      <c r="AV30" s="279">
        <v>0</v>
      </c>
      <c r="AW30" s="279">
        <v>0</v>
      </c>
      <c r="AX30" s="279">
        <v>0</v>
      </c>
      <c r="AY30" s="279">
        <v>0</v>
      </c>
      <c r="AZ30" s="279">
        <v>0</v>
      </c>
      <c r="BA30" s="279">
        <v>0</v>
      </c>
      <c r="BB30" s="279">
        <v>0</v>
      </c>
      <c r="BC30" s="279">
        <v>0</v>
      </c>
      <c r="BD30" s="279">
        <v>0</v>
      </c>
      <c r="BE30" s="279" t="s">
        <v>49</v>
      </c>
      <c r="BF30" s="279" t="s">
        <v>49</v>
      </c>
      <c r="BG30" s="279" t="s">
        <v>49</v>
      </c>
      <c r="BH30" s="279" t="s">
        <v>49</v>
      </c>
      <c r="BI30" s="279" t="s">
        <v>49</v>
      </c>
      <c r="BJ30" s="279" t="s">
        <v>49</v>
      </c>
      <c r="BK30" s="279" t="s">
        <v>49</v>
      </c>
      <c r="BL30" s="279" t="s">
        <v>49</v>
      </c>
      <c r="BM30" s="279" t="s">
        <v>49</v>
      </c>
      <c r="BN30" s="279">
        <v>0</v>
      </c>
      <c r="BO30" s="279">
        <f t="shared" si="22"/>
        <v>0</v>
      </c>
      <c r="BP30" s="279">
        <v>0</v>
      </c>
      <c r="BQ30" s="279">
        <v>0</v>
      </c>
      <c r="BR30" s="279">
        <v>0</v>
      </c>
      <c r="BS30" s="279">
        <v>0</v>
      </c>
      <c r="BT30" s="279">
        <v>0</v>
      </c>
      <c r="BU30" s="279">
        <v>0</v>
      </c>
      <c r="BV30" s="279">
        <v>0</v>
      </c>
      <c r="BW30" s="279">
        <v>0</v>
      </c>
      <c r="BX30" s="279">
        <v>0</v>
      </c>
      <c r="BY30" s="279">
        <v>0</v>
      </c>
      <c r="BZ30" s="279">
        <v>0</v>
      </c>
      <c r="CA30" s="279">
        <v>0</v>
      </c>
      <c r="CB30" s="279" t="s">
        <v>49</v>
      </c>
      <c r="CC30" s="279" t="s">
        <v>49</v>
      </c>
      <c r="CD30" s="279" t="s">
        <v>49</v>
      </c>
      <c r="CE30" s="279" t="s">
        <v>49</v>
      </c>
      <c r="CF30" s="279" t="s">
        <v>49</v>
      </c>
      <c r="CG30" s="279" t="s">
        <v>49</v>
      </c>
      <c r="CH30" s="279" t="s">
        <v>49</v>
      </c>
      <c r="CI30" s="279">
        <v>0</v>
      </c>
      <c r="CJ30" s="279">
        <f t="shared" si="23"/>
        <v>0</v>
      </c>
      <c r="CK30" s="279">
        <v>0</v>
      </c>
      <c r="CL30" s="279">
        <v>0</v>
      </c>
      <c r="CM30" s="279">
        <v>0</v>
      </c>
      <c r="CN30" s="279">
        <v>0</v>
      </c>
      <c r="CO30" s="279">
        <v>0</v>
      </c>
      <c r="CP30" s="279">
        <v>0</v>
      </c>
      <c r="CQ30" s="279">
        <v>0</v>
      </c>
      <c r="CR30" s="279">
        <v>0</v>
      </c>
      <c r="CS30" s="279">
        <v>0</v>
      </c>
      <c r="CT30" s="279">
        <v>0</v>
      </c>
      <c r="CU30" s="279">
        <v>0</v>
      </c>
      <c r="CV30" s="279">
        <v>0</v>
      </c>
      <c r="CW30" s="279" t="s">
        <v>49</v>
      </c>
      <c r="CX30" s="279" t="s">
        <v>49</v>
      </c>
      <c r="CY30" s="279" t="s">
        <v>49</v>
      </c>
      <c r="CZ30" s="279" t="s">
        <v>49</v>
      </c>
      <c r="DA30" s="279" t="s">
        <v>49</v>
      </c>
      <c r="DB30" s="279" t="s">
        <v>49</v>
      </c>
      <c r="DC30" s="279" t="s">
        <v>49</v>
      </c>
      <c r="DD30" s="279">
        <v>0</v>
      </c>
      <c r="DE30" s="279">
        <f t="shared" si="24"/>
        <v>0</v>
      </c>
      <c r="DF30" s="279">
        <v>0</v>
      </c>
      <c r="DG30" s="279">
        <v>0</v>
      </c>
      <c r="DH30" s="279">
        <v>0</v>
      </c>
      <c r="DI30" s="279">
        <v>0</v>
      </c>
      <c r="DJ30" s="279">
        <v>0</v>
      </c>
      <c r="DK30" s="279">
        <v>0</v>
      </c>
      <c r="DL30" s="279">
        <v>0</v>
      </c>
      <c r="DM30" s="279">
        <v>0</v>
      </c>
      <c r="DN30" s="279">
        <v>0</v>
      </c>
      <c r="DO30" s="279">
        <v>0</v>
      </c>
      <c r="DP30" s="279">
        <v>0</v>
      </c>
      <c r="DQ30" s="279">
        <v>0</v>
      </c>
      <c r="DR30" s="279" t="s">
        <v>49</v>
      </c>
      <c r="DS30" s="279" t="s">
        <v>49</v>
      </c>
      <c r="DT30" s="279">
        <v>0</v>
      </c>
      <c r="DU30" s="279" t="s">
        <v>49</v>
      </c>
      <c r="DV30" s="279" t="s">
        <v>49</v>
      </c>
      <c r="DW30" s="279" t="s">
        <v>49</v>
      </c>
      <c r="DX30" s="279" t="s">
        <v>49</v>
      </c>
      <c r="DY30" s="279">
        <v>0</v>
      </c>
      <c r="DZ30" s="279">
        <f t="shared" si="25"/>
        <v>0</v>
      </c>
      <c r="EA30" s="279">
        <v>0</v>
      </c>
      <c r="EB30" s="279">
        <v>0</v>
      </c>
      <c r="EC30" s="279">
        <v>0</v>
      </c>
      <c r="ED30" s="279">
        <v>0</v>
      </c>
      <c r="EE30" s="279">
        <v>0</v>
      </c>
      <c r="EF30" s="279">
        <v>0</v>
      </c>
      <c r="EG30" s="279">
        <v>0</v>
      </c>
      <c r="EH30" s="279">
        <v>0</v>
      </c>
      <c r="EI30" s="279">
        <v>0</v>
      </c>
      <c r="EJ30" s="279">
        <v>0</v>
      </c>
      <c r="EK30" s="279" t="s">
        <v>49</v>
      </c>
      <c r="EL30" s="279" t="s">
        <v>49</v>
      </c>
      <c r="EM30" s="279" t="s">
        <v>49</v>
      </c>
      <c r="EN30" s="279">
        <v>0</v>
      </c>
      <c r="EO30" s="279">
        <v>0</v>
      </c>
      <c r="EP30" s="279" t="s">
        <v>49</v>
      </c>
      <c r="EQ30" s="279" t="s">
        <v>49</v>
      </c>
      <c r="ER30" s="279" t="s">
        <v>49</v>
      </c>
      <c r="ES30" s="279">
        <v>0</v>
      </c>
      <c r="ET30" s="279">
        <v>0</v>
      </c>
      <c r="EU30" s="279">
        <f t="shared" si="26"/>
        <v>2339</v>
      </c>
      <c r="EV30" s="279">
        <v>1025</v>
      </c>
      <c r="EW30" s="279">
        <v>0</v>
      </c>
      <c r="EX30" s="279">
        <v>0</v>
      </c>
      <c r="EY30" s="279">
        <v>226</v>
      </c>
      <c r="EZ30" s="279">
        <v>156</v>
      </c>
      <c r="FA30" s="279">
        <v>22</v>
      </c>
      <c r="FB30" s="279">
        <v>0</v>
      </c>
      <c r="FC30" s="279">
        <v>289</v>
      </c>
      <c r="FD30" s="279">
        <v>262</v>
      </c>
      <c r="FE30" s="279">
        <v>122</v>
      </c>
      <c r="FF30" s="279">
        <v>0</v>
      </c>
      <c r="FG30" s="279">
        <v>0</v>
      </c>
      <c r="FH30" s="279" t="s">
        <v>49</v>
      </c>
      <c r="FI30" s="279" t="s">
        <v>49</v>
      </c>
      <c r="FJ30" s="279" t="s">
        <v>49</v>
      </c>
      <c r="FK30" s="279">
        <v>0</v>
      </c>
      <c r="FL30" s="279">
        <v>0</v>
      </c>
      <c r="FM30" s="279">
        <v>0</v>
      </c>
      <c r="FN30" s="279">
        <v>0</v>
      </c>
      <c r="FO30" s="279">
        <v>237</v>
      </c>
    </row>
    <row r="31" spans="1:171" s="275" customFormat="1" ht="12" customHeight="1">
      <c r="A31" s="270" t="s">
        <v>502</v>
      </c>
      <c r="B31" s="271" t="s">
        <v>550</v>
      </c>
      <c r="C31" s="270" t="s">
        <v>551</v>
      </c>
      <c r="D31" s="279">
        <f t="shared" si="27"/>
        <v>91</v>
      </c>
      <c r="E31" s="279">
        <f t="shared" si="27"/>
        <v>0</v>
      </c>
      <c r="F31" s="279">
        <f t="shared" si="27"/>
        <v>0</v>
      </c>
      <c r="G31" s="279">
        <f t="shared" si="27"/>
        <v>0</v>
      </c>
      <c r="H31" s="279">
        <f t="shared" si="27"/>
        <v>81</v>
      </c>
      <c r="I31" s="279">
        <f t="shared" si="27"/>
        <v>0</v>
      </c>
      <c r="J31" s="279">
        <f t="shared" si="27"/>
        <v>7</v>
      </c>
      <c r="K31" s="279">
        <f t="shared" si="27"/>
        <v>0</v>
      </c>
      <c r="L31" s="279">
        <f t="shared" si="27"/>
        <v>0</v>
      </c>
      <c r="M31" s="279">
        <f t="shared" si="27"/>
        <v>0</v>
      </c>
      <c r="N31" s="279">
        <f t="shared" si="27"/>
        <v>0</v>
      </c>
      <c r="O31" s="279">
        <f t="shared" si="27"/>
        <v>0</v>
      </c>
      <c r="P31" s="279">
        <f t="shared" si="27"/>
        <v>0</v>
      </c>
      <c r="Q31" s="279">
        <f t="shared" si="27"/>
        <v>0</v>
      </c>
      <c r="R31" s="279">
        <f t="shared" si="27"/>
        <v>0</v>
      </c>
      <c r="S31" s="279">
        <f t="shared" si="14"/>
        <v>0</v>
      </c>
      <c r="T31" s="279">
        <f t="shared" si="15"/>
        <v>0</v>
      </c>
      <c r="U31" s="279">
        <f t="shared" si="16"/>
        <v>0</v>
      </c>
      <c r="V31" s="279">
        <f t="shared" si="17"/>
        <v>0</v>
      </c>
      <c r="W31" s="279">
        <f t="shared" si="18"/>
        <v>0</v>
      </c>
      <c r="X31" s="279">
        <f t="shared" si="19"/>
        <v>3</v>
      </c>
      <c r="Y31" s="279">
        <f t="shared" si="20"/>
        <v>0</v>
      </c>
      <c r="Z31" s="279">
        <v>0</v>
      </c>
      <c r="AA31" s="279">
        <v>0</v>
      </c>
      <c r="AB31" s="279">
        <v>0</v>
      </c>
      <c r="AC31" s="279">
        <v>0</v>
      </c>
      <c r="AD31" s="279">
        <v>0</v>
      </c>
      <c r="AE31" s="279">
        <v>0</v>
      </c>
      <c r="AF31" s="279">
        <v>0</v>
      </c>
      <c r="AG31" s="279">
        <v>0</v>
      </c>
      <c r="AH31" s="279">
        <v>0</v>
      </c>
      <c r="AI31" s="279">
        <v>0</v>
      </c>
      <c r="AJ31" s="279" t="s">
        <v>49</v>
      </c>
      <c r="AK31" s="279" t="s">
        <v>49</v>
      </c>
      <c r="AL31" s="279">
        <v>0</v>
      </c>
      <c r="AM31" s="279" t="s">
        <v>49</v>
      </c>
      <c r="AN31" s="279" t="s">
        <v>49</v>
      </c>
      <c r="AO31" s="279">
        <v>0</v>
      </c>
      <c r="AP31" s="279" t="s">
        <v>49</v>
      </c>
      <c r="AQ31" s="279">
        <v>0</v>
      </c>
      <c r="AR31" s="279" t="s">
        <v>49</v>
      </c>
      <c r="AS31" s="279">
        <v>0</v>
      </c>
      <c r="AT31" s="279">
        <f t="shared" si="21"/>
        <v>52</v>
      </c>
      <c r="AU31" s="279">
        <v>0</v>
      </c>
      <c r="AV31" s="279">
        <v>0</v>
      </c>
      <c r="AW31" s="279">
        <v>0</v>
      </c>
      <c r="AX31" s="279">
        <v>52</v>
      </c>
      <c r="AY31" s="279">
        <v>0</v>
      </c>
      <c r="AZ31" s="279">
        <v>0</v>
      </c>
      <c r="BA31" s="279">
        <v>0</v>
      </c>
      <c r="BB31" s="279">
        <v>0</v>
      </c>
      <c r="BC31" s="279">
        <v>0</v>
      </c>
      <c r="BD31" s="279">
        <v>0</v>
      </c>
      <c r="BE31" s="279" t="s">
        <v>49</v>
      </c>
      <c r="BF31" s="279" t="s">
        <v>49</v>
      </c>
      <c r="BG31" s="279" t="s">
        <v>49</v>
      </c>
      <c r="BH31" s="279" t="s">
        <v>49</v>
      </c>
      <c r="BI31" s="279" t="s">
        <v>49</v>
      </c>
      <c r="BJ31" s="279" t="s">
        <v>49</v>
      </c>
      <c r="BK31" s="279" t="s">
        <v>49</v>
      </c>
      <c r="BL31" s="279" t="s">
        <v>49</v>
      </c>
      <c r="BM31" s="279" t="s">
        <v>49</v>
      </c>
      <c r="BN31" s="279">
        <v>0</v>
      </c>
      <c r="BO31" s="279">
        <f t="shared" si="22"/>
        <v>0</v>
      </c>
      <c r="BP31" s="279">
        <v>0</v>
      </c>
      <c r="BQ31" s="279">
        <v>0</v>
      </c>
      <c r="BR31" s="279">
        <v>0</v>
      </c>
      <c r="BS31" s="279">
        <v>0</v>
      </c>
      <c r="BT31" s="279">
        <v>0</v>
      </c>
      <c r="BU31" s="279">
        <v>0</v>
      </c>
      <c r="BV31" s="279">
        <v>0</v>
      </c>
      <c r="BW31" s="279">
        <v>0</v>
      </c>
      <c r="BX31" s="279">
        <v>0</v>
      </c>
      <c r="BY31" s="279">
        <v>0</v>
      </c>
      <c r="BZ31" s="279">
        <v>0</v>
      </c>
      <c r="CA31" s="279">
        <v>0</v>
      </c>
      <c r="CB31" s="279" t="s">
        <v>49</v>
      </c>
      <c r="CC31" s="279" t="s">
        <v>49</v>
      </c>
      <c r="CD31" s="279" t="s">
        <v>49</v>
      </c>
      <c r="CE31" s="279" t="s">
        <v>49</v>
      </c>
      <c r="CF31" s="279" t="s">
        <v>49</v>
      </c>
      <c r="CG31" s="279" t="s">
        <v>49</v>
      </c>
      <c r="CH31" s="279" t="s">
        <v>49</v>
      </c>
      <c r="CI31" s="279">
        <v>0</v>
      </c>
      <c r="CJ31" s="279">
        <f t="shared" si="23"/>
        <v>0</v>
      </c>
      <c r="CK31" s="279">
        <v>0</v>
      </c>
      <c r="CL31" s="279">
        <v>0</v>
      </c>
      <c r="CM31" s="279">
        <v>0</v>
      </c>
      <c r="CN31" s="279">
        <v>0</v>
      </c>
      <c r="CO31" s="279">
        <v>0</v>
      </c>
      <c r="CP31" s="279">
        <v>0</v>
      </c>
      <c r="CQ31" s="279">
        <v>0</v>
      </c>
      <c r="CR31" s="279">
        <v>0</v>
      </c>
      <c r="CS31" s="279">
        <v>0</v>
      </c>
      <c r="CT31" s="279">
        <v>0</v>
      </c>
      <c r="CU31" s="279">
        <v>0</v>
      </c>
      <c r="CV31" s="279">
        <v>0</v>
      </c>
      <c r="CW31" s="279" t="s">
        <v>49</v>
      </c>
      <c r="CX31" s="279" t="s">
        <v>49</v>
      </c>
      <c r="CY31" s="279" t="s">
        <v>49</v>
      </c>
      <c r="CZ31" s="279" t="s">
        <v>49</v>
      </c>
      <c r="DA31" s="279" t="s">
        <v>49</v>
      </c>
      <c r="DB31" s="279" t="s">
        <v>49</v>
      </c>
      <c r="DC31" s="279" t="s">
        <v>49</v>
      </c>
      <c r="DD31" s="279">
        <v>0</v>
      </c>
      <c r="DE31" s="279">
        <f t="shared" si="24"/>
        <v>0</v>
      </c>
      <c r="DF31" s="279">
        <v>0</v>
      </c>
      <c r="DG31" s="279">
        <v>0</v>
      </c>
      <c r="DH31" s="279">
        <v>0</v>
      </c>
      <c r="DI31" s="279">
        <v>0</v>
      </c>
      <c r="DJ31" s="279">
        <v>0</v>
      </c>
      <c r="DK31" s="279">
        <v>0</v>
      </c>
      <c r="DL31" s="279">
        <v>0</v>
      </c>
      <c r="DM31" s="279">
        <v>0</v>
      </c>
      <c r="DN31" s="279">
        <v>0</v>
      </c>
      <c r="DO31" s="279">
        <v>0</v>
      </c>
      <c r="DP31" s="279">
        <v>0</v>
      </c>
      <c r="DQ31" s="279">
        <v>0</v>
      </c>
      <c r="DR31" s="279" t="s">
        <v>49</v>
      </c>
      <c r="DS31" s="279" t="s">
        <v>49</v>
      </c>
      <c r="DT31" s="279">
        <v>0</v>
      </c>
      <c r="DU31" s="279" t="s">
        <v>49</v>
      </c>
      <c r="DV31" s="279" t="s">
        <v>49</v>
      </c>
      <c r="DW31" s="279" t="s">
        <v>49</v>
      </c>
      <c r="DX31" s="279" t="s">
        <v>49</v>
      </c>
      <c r="DY31" s="279">
        <v>0</v>
      </c>
      <c r="DZ31" s="279">
        <f t="shared" si="25"/>
        <v>0</v>
      </c>
      <c r="EA31" s="279">
        <v>0</v>
      </c>
      <c r="EB31" s="279">
        <v>0</v>
      </c>
      <c r="EC31" s="279">
        <v>0</v>
      </c>
      <c r="ED31" s="279">
        <v>0</v>
      </c>
      <c r="EE31" s="279">
        <v>0</v>
      </c>
      <c r="EF31" s="279">
        <v>0</v>
      </c>
      <c r="EG31" s="279">
        <v>0</v>
      </c>
      <c r="EH31" s="279">
        <v>0</v>
      </c>
      <c r="EI31" s="279">
        <v>0</v>
      </c>
      <c r="EJ31" s="279">
        <v>0</v>
      </c>
      <c r="EK31" s="279" t="s">
        <v>49</v>
      </c>
      <c r="EL31" s="279" t="s">
        <v>49</v>
      </c>
      <c r="EM31" s="279" t="s">
        <v>49</v>
      </c>
      <c r="EN31" s="279">
        <v>0</v>
      </c>
      <c r="EO31" s="279">
        <v>0</v>
      </c>
      <c r="EP31" s="279" t="s">
        <v>49</v>
      </c>
      <c r="EQ31" s="279" t="s">
        <v>49</v>
      </c>
      <c r="ER31" s="279" t="s">
        <v>49</v>
      </c>
      <c r="ES31" s="279">
        <v>0</v>
      </c>
      <c r="ET31" s="279">
        <v>0</v>
      </c>
      <c r="EU31" s="279">
        <f t="shared" si="26"/>
        <v>39</v>
      </c>
      <c r="EV31" s="279">
        <v>0</v>
      </c>
      <c r="EW31" s="279">
        <v>0</v>
      </c>
      <c r="EX31" s="279">
        <v>0</v>
      </c>
      <c r="EY31" s="279">
        <v>29</v>
      </c>
      <c r="EZ31" s="279">
        <v>0</v>
      </c>
      <c r="FA31" s="279">
        <v>7</v>
      </c>
      <c r="FB31" s="279">
        <v>0</v>
      </c>
      <c r="FC31" s="279">
        <v>0</v>
      </c>
      <c r="FD31" s="279">
        <v>0</v>
      </c>
      <c r="FE31" s="279">
        <v>0</v>
      </c>
      <c r="FF31" s="279">
        <v>0</v>
      </c>
      <c r="FG31" s="279">
        <v>0</v>
      </c>
      <c r="FH31" s="279" t="s">
        <v>49</v>
      </c>
      <c r="FI31" s="279" t="s">
        <v>49</v>
      </c>
      <c r="FJ31" s="279" t="s">
        <v>49</v>
      </c>
      <c r="FK31" s="279">
        <v>0</v>
      </c>
      <c r="FL31" s="279">
        <v>0</v>
      </c>
      <c r="FM31" s="279">
        <v>0</v>
      </c>
      <c r="FN31" s="279">
        <v>0</v>
      </c>
      <c r="FO31" s="279">
        <v>3</v>
      </c>
    </row>
    <row r="32" spans="1:171" s="275" customFormat="1" ht="12" customHeight="1">
      <c r="A32" s="270" t="s">
        <v>502</v>
      </c>
      <c r="B32" s="271" t="s">
        <v>552</v>
      </c>
      <c r="C32" s="270" t="s">
        <v>553</v>
      </c>
      <c r="D32" s="279">
        <f t="shared" si="27"/>
        <v>1865</v>
      </c>
      <c r="E32" s="279">
        <f t="shared" si="27"/>
        <v>146</v>
      </c>
      <c r="F32" s="279">
        <f t="shared" si="27"/>
        <v>1</v>
      </c>
      <c r="G32" s="279">
        <f t="shared" si="27"/>
        <v>32</v>
      </c>
      <c r="H32" s="279">
        <f t="shared" si="27"/>
        <v>479</v>
      </c>
      <c r="I32" s="279">
        <f t="shared" si="27"/>
        <v>69</v>
      </c>
      <c r="J32" s="279">
        <f t="shared" si="27"/>
        <v>12</v>
      </c>
      <c r="K32" s="279">
        <f t="shared" si="27"/>
        <v>1</v>
      </c>
      <c r="L32" s="279">
        <f t="shared" si="27"/>
        <v>2</v>
      </c>
      <c r="M32" s="279">
        <f t="shared" si="27"/>
        <v>123</v>
      </c>
      <c r="N32" s="279">
        <f t="shared" si="27"/>
        <v>26</v>
      </c>
      <c r="O32" s="279">
        <f t="shared" si="27"/>
        <v>0</v>
      </c>
      <c r="P32" s="279">
        <f t="shared" si="27"/>
        <v>0</v>
      </c>
      <c r="Q32" s="279">
        <f t="shared" si="27"/>
        <v>0</v>
      </c>
      <c r="R32" s="279">
        <f t="shared" si="27"/>
        <v>936</v>
      </c>
      <c r="S32" s="279">
        <f t="shared" si="14"/>
        <v>0</v>
      </c>
      <c r="T32" s="279">
        <f t="shared" si="15"/>
        <v>0</v>
      </c>
      <c r="U32" s="279">
        <f t="shared" si="16"/>
        <v>0</v>
      </c>
      <c r="V32" s="279">
        <f t="shared" si="17"/>
        <v>0</v>
      </c>
      <c r="W32" s="279">
        <f t="shared" si="18"/>
        <v>0</v>
      </c>
      <c r="X32" s="279">
        <f t="shared" si="19"/>
        <v>38</v>
      </c>
      <c r="Y32" s="279">
        <f t="shared" si="20"/>
        <v>0</v>
      </c>
      <c r="Z32" s="279">
        <v>0</v>
      </c>
      <c r="AA32" s="279">
        <v>0</v>
      </c>
      <c r="AB32" s="279">
        <v>0</v>
      </c>
      <c r="AC32" s="279">
        <v>0</v>
      </c>
      <c r="AD32" s="279">
        <v>0</v>
      </c>
      <c r="AE32" s="279">
        <v>0</v>
      </c>
      <c r="AF32" s="279">
        <v>0</v>
      </c>
      <c r="AG32" s="279">
        <v>0</v>
      </c>
      <c r="AH32" s="279">
        <v>0</v>
      </c>
      <c r="AI32" s="279">
        <v>0</v>
      </c>
      <c r="AJ32" s="279" t="s">
        <v>49</v>
      </c>
      <c r="AK32" s="279" t="s">
        <v>49</v>
      </c>
      <c r="AL32" s="279">
        <v>0</v>
      </c>
      <c r="AM32" s="279" t="s">
        <v>49</v>
      </c>
      <c r="AN32" s="279" t="s">
        <v>49</v>
      </c>
      <c r="AO32" s="279">
        <v>0</v>
      </c>
      <c r="AP32" s="279" t="s">
        <v>49</v>
      </c>
      <c r="AQ32" s="279">
        <v>0</v>
      </c>
      <c r="AR32" s="279" t="s">
        <v>49</v>
      </c>
      <c r="AS32" s="279">
        <v>0</v>
      </c>
      <c r="AT32" s="279">
        <f t="shared" si="21"/>
        <v>0</v>
      </c>
      <c r="AU32" s="279">
        <v>0</v>
      </c>
      <c r="AV32" s="279">
        <v>0</v>
      </c>
      <c r="AW32" s="279">
        <v>0</v>
      </c>
      <c r="AX32" s="279">
        <v>0</v>
      </c>
      <c r="AY32" s="279">
        <v>0</v>
      </c>
      <c r="AZ32" s="279">
        <v>0</v>
      </c>
      <c r="BA32" s="279">
        <v>0</v>
      </c>
      <c r="BB32" s="279">
        <v>0</v>
      </c>
      <c r="BC32" s="279">
        <v>0</v>
      </c>
      <c r="BD32" s="279">
        <v>0</v>
      </c>
      <c r="BE32" s="279" t="s">
        <v>49</v>
      </c>
      <c r="BF32" s="279" t="s">
        <v>49</v>
      </c>
      <c r="BG32" s="279" t="s">
        <v>49</v>
      </c>
      <c r="BH32" s="279" t="s">
        <v>49</v>
      </c>
      <c r="BI32" s="279" t="s">
        <v>49</v>
      </c>
      <c r="BJ32" s="279" t="s">
        <v>49</v>
      </c>
      <c r="BK32" s="279" t="s">
        <v>49</v>
      </c>
      <c r="BL32" s="279" t="s">
        <v>49</v>
      </c>
      <c r="BM32" s="279" t="s">
        <v>49</v>
      </c>
      <c r="BN32" s="279">
        <v>0</v>
      </c>
      <c r="BO32" s="279">
        <f t="shared" si="22"/>
        <v>0</v>
      </c>
      <c r="BP32" s="279">
        <v>0</v>
      </c>
      <c r="BQ32" s="279">
        <v>0</v>
      </c>
      <c r="BR32" s="279">
        <v>0</v>
      </c>
      <c r="BS32" s="279">
        <v>0</v>
      </c>
      <c r="BT32" s="279">
        <v>0</v>
      </c>
      <c r="BU32" s="279">
        <v>0</v>
      </c>
      <c r="BV32" s="279">
        <v>0</v>
      </c>
      <c r="BW32" s="279">
        <v>0</v>
      </c>
      <c r="BX32" s="279">
        <v>0</v>
      </c>
      <c r="BY32" s="279">
        <v>0</v>
      </c>
      <c r="BZ32" s="279">
        <v>0</v>
      </c>
      <c r="CA32" s="279">
        <v>0</v>
      </c>
      <c r="CB32" s="279" t="s">
        <v>49</v>
      </c>
      <c r="CC32" s="279" t="s">
        <v>49</v>
      </c>
      <c r="CD32" s="279" t="s">
        <v>49</v>
      </c>
      <c r="CE32" s="279" t="s">
        <v>49</v>
      </c>
      <c r="CF32" s="279" t="s">
        <v>49</v>
      </c>
      <c r="CG32" s="279" t="s">
        <v>49</v>
      </c>
      <c r="CH32" s="279" t="s">
        <v>49</v>
      </c>
      <c r="CI32" s="279">
        <v>0</v>
      </c>
      <c r="CJ32" s="279">
        <f t="shared" si="23"/>
        <v>0</v>
      </c>
      <c r="CK32" s="279">
        <v>0</v>
      </c>
      <c r="CL32" s="279">
        <v>0</v>
      </c>
      <c r="CM32" s="279">
        <v>0</v>
      </c>
      <c r="CN32" s="279">
        <v>0</v>
      </c>
      <c r="CO32" s="279">
        <v>0</v>
      </c>
      <c r="CP32" s="279">
        <v>0</v>
      </c>
      <c r="CQ32" s="279">
        <v>0</v>
      </c>
      <c r="CR32" s="279">
        <v>0</v>
      </c>
      <c r="CS32" s="279">
        <v>0</v>
      </c>
      <c r="CT32" s="279">
        <v>0</v>
      </c>
      <c r="CU32" s="279">
        <v>0</v>
      </c>
      <c r="CV32" s="279">
        <v>0</v>
      </c>
      <c r="CW32" s="279" t="s">
        <v>49</v>
      </c>
      <c r="CX32" s="279" t="s">
        <v>49</v>
      </c>
      <c r="CY32" s="279" t="s">
        <v>49</v>
      </c>
      <c r="CZ32" s="279" t="s">
        <v>49</v>
      </c>
      <c r="DA32" s="279" t="s">
        <v>49</v>
      </c>
      <c r="DB32" s="279" t="s">
        <v>49</v>
      </c>
      <c r="DC32" s="279" t="s">
        <v>49</v>
      </c>
      <c r="DD32" s="279">
        <v>0</v>
      </c>
      <c r="DE32" s="279">
        <f t="shared" si="24"/>
        <v>0</v>
      </c>
      <c r="DF32" s="279">
        <v>0</v>
      </c>
      <c r="DG32" s="279">
        <v>0</v>
      </c>
      <c r="DH32" s="279">
        <v>0</v>
      </c>
      <c r="DI32" s="279">
        <v>0</v>
      </c>
      <c r="DJ32" s="279">
        <v>0</v>
      </c>
      <c r="DK32" s="279">
        <v>0</v>
      </c>
      <c r="DL32" s="279">
        <v>0</v>
      </c>
      <c r="DM32" s="279">
        <v>0</v>
      </c>
      <c r="DN32" s="279">
        <v>0</v>
      </c>
      <c r="DO32" s="279">
        <v>0</v>
      </c>
      <c r="DP32" s="279">
        <v>0</v>
      </c>
      <c r="DQ32" s="279">
        <v>0</v>
      </c>
      <c r="DR32" s="279" t="s">
        <v>49</v>
      </c>
      <c r="DS32" s="279" t="s">
        <v>49</v>
      </c>
      <c r="DT32" s="279">
        <v>0</v>
      </c>
      <c r="DU32" s="279" t="s">
        <v>49</v>
      </c>
      <c r="DV32" s="279" t="s">
        <v>49</v>
      </c>
      <c r="DW32" s="279" t="s">
        <v>49</v>
      </c>
      <c r="DX32" s="279" t="s">
        <v>49</v>
      </c>
      <c r="DY32" s="279">
        <v>0</v>
      </c>
      <c r="DZ32" s="279">
        <f t="shared" si="25"/>
        <v>936</v>
      </c>
      <c r="EA32" s="279">
        <v>0</v>
      </c>
      <c r="EB32" s="279">
        <v>0</v>
      </c>
      <c r="EC32" s="279">
        <v>0</v>
      </c>
      <c r="ED32" s="279">
        <v>0</v>
      </c>
      <c r="EE32" s="279">
        <v>0</v>
      </c>
      <c r="EF32" s="279">
        <v>0</v>
      </c>
      <c r="EG32" s="279">
        <v>0</v>
      </c>
      <c r="EH32" s="279">
        <v>0</v>
      </c>
      <c r="EI32" s="279">
        <v>0</v>
      </c>
      <c r="EJ32" s="279">
        <v>0</v>
      </c>
      <c r="EK32" s="279" t="s">
        <v>49</v>
      </c>
      <c r="EL32" s="279" t="s">
        <v>49</v>
      </c>
      <c r="EM32" s="279" t="s">
        <v>49</v>
      </c>
      <c r="EN32" s="279">
        <v>936</v>
      </c>
      <c r="EO32" s="279">
        <v>0</v>
      </c>
      <c r="EP32" s="279" t="s">
        <v>49</v>
      </c>
      <c r="EQ32" s="279" t="s">
        <v>49</v>
      </c>
      <c r="ER32" s="279" t="s">
        <v>49</v>
      </c>
      <c r="ES32" s="279">
        <v>0</v>
      </c>
      <c r="ET32" s="279">
        <v>0</v>
      </c>
      <c r="EU32" s="279">
        <f t="shared" si="26"/>
        <v>929</v>
      </c>
      <c r="EV32" s="279">
        <v>146</v>
      </c>
      <c r="EW32" s="279">
        <v>1</v>
      </c>
      <c r="EX32" s="279">
        <v>32</v>
      </c>
      <c r="EY32" s="279">
        <v>479</v>
      </c>
      <c r="EZ32" s="279">
        <v>69</v>
      </c>
      <c r="FA32" s="279">
        <v>12</v>
      </c>
      <c r="FB32" s="279">
        <v>1</v>
      </c>
      <c r="FC32" s="279">
        <v>2</v>
      </c>
      <c r="FD32" s="279">
        <v>123</v>
      </c>
      <c r="FE32" s="279">
        <v>26</v>
      </c>
      <c r="FF32" s="279">
        <v>0</v>
      </c>
      <c r="FG32" s="279">
        <v>0</v>
      </c>
      <c r="FH32" s="279" t="s">
        <v>49</v>
      </c>
      <c r="FI32" s="279" t="s">
        <v>49</v>
      </c>
      <c r="FJ32" s="279" t="s">
        <v>49</v>
      </c>
      <c r="FK32" s="279">
        <v>0</v>
      </c>
      <c r="FL32" s="279">
        <v>0</v>
      </c>
      <c r="FM32" s="279">
        <v>0</v>
      </c>
      <c r="FN32" s="279">
        <v>0</v>
      </c>
      <c r="FO32" s="279">
        <v>38</v>
      </c>
    </row>
    <row r="33" spans="1:171" s="275" customFormat="1" ht="12" customHeight="1">
      <c r="A33" s="270" t="s">
        <v>502</v>
      </c>
      <c r="B33" s="271" t="s">
        <v>554</v>
      </c>
      <c r="C33" s="270" t="s">
        <v>555</v>
      </c>
      <c r="D33" s="279">
        <f t="shared" si="27"/>
        <v>211</v>
      </c>
      <c r="E33" s="279">
        <f t="shared" si="27"/>
        <v>0</v>
      </c>
      <c r="F33" s="279">
        <f t="shared" si="27"/>
        <v>0</v>
      </c>
      <c r="G33" s="279">
        <f t="shared" si="27"/>
        <v>0</v>
      </c>
      <c r="H33" s="279">
        <f t="shared" si="27"/>
        <v>188</v>
      </c>
      <c r="I33" s="279">
        <f t="shared" si="27"/>
        <v>0</v>
      </c>
      <c r="J33" s="279">
        <f t="shared" si="27"/>
        <v>16</v>
      </c>
      <c r="K33" s="279">
        <f t="shared" si="27"/>
        <v>0</v>
      </c>
      <c r="L33" s="279">
        <f t="shared" si="27"/>
        <v>0</v>
      </c>
      <c r="M33" s="279">
        <f t="shared" si="27"/>
        <v>0</v>
      </c>
      <c r="N33" s="279">
        <f t="shared" si="27"/>
        <v>0</v>
      </c>
      <c r="O33" s="279">
        <f t="shared" si="27"/>
        <v>0</v>
      </c>
      <c r="P33" s="279">
        <f t="shared" si="27"/>
        <v>0</v>
      </c>
      <c r="Q33" s="279">
        <f t="shared" si="27"/>
        <v>0</v>
      </c>
      <c r="R33" s="279">
        <f t="shared" si="27"/>
        <v>0</v>
      </c>
      <c r="S33" s="279">
        <f t="shared" si="14"/>
        <v>0</v>
      </c>
      <c r="T33" s="279">
        <f t="shared" si="15"/>
        <v>0</v>
      </c>
      <c r="U33" s="279">
        <f t="shared" si="16"/>
        <v>0</v>
      </c>
      <c r="V33" s="279">
        <f t="shared" si="17"/>
        <v>0</v>
      </c>
      <c r="W33" s="279">
        <f t="shared" si="18"/>
        <v>0</v>
      </c>
      <c r="X33" s="279">
        <f t="shared" si="19"/>
        <v>7</v>
      </c>
      <c r="Y33" s="279">
        <f t="shared" si="20"/>
        <v>0</v>
      </c>
      <c r="Z33" s="279">
        <v>0</v>
      </c>
      <c r="AA33" s="279">
        <v>0</v>
      </c>
      <c r="AB33" s="279">
        <v>0</v>
      </c>
      <c r="AC33" s="279">
        <v>0</v>
      </c>
      <c r="AD33" s="279">
        <v>0</v>
      </c>
      <c r="AE33" s="279">
        <v>0</v>
      </c>
      <c r="AF33" s="279">
        <v>0</v>
      </c>
      <c r="AG33" s="279">
        <v>0</v>
      </c>
      <c r="AH33" s="279">
        <v>0</v>
      </c>
      <c r="AI33" s="279">
        <v>0</v>
      </c>
      <c r="AJ33" s="279" t="s">
        <v>49</v>
      </c>
      <c r="AK33" s="279" t="s">
        <v>49</v>
      </c>
      <c r="AL33" s="279">
        <v>0</v>
      </c>
      <c r="AM33" s="279" t="s">
        <v>49</v>
      </c>
      <c r="AN33" s="279" t="s">
        <v>49</v>
      </c>
      <c r="AO33" s="279">
        <v>0</v>
      </c>
      <c r="AP33" s="279" t="s">
        <v>49</v>
      </c>
      <c r="AQ33" s="279">
        <v>0</v>
      </c>
      <c r="AR33" s="279" t="s">
        <v>49</v>
      </c>
      <c r="AS33" s="279">
        <v>0</v>
      </c>
      <c r="AT33" s="279">
        <f t="shared" si="21"/>
        <v>122</v>
      </c>
      <c r="AU33" s="279">
        <v>0</v>
      </c>
      <c r="AV33" s="279">
        <v>0</v>
      </c>
      <c r="AW33" s="279">
        <v>0</v>
      </c>
      <c r="AX33" s="279">
        <v>122</v>
      </c>
      <c r="AY33" s="279">
        <v>0</v>
      </c>
      <c r="AZ33" s="279">
        <v>0</v>
      </c>
      <c r="BA33" s="279">
        <v>0</v>
      </c>
      <c r="BB33" s="279">
        <v>0</v>
      </c>
      <c r="BC33" s="279">
        <v>0</v>
      </c>
      <c r="BD33" s="279">
        <v>0</v>
      </c>
      <c r="BE33" s="279" t="s">
        <v>49</v>
      </c>
      <c r="BF33" s="279" t="s">
        <v>49</v>
      </c>
      <c r="BG33" s="279" t="s">
        <v>49</v>
      </c>
      <c r="BH33" s="279" t="s">
        <v>49</v>
      </c>
      <c r="BI33" s="279" t="s">
        <v>49</v>
      </c>
      <c r="BJ33" s="279" t="s">
        <v>49</v>
      </c>
      <c r="BK33" s="279" t="s">
        <v>49</v>
      </c>
      <c r="BL33" s="279" t="s">
        <v>49</v>
      </c>
      <c r="BM33" s="279" t="s">
        <v>49</v>
      </c>
      <c r="BN33" s="279">
        <v>0</v>
      </c>
      <c r="BO33" s="279">
        <f t="shared" si="22"/>
        <v>0</v>
      </c>
      <c r="BP33" s="279">
        <v>0</v>
      </c>
      <c r="BQ33" s="279">
        <v>0</v>
      </c>
      <c r="BR33" s="279">
        <v>0</v>
      </c>
      <c r="BS33" s="279">
        <v>0</v>
      </c>
      <c r="BT33" s="279">
        <v>0</v>
      </c>
      <c r="BU33" s="279">
        <v>0</v>
      </c>
      <c r="BV33" s="279">
        <v>0</v>
      </c>
      <c r="BW33" s="279">
        <v>0</v>
      </c>
      <c r="BX33" s="279">
        <v>0</v>
      </c>
      <c r="BY33" s="279">
        <v>0</v>
      </c>
      <c r="BZ33" s="279">
        <v>0</v>
      </c>
      <c r="CA33" s="279">
        <v>0</v>
      </c>
      <c r="CB33" s="279" t="s">
        <v>49</v>
      </c>
      <c r="CC33" s="279" t="s">
        <v>49</v>
      </c>
      <c r="CD33" s="279" t="s">
        <v>49</v>
      </c>
      <c r="CE33" s="279" t="s">
        <v>49</v>
      </c>
      <c r="CF33" s="279" t="s">
        <v>49</v>
      </c>
      <c r="CG33" s="279" t="s">
        <v>49</v>
      </c>
      <c r="CH33" s="279" t="s">
        <v>49</v>
      </c>
      <c r="CI33" s="279">
        <v>0</v>
      </c>
      <c r="CJ33" s="279">
        <f t="shared" si="23"/>
        <v>0</v>
      </c>
      <c r="CK33" s="279">
        <v>0</v>
      </c>
      <c r="CL33" s="279">
        <v>0</v>
      </c>
      <c r="CM33" s="279">
        <v>0</v>
      </c>
      <c r="CN33" s="279">
        <v>0</v>
      </c>
      <c r="CO33" s="279">
        <v>0</v>
      </c>
      <c r="CP33" s="279">
        <v>0</v>
      </c>
      <c r="CQ33" s="279">
        <v>0</v>
      </c>
      <c r="CR33" s="279">
        <v>0</v>
      </c>
      <c r="CS33" s="279">
        <v>0</v>
      </c>
      <c r="CT33" s="279">
        <v>0</v>
      </c>
      <c r="CU33" s="279">
        <v>0</v>
      </c>
      <c r="CV33" s="279">
        <v>0</v>
      </c>
      <c r="CW33" s="279" t="s">
        <v>49</v>
      </c>
      <c r="CX33" s="279" t="s">
        <v>49</v>
      </c>
      <c r="CY33" s="279" t="s">
        <v>49</v>
      </c>
      <c r="CZ33" s="279" t="s">
        <v>49</v>
      </c>
      <c r="DA33" s="279" t="s">
        <v>49</v>
      </c>
      <c r="DB33" s="279" t="s">
        <v>49</v>
      </c>
      <c r="DC33" s="279" t="s">
        <v>49</v>
      </c>
      <c r="DD33" s="279">
        <v>0</v>
      </c>
      <c r="DE33" s="279">
        <f t="shared" si="24"/>
        <v>0</v>
      </c>
      <c r="DF33" s="279">
        <v>0</v>
      </c>
      <c r="DG33" s="279">
        <v>0</v>
      </c>
      <c r="DH33" s="279">
        <v>0</v>
      </c>
      <c r="DI33" s="279">
        <v>0</v>
      </c>
      <c r="DJ33" s="279">
        <v>0</v>
      </c>
      <c r="DK33" s="279">
        <v>0</v>
      </c>
      <c r="DL33" s="279">
        <v>0</v>
      </c>
      <c r="DM33" s="279">
        <v>0</v>
      </c>
      <c r="DN33" s="279">
        <v>0</v>
      </c>
      <c r="DO33" s="279">
        <v>0</v>
      </c>
      <c r="DP33" s="279">
        <v>0</v>
      </c>
      <c r="DQ33" s="279">
        <v>0</v>
      </c>
      <c r="DR33" s="279" t="s">
        <v>49</v>
      </c>
      <c r="DS33" s="279" t="s">
        <v>49</v>
      </c>
      <c r="DT33" s="279">
        <v>0</v>
      </c>
      <c r="DU33" s="279" t="s">
        <v>49</v>
      </c>
      <c r="DV33" s="279" t="s">
        <v>49</v>
      </c>
      <c r="DW33" s="279" t="s">
        <v>49</v>
      </c>
      <c r="DX33" s="279" t="s">
        <v>49</v>
      </c>
      <c r="DY33" s="279">
        <v>0</v>
      </c>
      <c r="DZ33" s="279">
        <f t="shared" si="25"/>
        <v>0</v>
      </c>
      <c r="EA33" s="279">
        <v>0</v>
      </c>
      <c r="EB33" s="279">
        <v>0</v>
      </c>
      <c r="EC33" s="279">
        <v>0</v>
      </c>
      <c r="ED33" s="279">
        <v>0</v>
      </c>
      <c r="EE33" s="279">
        <v>0</v>
      </c>
      <c r="EF33" s="279">
        <v>0</v>
      </c>
      <c r="EG33" s="279">
        <v>0</v>
      </c>
      <c r="EH33" s="279">
        <v>0</v>
      </c>
      <c r="EI33" s="279">
        <v>0</v>
      </c>
      <c r="EJ33" s="279">
        <v>0</v>
      </c>
      <c r="EK33" s="279" t="s">
        <v>49</v>
      </c>
      <c r="EL33" s="279" t="s">
        <v>49</v>
      </c>
      <c r="EM33" s="279" t="s">
        <v>49</v>
      </c>
      <c r="EN33" s="279">
        <v>0</v>
      </c>
      <c r="EO33" s="279">
        <v>0</v>
      </c>
      <c r="EP33" s="279" t="s">
        <v>49</v>
      </c>
      <c r="EQ33" s="279" t="s">
        <v>49</v>
      </c>
      <c r="ER33" s="279" t="s">
        <v>49</v>
      </c>
      <c r="ES33" s="279">
        <v>0</v>
      </c>
      <c r="ET33" s="279">
        <v>0</v>
      </c>
      <c r="EU33" s="279">
        <f t="shared" si="26"/>
        <v>89</v>
      </c>
      <c r="EV33" s="279">
        <v>0</v>
      </c>
      <c r="EW33" s="279">
        <v>0</v>
      </c>
      <c r="EX33" s="279">
        <v>0</v>
      </c>
      <c r="EY33" s="279">
        <v>66</v>
      </c>
      <c r="EZ33" s="279">
        <v>0</v>
      </c>
      <c r="FA33" s="279">
        <v>16</v>
      </c>
      <c r="FB33" s="279">
        <v>0</v>
      </c>
      <c r="FC33" s="279">
        <v>0</v>
      </c>
      <c r="FD33" s="279">
        <v>0</v>
      </c>
      <c r="FE33" s="279">
        <v>0</v>
      </c>
      <c r="FF33" s="279">
        <v>0</v>
      </c>
      <c r="FG33" s="279">
        <v>0</v>
      </c>
      <c r="FH33" s="279" t="s">
        <v>49</v>
      </c>
      <c r="FI33" s="279" t="s">
        <v>49</v>
      </c>
      <c r="FJ33" s="279" t="s">
        <v>49</v>
      </c>
      <c r="FK33" s="279">
        <v>0</v>
      </c>
      <c r="FL33" s="279">
        <v>0</v>
      </c>
      <c r="FM33" s="279">
        <v>0</v>
      </c>
      <c r="FN33" s="279">
        <v>0</v>
      </c>
      <c r="FO33" s="279">
        <v>7</v>
      </c>
    </row>
    <row r="34" spans="1:171" s="275" customFormat="1" ht="12" customHeight="1">
      <c r="A34" s="270" t="s">
        <v>502</v>
      </c>
      <c r="B34" s="271" t="s">
        <v>556</v>
      </c>
      <c r="C34" s="270" t="s">
        <v>557</v>
      </c>
      <c r="D34" s="279">
        <f t="shared" si="27"/>
        <v>117</v>
      </c>
      <c r="E34" s="279">
        <f t="shared" si="27"/>
        <v>0</v>
      </c>
      <c r="F34" s="279">
        <f t="shared" si="27"/>
        <v>0</v>
      </c>
      <c r="G34" s="279">
        <f t="shared" si="27"/>
        <v>0</v>
      </c>
      <c r="H34" s="279">
        <f t="shared" si="27"/>
        <v>104</v>
      </c>
      <c r="I34" s="279">
        <f t="shared" si="27"/>
        <v>0</v>
      </c>
      <c r="J34" s="279">
        <f t="shared" si="27"/>
        <v>9</v>
      </c>
      <c r="K34" s="279">
        <f t="shared" si="27"/>
        <v>0</v>
      </c>
      <c r="L34" s="279">
        <f t="shared" si="27"/>
        <v>0</v>
      </c>
      <c r="M34" s="279">
        <f t="shared" si="27"/>
        <v>0</v>
      </c>
      <c r="N34" s="279">
        <f t="shared" si="27"/>
        <v>0</v>
      </c>
      <c r="O34" s="279">
        <f t="shared" si="27"/>
        <v>0</v>
      </c>
      <c r="P34" s="279">
        <f t="shared" si="27"/>
        <v>0</v>
      </c>
      <c r="Q34" s="279">
        <f t="shared" si="27"/>
        <v>0</v>
      </c>
      <c r="R34" s="279">
        <f t="shared" si="27"/>
        <v>0</v>
      </c>
      <c r="S34" s="279">
        <f t="shared" si="14"/>
        <v>0</v>
      </c>
      <c r="T34" s="279">
        <f t="shared" si="15"/>
        <v>0</v>
      </c>
      <c r="U34" s="279">
        <f t="shared" si="16"/>
        <v>0</v>
      </c>
      <c r="V34" s="279">
        <f t="shared" si="17"/>
        <v>0</v>
      </c>
      <c r="W34" s="279">
        <f t="shared" si="18"/>
        <v>0</v>
      </c>
      <c r="X34" s="279">
        <f t="shared" si="19"/>
        <v>4</v>
      </c>
      <c r="Y34" s="279">
        <f t="shared" si="20"/>
        <v>0</v>
      </c>
      <c r="Z34" s="279">
        <v>0</v>
      </c>
      <c r="AA34" s="279">
        <v>0</v>
      </c>
      <c r="AB34" s="279">
        <v>0</v>
      </c>
      <c r="AC34" s="279">
        <v>0</v>
      </c>
      <c r="AD34" s="279">
        <v>0</v>
      </c>
      <c r="AE34" s="279">
        <v>0</v>
      </c>
      <c r="AF34" s="279">
        <v>0</v>
      </c>
      <c r="AG34" s="279">
        <v>0</v>
      </c>
      <c r="AH34" s="279">
        <v>0</v>
      </c>
      <c r="AI34" s="279">
        <v>0</v>
      </c>
      <c r="AJ34" s="279" t="s">
        <v>49</v>
      </c>
      <c r="AK34" s="279" t="s">
        <v>49</v>
      </c>
      <c r="AL34" s="279">
        <v>0</v>
      </c>
      <c r="AM34" s="279" t="s">
        <v>49</v>
      </c>
      <c r="AN34" s="279" t="s">
        <v>49</v>
      </c>
      <c r="AO34" s="279">
        <v>0</v>
      </c>
      <c r="AP34" s="279" t="s">
        <v>49</v>
      </c>
      <c r="AQ34" s="279">
        <v>0</v>
      </c>
      <c r="AR34" s="279" t="s">
        <v>49</v>
      </c>
      <c r="AS34" s="279">
        <v>0</v>
      </c>
      <c r="AT34" s="279">
        <f t="shared" si="21"/>
        <v>68</v>
      </c>
      <c r="AU34" s="279">
        <v>0</v>
      </c>
      <c r="AV34" s="279">
        <v>0</v>
      </c>
      <c r="AW34" s="279">
        <v>0</v>
      </c>
      <c r="AX34" s="279">
        <v>68</v>
      </c>
      <c r="AY34" s="279">
        <v>0</v>
      </c>
      <c r="AZ34" s="279">
        <v>0</v>
      </c>
      <c r="BA34" s="279">
        <v>0</v>
      </c>
      <c r="BB34" s="279">
        <v>0</v>
      </c>
      <c r="BC34" s="279">
        <v>0</v>
      </c>
      <c r="BD34" s="279">
        <v>0</v>
      </c>
      <c r="BE34" s="279" t="s">
        <v>49</v>
      </c>
      <c r="BF34" s="279" t="s">
        <v>49</v>
      </c>
      <c r="BG34" s="279" t="s">
        <v>49</v>
      </c>
      <c r="BH34" s="279" t="s">
        <v>49</v>
      </c>
      <c r="BI34" s="279" t="s">
        <v>49</v>
      </c>
      <c r="BJ34" s="279" t="s">
        <v>49</v>
      </c>
      <c r="BK34" s="279" t="s">
        <v>49</v>
      </c>
      <c r="BL34" s="279" t="s">
        <v>49</v>
      </c>
      <c r="BM34" s="279" t="s">
        <v>49</v>
      </c>
      <c r="BN34" s="279">
        <v>0</v>
      </c>
      <c r="BO34" s="279">
        <f t="shared" si="22"/>
        <v>0</v>
      </c>
      <c r="BP34" s="279">
        <v>0</v>
      </c>
      <c r="BQ34" s="279">
        <v>0</v>
      </c>
      <c r="BR34" s="279">
        <v>0</v>
      </c>
      <c r="BS34" s="279">
        <v>0</v>
      </c>
      <c r="BT34" s="279">
        <v>0</v>
      </c>
      <c r="BU34" s="279">
        <v>0</v>
      </c>
      <c r="BV34" s="279">
        <v>0</v>
      </c>
      <c r="BW34" s="279">
        <v>0</v>
      </c>
      <c r="BX34" s="279">
        <v>0</v>
      </c>
      <c r="BY34" s="279">
        <v>0</v>
      </c>
      <c r="BZ34" s="279">
        <v>0</v>
      </c>
      <c r="CA34" s="279">
        <v>0</v>
      </c>
      <c r="CB34" s="279" t="s">
        <v>49</v>
      </c>
      <c r="CC34" s="279" t="s">
        <v>49</v>
      </c>
      <c r="CD34" s="279" t="s">
        <v>49</v>
      </c>
      <c r="CE34" s="279" t="s">
        <v>49</v>
      </c>
      <c r="CF34" s="279" t="s">
        <v>49</v>
      </c>
      <c r="CG34" s="279" t="s">
        <v>49</v>
      </c>
      <c r="CH34" s="279" t="s">
        <v>49</v>
      </c>
      <c r="CI34" s="279">
        <v>0</v>
      </c>
      <c r="CJ34" s="279">
        <f t="shared" si="23"/>
        <v>0</v>
      </c>
      <c r="CK34" s="279">
        <v>0</v>
      </c>
      <c r="CL34" s="279">
        <v>0</v>
      </c>
      <c r="CM34" s="279">
        <v>0</v>
      </c>
      <c r="CN34" s="279">
        <v>0</v>
      </c>
      <c r="CO34" s="279">
        <v>0</v>
      </c>
      <c r="CP34" s="279">
        <v>0</v>
      </c>
      <c r="CQ34" s="279">
        <v>0</v>
      </c>
      <c r="CR34" s="279">
        <v>0</v>
      </c>
      <c r="CS34" s="279">
        <v>0</v>
      </c>
      <c r="CT34" s="279">
        <v>0</v>
      </c>
      <c r="CU34" s="279">
        <v>0</v>
      </c>
      <c r="CV34" s="279">
        <v>0</v>
      </c>
      <c r="CW34" s="279" t="s">
        <v>49</v>
      </c>
      <c r="CX34" s="279" t="s">
        <v>49</v>
      </c>
      <c r="CY34" s="279" t="s">
        <v>49</v>
      </c>
      <c r="CZ34" s="279" t="s">
        <v>49</v>
      </c>
      <c r="DA34" s="279" t="s">
        <v>49</v>
      </c>
      <c r="DB34" s="279" t="s">
        <v>49</v>
      </c>
      <c r="DC34" s="279" t="s">
        <v>49</v>
      </c>
      <c r="DD34" s="279">
        <v>0</v>
      </c>
      <c r="DE34" s="279">
        <f t="shared" si="24"/>
        <v>0</v>
      </c>
      <c r="DF34" s="279">
        <v>0</v>
      </c>
      <c r="DG34" s="279">
        <v>0</v>
      </c>
      <c r="DH34" s="279">
        <v>0</v>
      </c>
      <c r="DI34" s="279">
        <v>0</v>
      </c>
      <c r="DJ34" s="279">
        <v>0</v>
      </c>
      <c r="DK34" s="279">
        <v>0</v>
      </c>
      <c r="DL34" s="279">
        <v>0</v>
      </c>
      <c r="DM34" s="279">
        <v>0</v>
      </c>
      <c r="DN34" s="279">
        <v>0</v>
      </c>
      <c r="DO34" s="279">
        <v>0</v>
      </c>
      <c r="DP34" s="279">
        <v>0</v>
      </c>
      <c r="DQ34" s="279">
        <v>0</v>
      </c>
      <c r="DR34" s="279" t="s">
        <v>49</v>
      </c>
      <c r="DS34" s="279" t="s">
        <v>49</v>
      </c>
      <c r="DT34" s="279">
        <v>0</v>
      </c>
      <c r="DU34" s="279" t="s">
        <v>49</v>
      </c>
      <c r="DV34" s="279" t="s">
        <v>49</v>
      </c>
      <c r="DW34" s="279" t="s">
        <v>49</v>
      </c>
      <c r="DX34" s="279" t="s">
        <v>49</v>
      </c>
      <c r="DY34" s="279">
        <v>0</v>
      </c>
      <c r="DZ34" s="279">
        <f t="shared" si="25"/>
        <v>0</v>
      </c>
      <c r="EA34" s="279">
        <v>0</v>
      </c>
      <c r="EB34" s="279">
        <v>0</v>
      </c>
      <c r="EC34" s="279">
        <v>0</v>
      </c>
      <c r="ED34" s="279">
        <v>0</v>
      </c>
      <c r="EE34" s="279">
        <v>0</v>
      </c>
      <c r="EF34" s="279">
        <v>0</v>
      </c>
      <c r="EG34" s="279">
        <v>0</v>
      </c>
      <c r="EH34" s="279">
        <v>0</v>
      </c>
      <c r="EI34" s="279">
        <v>0</v>
      </c>
      <c r="EJ34" s="279">
        <v>0</v>
      </c>
      <c r="EK34" s="279" t="s">
        <v>49</v>
      </c>
      <c r="EL34" s="279" t="s">
        <v>49</v>
      </c>
      <c r="EM34" s="279" t="s">
        <v>49</v>
      </c>
      <c r="EN34" s="279">
        <v>0</v>
      </c>
      <c r="EO34" s="279">
        <v>0</v>
      </c>
      <c r="EP34" s="279" t="s">
        <v>49</v>
      </c>
      <c r="EQ34" s="279" t="s">
        <v>49</v>
      </c>
      <c r="ER34" s="279" t="s">
        <v>49</v>
      </c>
      <c r="ES34" s="279">
        <v>0</v>
      </c>
      <c r="ET34" s="279">
        <v>0</v>
      </c>
      <c r="EU34" s="279">
        <f t="shared" si="26"/>
        <v>49</v>
      </c>
      <c r="EV34" s="279">
        <v>0</v>
      </c>
      <c r="EW34" s="279">
        <v>0</v>
      </c>
      <c r="EX34" s="279">
        <v>0</v>
      </c>
      <c r="EY34" s="279">
        <v>36</v>
      </c>
      <c r="EZ34" s="279">
        <v>0</v>
      </c>
      <c r="FA34" s="279">
        <v>9</v>
      </c>
      <c r="FB34" s="279">
        <v>0</v>
      </c>
      <c r="FC34" s="279">
        <v>0</v>
      </c>
      <c r="FD34" s="279">
        <v>0</v>
      </c>
      <c r="FE34" s="279">
        <v>0</v>
      </c>
      <c r="FF34" s="279">
        <v>0</v>
      </c>
      <c r="FG34" s="279">
        <v>0</v>
      </c>
      <c r="FH34" s="279" t="s">
        <v>49</v>
      </c>
      <c r="FI34" s="279" t="s">
        <v>49</v>
      </c>
      <c r="FJ34" s="279" t="s">
        <v>49</v>
      </c>
      <c r="FK34" s="279">
        <v>0</v>
      </c>
      <c r="FL34" s="279">
        <v>0</v>
      </c>
      <c r="FM34" s="279">
        <v>0</v>
      </c>
      <c r="FN34" s="279">
        <v>0</v>
      </c>
      <c r="FO34" s="279">
        <v>4</v>
      </c>
    </row>
    <row r="35" spans="1:171" s="275" customFormat="1" ht="12" customHeight="1">
      <c r="A35" s="270" t="s">
        <v>502</v>
      </c>
      <c r="B35" s="271" t="s">
        <v>558</v>
      </c>
      <c r="C35" s="270" t="s">
        <v>559</v>
      </c>
      <c r="D35" s="279">
        <f t="shared" si="27"/>
        <v>694</v>
      </c>
      <c r="E35" s="279">
        <f t="shared" si="27"/>
        <v>0</v>
      </c>
      <c r="F35" s="279">
        <f t="shared" si="27"/>
        <v>0</v>
      </c>
      <c r="G35" s="279">
        <f t="shared" si="27"/>
        <v>0</v>
      </c>
      <c r="H35" s="279">
        <f t="shared" si="27"/>
        <v>0</v>
      </c>
      <c r="I35" s="279">
        <f t="shared" si="27"/>
        <v>0</v>
      </c>
      <c r="J35" s="279">
        <f t="shared" si="27"/>
        <v>0</v>
      </c>
      <c r="K35" s="279">
        <f t="shared" si="27"/>
        <v>0</v>
      </c>
      <c r="L35" s="279">
        <f t="shared" si="27"/>
        <v>0</v>
      </c>
      <c r="M35" s="279">
        <f t="shared" si="27"/>
        <v>0</v>
      </c>
      <c r="N35" s="279">
        <f t="shared" si="27"/>
        <v>0</v>
      </c>
      <c r="O35" s="279">
        <f t="shared" si="27"/>
        <v>0</v>
      </c>
      <c r="P35" s="279">
        <f t="shared" si="27"/>
        <v>0</v>
      </c>
      <c r="Q35" s="279">
        <f t="shared" si="27"/>
        <v>0</v>
      </c>
      <c r="R35" s="279">
        <f t="shared" si="27"/>
        <v>670</v>
      </c>
      <c r="S35" s="279">
        <f t="shared" si="14"/>
        <v>0</v>
      </c>
      <c r="T35" s="279">
        <f t="shared" si="15"/>
        <v>0</v>
      </c>
      <c r="U35" s="279">
        <f t="shared" si="16"/>
        <v>0</v>
      </c>
      <c r="V35" s="279">
        <f t="shared" si="17"/>
        <v>0</v>
      </c>
      <c r="W35" s="279">
        <f t="shared" si="18"/>
        <v>2</v>
      </c>
      <c r="X35" s="279">
        <f t="shared" si="19"/>
        <v>22</v>
      </c>
      <c r="Y35" s="279">
        <f t="shared" si="20"/>
        <v>0</v>
      </c>
      <c r="Z35" s="279">
        <v>0</v>
      </c>
      <c r="AA35" s="279">
        <v>0</v>
      </c>
      <c r="AB35" s="279">
        <v>0</v>
      </c>
      <c r="AC35" s="279">
        <v>0</v>
      </c>
      <c r="AD35" s="279">
        <v>0</v>
      </c>
      <c r="AE35" s="279">
        <v>0</v>
      </c>
      <c r="AF35" s="279">
        <v>0</v>
      </c>
      <c r="AG35" s="279">
        <v>0</v>
      </c>
      <c r="AH35" s="279">
        <v>0</v>
      </c>
      <c r="AI35" s="279">
        <v>0</v>
      </c>
      <c r="AJ35" s="279" t="s">
        <v>49</v>
      </c>
      <c r="AK35" s="279" t="s">
        <v>49</v>
      </c>
      <c r="AL35" s="279">
        <v>0</v>
      </c>
      <c r="AM35" s="279" t="s">
        <v>49</v>
      </c>
      <c r="AN35" s="279" t="s">
        <v>49</v>
      </c>
      <c r="AO35" s="279">
        <v>0</v>
      </c>
      <c r="AP35" s="279" t="s">
        <v>49</v>
      </c>
      <c r="AQ35" s="279">
        <v>0</v>
      </c>
      <c r="AR35" s="279" t="s">
        <v>49</v>
      </c>
      <c r="AS35" s="279">
        <v>0</v>
      </c>
      <c r="AT35" s="279">
        <f t="shared" si="21"/>
        <v>0</v>
      </c>
      <c r="AU35" s="279">
        <v>0</v>
      </c>
      <c r="AV35" s="279">
        <v>0</v>
      </c>
      <c r="AW35" s="279">
        <v>0</v>
      </c>
      <c r="AX35" s="279">
        <v>0</v>
      </c>
      <c r="AY35" s="279">
        <v>0</v>
      </c>
      <c r="AZ35" s="279">
        <v>0</v>
      </c>
      <c r="BA35" s="279">
        <v>0</v>
      </c>
      <c r="BB35" s="279">
        <v>0</v>
      </c>
      <c r="BC35" s="279">
        <v>0</v>
      </c>
      <c r="BD35" s="279">
        <v>0</v>
      </c>
      <c r="BE35" s="279" t="s">
        <v>49</v>
      </c>
      <c r="BF35" s="279" t="s">
        <v>49</v>
      </c>
      <c r="BG35" s="279" t="s">
        <v>49</v>
      </c>
      <c r="BH35" s="279" t="s">
        <v>49</v>
      </c>
      <c r="BI35" s="279" t="s">
        <v>49</v>
      </c>
      <c r="BJ35" s="279" t="s">
        <v>49</v>
      </c>
      <c r="BK35" s="279" t="s">
        <v>49</v>
      </c>
      <c r="BL35" s="279" t="s">
        <v>49</v>
      </c>
      <c r="BM35" s="279" t="s">
        <v>49</v>
      </c>
      <c r="BN35" s="279">
        <v>0</v>
      </c>
      <c r="BO35" s="279">
        <f t="shared" si="22"/>
        <v>22</v>
      </c>
      <c r="BP35" s="279">
        <v>0</v>
      </c>
      <c r="BQ35" s="279">
        <v>0</v>
      </c>
      <c r="BR35" s="279">
        <v>0</v>
      </c>
      <c r="BS35" s="279">
        <v>0</v>
      </c>
      <c r="BT35" s="279">
        <v>0</v>
      </c>
      <c r="BU35" s="279">
        <v>0</v>
      </c>
      <c r="BV35" s="279">
        <v>0</v>
      </c>
      <c r="BW35" s="279">
        <v>0</v>
      </c>
      <c r="BX35" s="279">
        <v>0</v>
      </c>
      <c r="BY35" s="279">
        <v>0</v>
      </c>
      <c r="BZ35" s="279">
        <v>0</v>
      </c>
      <c r="CA35" s="279">
        <v>0</v>
      </c>
      <c r="CB35" s="279" t="s">
        <v>49</v>
      </c>
      <c r="CC35" s="279" t="s">
        <v>49</v>
      </c>
      <c r="CD35" s="279" t="s">
        <v>49</v>
      </c>
      <c r="CE35" s="279" t="s">
        <v>49</v>
      </c>
      <c r="CF35" s="279" t="s">
        <v>49</v>
      </c>
      <c r="CG35" s="279" t="s">
        <v>49</v>
      </c>
      <c r="CH35" s="279" t="s">
        <v>49</v>
      </c>
      <c r="CI35" s="279">
        <v>22</v>
      </c>
      <c r="CJ35" s="279">
        <f t="shared" si="23"/>
        <v>0</v>
      </c>
      <c r="CK35" s="279">
        <v>0</v>
      </c>
      <c r="CL35" s="279">
        <v>0</v>
      </c>
      <c r="CM35" s="279">
        <v>0</v>
      </c>
      <c r="CN35" s="279">
        <v>0</v>
      </c>
      <c r="CO35" s="279">
        <v>0</v>
      </c>
      <c r="CP35" s="279">
        <v>0</v>
      </c>
      <c r="CQ35" s="279">
        <v>0</v>
      </c>
      <c r="CR35" s="279">
        <v>0</v>
      </c>
      <c r="CS35" s="279">
        <v>0</v>
      </c>
      <c r="CT35" s="279">
        <v>0</v>
      </c>
      <c r="CU35" s="279">
        <v>0</v>
      </c>
      <c r="CV35" s="279">
        <v>0</v>
      </c>
      <c r="CW35" s="279" t="s">
        <v>49</v>
      </c>
      <c r="CX35" s="279" t="s">
        <v>49</v>
      </c>
      <c r="CY35" s="279" t="s">
        <v>49</v>
      </c>
      <c r="CZ35" s="279" t="s">
        <v>49</v>
      </c>
      <c r="DA35" s="279" t="s">
        <v>49</v>
      </c>
      <c r="DB35" s="279" t="s">
        <v>49</v>
      </c>
      <c r="DC35" s="279" t="s">
        <v>49</v>
      </c>
      <c r="DD35" s="279">
        <v>0</v>
      </c>
      <c r="DE35" s="279">
        <f t="shared" si="24"/>
        <v>0</v>
      </c>
      <c r="DF35" s="279">
        <v>0</v>
      </c>
      <c r="DG35" s="279">
        <v>0</v>
      </c>
      <c r="DH35" s="279">
        <v>0</v>
      </c>
      <c r="DI35" s="279">
        <v>0</v>
      </c>
      <c r="DJ35" s="279">
        <v>0</v>
      </c>
      <c r="DK35" s="279">
        <v>0</v>
      </c>
      <c r="DL35" s="279">
        <v>0</v>
      </c>
      <c r="DM35" s="279">
        <v>0</v>
      </c>
      <c r="DN35" s="279">
        <v>0</v>
      </c>
      <c r="DO35" s="279">
        <v>0</v>
      </c>
      <c r="DP35" s="279">
        <v>0</v>
      </c>
      <c r="DQ35" s="279">
        <v>0</v>
      </c>
      <c r="DR35" s="279" t="s">
        <v>49</v>
      </c>
      <c r="DS35" s="279" t="s">
        <v>49</v>
      </c>
      <c r="DT35" s="279">
        <v>0</v>
      </c>
      <c r="DU35" s="279" t="s">
        <v>49</v>
      </c>
      <c r="DV35" s="279" t="s">
        <v>49</v>
      </c>
      <c r="DW35" s="279" t="s">
        <v>49</v>
      </c>
      <c r="DX35" s="279" t="s">
        <v>49</v>
      </c>
      <c r="DY35" s="279">
        <v>0</v>
      </c>
      <c r="DZ35" s="279">
        <f t="shared" si="25"/>
        <v>672</v>
      </c>
      <c r="EA35" s="279">
        <v>0</v>
      </c>
      <c r="EB35" s="279">
        <v>0</v>
      </c>
      <c r="EC35" s="279">
        <v>0</v>
      </c>
      <c r="ED35" s="279">
        <v>0</v>
      </c>
      <c r="EE35" s="279">
        <v>0</v>
      </c>
      <c r="EF35" s="279">
        <v>0</v>
      </c>
      <c r="EG35" s="279">
        <v>0</v>
      </c>
      <c r="EH35" s="279">
        <v>0</v>
      </c>
      <c r="EI35" s="279">
        <v>0</v>
      </c>
      <c r="EJ35" s="279">
        <v>0</v>
      </c>
      <c r="EK35" s="279" t="s">
        <v>49</v>
      </c>
      <c r="EL35" s="279" t="s">
        <v>49</v>
      </c>
      <c r="EM35" s="279" t="s">
        <v>49</v>
      </c>
      <c r="EN35" s="279">
        <v>670</v>
      </c>
      <c r="EO35" s="279">
        <v>0</v>
      </c>
      <c r="EP35" s="279" t="s">
        <v>49</v>
      </c>
      <c r="EQ35" s="279" t="s">
        <v>49</v>
      </c>
      <c r="ER35" s="279" t="s">
        <v>49</v>
      </c>
      <c r="ES35" s="279">
        <v>2</v>
      </c>
      <c r="ET35" s="279">
        <v>0</v>
      </c>
      <c r="EU35" s="279">
        <f t="shared" si="26"/>
        <v>0</v>
      </c>
      <c r="EV35" s="279">
        <v>0</v>
      </c>
      <c r="EW35" s="279">
        <v>0</v>
      </c>
      <c r="EX35" s="279">
        <v>0</v>
      </c>
      <c r="EY35" s="279">
        <v>0</v>
      </c>
      <c r="EZ35" s="279">
        <v>0</v>
      </c>
      <c r="FA35" s="279">
        <v>0</v>
      </c>
      <c r="FB35" s="279">
        <v>0</v>
      </c>
      <c r="FC35" s="279">
        <v>0</v>
      </c>
      <c r="FD35" s="279">
        <v>0</v>
      </c>
      <c r="FE35" s="279">
        <v>0</v>
      </c>
      <c r="FF35" s="279">
        <v>0</v>
      </c>
      <c r="FG35" s="279">
        <v>0</v>
      </c>
      <c r="FH35" s="279" t="s">
        <v>49</v>
      </c>
      <c r="FI35" s="279" t="s">
        <v>49</v>
      </c>
      <c r="FJ35" s="279" t="s">
        <v>49</v>
      </c>
      <c r="FK35" s="279">
        <v>0</v>
      </c>
      <c r="FL35" s="279">
        <v>0</v>
      </c>
      <c r="FM35" s="279">
        <v>0</v>
      </c>
      <c r="FN35" s="279">
        <v>0</v>
      </c>
      <c r="FO35" s="279">
        <v>0</v>
      </c>
    </row>
    <row r="36" spans="1:171" s="275" customFormat="1" ht="12" customHeight="1">
      <c r="A36" s="270" t="s">
        <v>502</v>
      </c>
      <c r="B36" s="271" t="s">
        <v>560</v>
      </c>
      <c r="C36" s="270" t="s">
        <v>561</v>
      </c>
      <c r="D36" s="279">
        <f t="shared" si="27"/>
        <v>331</v>
      </c>
      <c r="E36" s="279">
        <f t="shared" si="27"/>
        <v>187</v>
      </c>
      <c r="F36" s="279">
        <f t="shared" si="27"/>
        <v>0</v>
      </c>
      <c r="G36" s="279">
        <f t="shared" si="27"/>
        <v>0</v>
      </c>
      <c r="H36" s="279">
        <f t="shared" si="27"/>
        <v>26</v>
      </c>
      <c r="I36" s="279">
        <f t="shared" si="27"/>
        <v>40</v>
      </c>
      <c r="J36" s="279">
        <f t="shared" si="27"/>
        <v>3</v>
      </c>
      <c r="K36" s="279">
        <f t="shared" si="27"/>
        <v>0</v>
      </c>
      <c r="L36" s="279">
        <f t="shared" si="27"/>
        <v>52</v>
      </c>
      <c r="M36" s="279">
        <f t="shared" si="27"/>
        <v>0</v>
      </c>
      <c r="N36" s="279">
        <f t="shared" si="27"/>
        <v>23</v>
      </c>
      <c r="O36" s="279">
        <f t="shared" si="27"/>
        <v>0</v>
      </c>
      <c r="P36" s="279">
        <f t="shared" si="27"/>
        <v>0</v>
      </c>
      <c r="Q36" s="279">
        <f t="shared" si="27"/>
        <v>0</v>
      </c>
      <c r="R36" s="279">
        <f t="shared" si="27"/>
        <v>0</v>
      </c>
      <c r="S36" s="279">
        <f t="shared" si="14"/>
        <v>0</v>
      </c>
      <c r="T36" s="279">
        <f t="shared" si="15"/>
        <v>0</v>
      </c>
      <c r="U36" s="279">
        <f t="shared" si="16"/>
        <v>0</v>
      </c>
      <c r="V36" s="279">
        <f t="shared" si="17"/>
        <v>0</v>
      </c>
      <c r="W36" s="279">
        <f t="shared" si="18"/>
        <v>0</v>
      </c>
      <c r="X36" s="279">
        <f t="shared" si="19"/>
        <v>0</v>
      </c>
      <c r="Y36" s="279">
        <f t="shared" si="20"/>
        <v>0</v>
      </c>
      <c r="Z36" s="279">
        <v>0</v>
      </c>
      <c r="AA36" s="279">
        <v>0</v>
      </c>
      <c r="AB36" s="279">
        <v>0</v>
      </c>
      <c r="AC36" s="279">
        <v>0</v>
      </c>
      <c r="AD36" s="279">
        <v>0</v>
      </c>
      <c r="AE36" s="279">
        <v>0</v>
      </c>
      <c r="AF36" s="279">
        <v>0</v>
      </c>
      <c r="AG36" s="279">
        <v>0</v>
      </c>
      <c r="AH36" s="279">
        <v>0</v>
      </c>
      <c r="AI36" s="279">
        <v>0</v>
      </c>
      <c r="AJ36" s="279" t="s">
        <v>49</v>
      </c>
      <c r="AK36" s="279" t="s">
        <v>49</v>
      </c>
      <c r="AL36" s="279">
        <v>0</v>
      </c>
      <c r="AM36" s="279" t="s">
        <v>49</v>
      </c>
      <c r="AN36" s="279" t="s">
        <v>49</v>
      </c>
      <c r="AO36" s="279">
        <v>0</v>
      </c>
      <c r="AP36" s="279" t="s">
        <v>49</v>
      </c>
      <c r="AQ36" s="279">
        <v>0</v>
      </c>
      <c r="AR36" s="279" t="s">
        <v>49</v>
      </c>
      <c r="AS36" s="279">
        <v>0</v>
      </c>
      <c r="AT36" s="279">
        <f t="shared" si="21"/>
        <v>0</v>
      </c>
      <c r="AU36" s="279">
        <v>0</v>
      </c>
      <c r="AV36" s="279">
        <v>0</v>
      </c>
      <c r="AW36" s="279">
        <v>0</v>
      </c>
      <c r="AX36" s="279">
        <v>0</v>
      </c>
      <c r="AY36" s="279">
        <v>0</v>
      </c>
      <c r="AZ36" s="279">
        <v>0</v>
      </c>
      <c r="BA36" s="279">
        <v>0</v>
      </c>
      <c r="BB36" s="279">
        <v>0</v>
      </c>
      <c r="BC36" s="279">
        <v>0</v>
      </c>
      <c r="BD36" s="279">
        <v>0</v>
      </c>
      <c r="BE36" s="279" t="s">
        <v>49</v>
      </c>
      <c r="BF36" s="279" t="s">
        <v>49</v>
      </c>
      <c r="BG36" s="279" t="s">
        <v>49</v>
      </c>
      <c r="BH36" s="279" t="s">
        <v>49</v>
      </c>
      <c r="BI36" s="279" t="s">
        <v>49</v>
      </c>
      <c r="BJ36" s="279" t="s">
        <v>49</v>
      </c>
      <c r="BK36" s="279" t="s">
        <v>49</v>
      </c>
      <c r="BL36" s="279" t="s">
        <v>49</v>
      </c>
      <c r="BM36" s="279" t="s">
        <v>49</v>
      </c>
      <c r="BN36" s="279">
        <v>0</v>
      </c>
      <c r="BO36" s="279">
        <f t="shared" si="22"/>
        <v>0</v>
      </c>
      <c r="BP36" s="279">
        <v>0</v>
      </c>
      <c r="BQ36" s="279">
        <v>0</v>
      </c>
      <c r="BR36" s="279">
        <v>0</v>
      </c>
      <c r="BS36" s="279">
        <v>0</v>
      </c>
      <c r="BT36" s="279">
        <v>0</v>
      </c>
      <c r="BU36" s="279">
        <v>0</v>
      </c>
      <c r="BV36" s="279">
        <v>0</v>
      </c>
      <c r="BW36" s="279">
        <v>0</v>
      </c>
      <c r="BX36" s="279">
        <v>0</v>
      </c>
      <c r="BY36" s="279">
        <v>0</v>
      </c>
      <c r="BZ36" s="279">
        <v>0</v>
      </c>
      <c r="CA36" s="279">
        <v>0</v>
      </c>
      <c r="CB36" s="279" t="s">
        <v>49</v>
      </c>
      <c r="CC36" s="279" t="s">
        <v>49</v>
      </c>
      <c r="CD36" s="279" t="s">
        <v>49</v>
      </c>
      <c r="CE36" s="279" t="s">
        <v>49</v>
      </c>
      <c r="CF36" s="279" t="s">
        <v>49</v>
      </c>
      <c r="CG36" s="279" t="s">
        <v>49</v>
      </c>
      <c r="CH36" s="279" t="s">
        <v>49</v>
      </c>
      <c r="CI36" s="279">
        <v>0</v>
      </c>
      <c r="CJ36" s="279">
        <f t="shared" si="23"/>
        <v>0</v>
      </c>
      <c r="CK36" s="279">
        <v>0</v>
      </c>
      <c r="CL36" s="279">
        <v>0</v>
      </c>
      <c r="CM36" s="279">
        <v>0</v>
      </c>
      <c r="CN36" s="279">
        <v>0</v>
      </c>
      <c r="CO36" s="279">
        <v>0</v>
      </c>
      <c r="CP36" s="279">
        <v>0</v>
      </c>
      <c r="CQ36" s="279">
        <v>0</v>
      </c>
      <c r="CR36" s="279">
        <v>0</v>
      </c>
      <c r="CS36" s="279">
        <v>0</v>
      </c>
      <c r="CT36" s="279">
        <v>0</v>
      </c>
      <c r="CU36" s="279">
        <v>0</v>
      </c>
      <c r="CV36" s="279">
        <v>0</v>
      </c>
      <c r="CW36" s="279" t="s">
        <v>49</v>
      </c>
      <c r="CX36" s="279" t="s">
        <v>49</v>
      </c>
      <c r="CY36" s="279" t="s">
        <v>49</v>
      </c>
      <c r="CZ36" s="279" t="s">
        <v>49</v>
      </c>
      <c r="DA36" s="279" t="s">
        <v>49</v>
      </c>
      <c r="DB36" s="279" t="s">
        <v>49</v>
      </c>
      <c r="DC36" s="279" t="s">
        <v>49</v>
      </c>
      <c r="DD36" s="279">
        <v>0</v>
      </c>
      <c r="DE36" s="279">
        <f t="shared" si="24"/>
        <v>0</v>
      </c>
      <c r="DF36" s="279">
        <v>0</v>
      </c>
      <c r="DG36" s="279">
        <v>0</v>
      </c>
      <c r="DH36" s="279">
        <v>0</v>
      </c>
      <c r="DI36" s="279">
        <v>0</v>
      </c>
      <c r="DJ36" s="279">
        <v>0</v>
      </c>
      <c r="DK36" s="279">
        <v>0</v>
      </c>
      <c r="DL36" s="279">
        <v>0</v>
      </c>
      <c r="DM36" s="279">
        <v>0</v>
      </c>
      <c r="DN36" s="279">
        <v>0</v>
      </c>
      <c r="DO36" s="279">
        <v>0</v>
      </c>
      <c r="DP36" s="279">
        <v>0</v>
      </c>
      <c r="DQ36" s="279">
        <v>0</v>
      </c>
      <c r="DR36" s="279" t="s">
        <v>49</v>
      </c>
      <c r="DS36" s="279" t="s">
        <v>49</v>
      </c>
      <c r="DT36" s="279">
        <v>0</v>
      </c>
      <c r="DU36" s="279" t="s">
        <v>49</v>
      </c>
      <c r="DV36" s="279" t="s">
        <v>49</v>
      </c>
      <c r="DW36" s="279" t="s">
        <v>49</v>
      </c>
      <c r="DX36" s="279" t="s">
        <v>49</v>
      </c>
      <c r="DY36" s="279">
        <v>0</v>
      </c>
      <c r="DZ36" s="279">
        <f t="shared" si="25"/>
        <v>0</v>
      </c>
      <c r="EA36" s="279">
        <v>0</v>
      </c>
      <c r="EB36" s="279">
        <v>0</v>
      </c>
      <c r="EC36" s="279">
        <v>0</v>
      </c>
      <c r="ED36" s="279">
        <v>0</v>
      </c>
      <c r="EE36" s="279">
        <v>0</v>
      </c>
      <c r="EF36" s="279">
        <v>0</v>
      </c>
      <c r="EG36" s="279">
        <v>0</v>
      </c>
      <c r="EH36" s="279">
        <v>0</v>
      </c>
      <c r="EI36" s="279">
        <v>0</v>
      </c>
      <c r="EJ36" s="279">
        <v>0</v>
      </c>
      <c r="EK36" s="279" t="s">
        <v>49</v>
      </c>
      <c r="EL36" s="279" t="s">
        <v>49</v>
      </c>
      <c r="EM36" s="279" t="s">
        <v>49</v>
      </c>
      <c r="EN36" s="279">
        <v>0</v>
      </c>
      <c r="EO36" s="279">
        <v>0</v>
      </c>
      <c r="EP36" s="279" t="s">
        <v>49</v>
      </c>
      <c r="EQ36" s="279" t="s">
        <v>49</v>
      </c>
      <c r="ER36" s="279" t="s">
        <v>49</v>
      </c>
      <c r="ES36" s="279">
        <v>0</v>
      </c>
      <c r="ET36" s="279">
        <v>0</v>
      </c>
      <c r="EU36" s="279">
        <f t="shared" si="26"/>
        <v>331</v>
      </c>
      <c r="EV36" s="279">
        <v>187</v>
      </c>
      <c r="EW36" s="279">
        <v>0</v>
      </c>
      <c r="EX36" s="279">
        <v>0</v>
      </c>
      <c r="EY36" s="279">
        <v>26</v>
      </c>
      <c r="EZ36" s="279">
        <v>40</v>
      </c>
      <c r="FA36" s="279">
        <v>3</v>
      </c>
      <c r="FB36" s="279">
        <v>0</v>
      </c>
      <c r="FC36" s="279">
        <v>52</v>
      </c>
      <c r="FD36" s="279">
        <v>0</v>
      </c>
      <c r="FE36" s="279">
        <v>23</v>
      </c>
      <c r="FF36" s="279">
        <v>0</v>
      </c>
      <c r="FG36" s="279">
        <v>0</v>
      </c>
      <c r="FH36" s="279" t="s">
        <v>49</v>
      </c>
      <c r="FI36" s="279" t="s">
        <v>49</v>
      </c>
      <c r="FJ36" s="279" t="s">
        <v>49</v>
      </c>
      <c r="FK36" s="279">
        <v>0</v>
      </c>
      <c r="FL36" s="279">
        <v>0</v>
      </c>
      <c r="FM36" s="279">
        <v>0</v>
      </c>
      <c r="FN36" s="279">
        <v>0</v>
      </c>
      <c r="FO36" s="279">
        <v>0</v>
      </c>
    </row>
    <row r="37" spans="1:171" s="275" customFormat="1" ht="12" customHeight="1">
      <c r="A37" s="270" t="s">
        <v>502</v>
      </c>
      <c r="B37" s="271" t="s">
        <v>562</v>
      </c>
      <c r="C37" s="270" t="s">
        <v>563</v>
      </c>
      <c r="D37" s="279">
        <f t="shared" si="27"/>
        <v>934</v>
      </c>
      <c r="E37" s="279">
        <f t="shared" si="27"/>
        <v>71</v>
      </c>
      <c r="F37" s="279">
        <f t="shared" si="27"/>
        <v>0</v>
      </c>
      <c r="G37" s="279">
        <f t="shared" si="27"/>
        <v>0</v>
      </c>
      <c r="H37" s="279">
        <f t="shared" si="27"/>
        <v>216</v>
      </c>
      <c r="I37" s="279">
        <f t="shared" si="27"/>
        <v>55</v>
      </c>
      <c r="J37" s="279">
        <f t="shared" si="27"/>
        <v>10</v>
      </c>
      <c r="K37" s="279">
        <f t="shared" si="27"/>
        <v>0</v>
      </c>
      <c r="L37" s="279">
        <f t="shared" si="27"/>
        <v>0</v>
      </c>
      <c r="M37" s="279">
        <f t="shared" si="27"/>
        <v>0</v>
      </c>
      <c r="N37" s="279">
        <f t="shared" si="27"/>
        <v>0</v>
      </c>
      <c r="O37" s="279">
        <f t="shared" si="27"/>
        <v>0</v>
      </c>
      <c r="P37" s="279">
        <f t="shared" si="27"/>
        <v>0</v>
      </c>
      <c r="Q37" s="279">
        <f t="shared" si="27"/>
        <v>0</v>
      </c>
      <c r="R37" s="279">
        <f t="shared" si="27"/>
        <v>582</v>
      </c>
      <c r="S37" s="279">
        <f t="shared" si="14"/>
        <v>0</v>
      </c>
      <c r="T37" s="279">
        <f t="shared" si="15"/>
        <v>0</v>
      </c>
      <c r="U37" s="279">
        <f t="shared" si="16"/>
        <v>0</v>
      </c>
      <c r="V37" s="279">
        <f t="shared" si="17"/>
        <v>0</v>
      </c>
      <c r="W37" s="279">
        <f t="shared" si="18"/>
        <v>0</v>
      </c>
      <c r="X37" s="279">
        <f t="shared" si="19"/>
        <v>0</v>
      </c>
      <c r="Y37" s="279">
        <f t="shared" si="20"/>
        <v>0</v>
      </c>
      <c r="Z37" s="279">
        <v>0</v>
      </c>
      <c r="AA37" s="279">
        <v>0</v>
      </c>
      <c r="AB37" s="279">
        <v>0</v>
      </c>
      <c r="AC37" s="279">
        <v>0</v>
      </c>
      <c r="AD37" s="279">
        <v>0</v>
      </c>
      <c r="AE37" s="279">
        <v>0</v>
      </c>
      <c r="AF37" s="279">
        <v>0</v>
      </c>
      <c r="AG37" s="279">
        <v>0</v>
      </c>
      <c r="AH37" s="279">
        <v>0</v>
      </c>
      <c r="AI37" s="279">
        <v>0</v>
      </c>
      <c r="AJ37" s="279" t="s">
        <v>49</v>
      </c>
      <c r="AK37" s="279" t="s">
        <v>49</v>
      </c>
      <c r="AL37" s="279">
        <v>0</v>
      </c>
      <c r="AM37" s="279" t="s">
        <v>49</v>
      </c>
      <c r="AN37" s="279" t="s">
        <v>49</v>
      </c>
      <c r="AO37" s="279">
        <v>0</v>
      </c>
      <c r="AP37" s="279" t="s">
        <v>49</v>
      </c>
      <c r="AQ37" s="279">
        <v>0</v>
      </c>
      <c r="AR37" s="279" t="s">
        <v>49</v>
      </c>
      <c r="AS37" s="279">
        <v>0</v>
      </c>
      <c r="AT37" s="279">
        <f t="shared" si="21"/>
        <v>182</v>
      </c>
      <c r="AU37" s="279">
        <v>0</v>
      </c>
      <c r="AV37" s="279">
        <v>0</v>
      </c>
      <c r="AW37" s="279">
        <v>0</v>
      </c>
      <c r="AX37" s="279">
        <v>182</v>
      </c>
      <c r="AY37" s="279">
        <v>0</v>
      </c>
      <c r="AZ37" s="279">
        <v>0</v>
      </c>
      <c r="BA37" s="279">
        <v>0</v>
      </c>
      <c r="BB37" s="279">
        <v>0</v>
      </c>
      <c r="BC37" s="279">
        <v>0</v>
      </c>
      <c r="BD37" s="279">
        <v>0</v>
      </c>
      <c r="BE37" s="279" t="s">
        <v>49</v>
      </c>
      <c r="BF37" s="279" t="s">
        <v>49</v>
      </c>
      <c r="BG37" s="279" t="s">
        <v>49</v>
      </c>
      <c r="BH37" s="279" t="s">
        <v>49</v>
      </c>
      <c r="BI37" s="279" t="s">
        <v>49</v>
      </c>
      <c r="BJ37" s="279" t="s">
        <v>49</v>
      </c>
      <c r="BK37" s="279" t="s">
        <v>49</v>
      </c>
      <c r="BL37" s="279" t="s">
        <v>49</v>
      </c>
      <c r="BM37" s="279" t="s">
        <v>49</v>
      </c>
      <c r="BN37" s="279">
        <v>0</v>
      </c>
      <c r="BO37" s="279">
        <f t="shared" si="22"/>
        <v>0</v>
      </c>
      <c r="BP37" s="279">
        <v>0</v>
      </c>
      <c r="BQ37" s="279">
        <v>0</v>
      </c>
      <c r="BR37" s="279">
        <v>0</v>
      </c>
      <c r="BS37" s="279">
        <v>0</v>
      </c>
      <c r="BT37" s="279">
        <v>0</v>
      </c>
      <c r="BU37" s="279">
        <v>0</v>
      </c>
      <c r="BV37" s="279">
        <v>0</v>
      </c>
      <c r="BW37" s="279">
        <v>0</v>
      </c>
      <c r="BX37" s="279">
        <v>0</v>
      </c>
      <c r="BY37" s="279">
        <v>0</v>
      </c>
      <c r="BZ37" s="279">
        <v>0</v>
      </c>
      <c r="CA37" s="279">
        <v>0</v>
      </c>
      <c r="CB37" s="279" t="s">
        <v>49</v>
      </c>
      <c r="CC37" s="279" t="s">
        <v>49</v>
      </c>
      <c r="CD37" s="279" t="s">
        <v>49</v>
      </c>
      <c r="CE37" s="279" t="s">
        <v>49</v>
      </c>
      <c r="CF37" s="279" t="s">
        <v>49</v>
      </c>
      <c r="CG37" s="279" t="s">
        <v>49</v>
      </c>
      <c r="CH37" s="279" t="s">
        <v>49</v>
      </c>
      <c r="CI37" s="279">
        <v>0</v>
      </c>
      <c r="CJ37" s="279">
        <f t="shared" si="23"/>
        <v>0</v>
      </c>
      <c r="CK37" s="279">
        <v>0</v>
      </c>
      <c r="CL37" s="279">
        <v>0</v>
      </c>
      <c r="CM37" s="279">
        <v>0</v>
      </c>
      <c r="CN37" s="279">
        <v>0</v>
      </c>
      <c r="CO37" s="279">
        <v>0</v>
      </c>
      <c r="CP37" s="279">
        <v>0</v>
      </c>
      <c r="CQ37" s="279">
        <v>0</v>
      </c>
      <c r="CR37" s="279">
        <v>0</v>
      </c>
      <c r="CS37" s="279">
        <v>0</v>
      </c>
      <c r="CT37" s="279">
        <v>0</v>
      </c>
      <c r="CU37" s="279">
        <v>0</v>
      </c>
      <c r="CV37" s="279">
        <v>0</v>
      </c>
      <c r="CW37" s="279" t="s">
        <v>49</v>
      </c>
      <c r="CX37" s="279" t="s">
        <v>49</v>
      </c>
      <c r="CY37" s="279" t="s">
        <v>49</v>
      </c>
      <c r="CZ37" s="279" t="s">
        <v>49</v>
      </c>
      <c r="DA37" s="279" t="s">
        <v>49</v>
      </c>
      <c r="DB37" s="279" t="s">
        <v>49</v>
      </c>
      <c r="DC37" s="279" t="s">
        <v>49</v>
      </c>
      <c r="DD37" s="279">
        <v>0</v>
      </c>
      <c r="DE37" s="279">
        <f t="shared" si="24"/>
        <v>0</v>
      </c>
      <c r="DF37" s="279">
        <v>0</v>
      </c>
      <c r="DG37" s="279">
        <v>0</v>
      </c>
      <c r="DH37" s="279">
        <v>0</v>
      </c>
      <c r="DI37" s="279">
        <v>0</v>
      </c>
      <c r="DJ37" s="279">
        <v>0</v>
      </c>
      <c r="DK37" s="279">
        <v>0</v>
      </c>
      <c r="DL37" s="279">
        <v>0</v>
      </c>
      <c r="DM37" s="279">
        <v>0</v>
      </c>
      <c r="DN37" s="279">
        <v>0</v>
      </c>
      <c r="DO37" s="279">
        <v>0</v>
      </c>
      <c r="DP37" s="279">
        <v>0</v>
      </c>
      <c r="DQ37" s="279">
        <v>0</v>
      </c>
      <c r="DR37" s="279" t="s">
        <v>49</v>
      </c>
      <c r="DS37" s="279" t="s">
        <v>49</v>
      </c>
      <c r="DT37" s="279">
        <v>0</v>
      </c>
      <c r="DU37" s="279" t="s">
        <v>49</v>
      </c>
      <c r="DV37" s="279" t="s">
        <v>49</v>
      </c>
      <c r="DW37" s="279" t="s">
        <v>49</v>
      </c>
      <c r="DX37" s="279" t="s">
        <v>49</v>
      </c>
      <c r="DY37" s="279">
        <v>0</v>
      </c>
      <c r="DZ37" s="279">
        <f t="shared" si="25"/>
        <v>582</v>
      </c>
      <c r="EA37" s="279">
        <v>0</v>
      </c>
      <c r="EB37" s="279">
        <v>0</v>
      </c>
      <c r="EC37" s="279">
        <v>0</v>
      </c>
      <c r="ED37" s="279">
        <v>0</v>
      </c>
      <c r="EE37" s="279">
        <v>0</v>
      </c>
      <c r="EF37" s="279">
        <v>0</v>
      </c>
      <c r="EG37" s="279">
        <v>0</v>
      </c>
      <c r="EH37" s="279">
        <v>0</v>
      </c>
      <c r="EI37" s="279">
        <v>0</v>
      </c>
      <c r="EJ37" s="279">
        <v>0</v>
      </c>
      <c r="EK37" s="279" t="s">
        <v>49</v>
      </c>
      <c r="EL37" s="279" t="s">
        <v>49</v>
      </c>
      <c r="EM37" s="279" t="s">
        <v>49</v>
      </c>
      <c r="EN37" s="279">
        <v>582</v>
      </c>
      <c r="EO37" s="279">
        <v>0</v>
      </c>
      <c r="EP37" s="279" t="s">
        <v>49</v>
      </c>
      <c r="EQ37" s="279" t="s">
        <v>49</v>
      </c>
      <c r="ER37" s="279" t="s">
        <v>49</v>
      </c>
      <c r="ES37" s="279">
        <v>0</v>
      </c>
      <c r="ET37" s="279">
        <v>0</v>
      </c>
      <c r="EU37" s="279">
        <f t="shared" si="26"/>
        <v>170</v>
      </c>
      <c r="EV37" s="279">
        <v>71</v>
      </c>
      <c r="EW37" s="279">
        <v>0</v>
      </c>
      <c r="EX37" s="279">
        <v>0</v>
      </c>
      <c r="EY37" s="279">
        <v>34</v>
      </c>
      <c r="EZ37" s="279">
        <v>55</v>
      </c>
      <c r="FA37" s="279">
        <v>10</v>
      </c>
      <c r="FB37" s="279">
        <v>0</v>
      </c>
      <c r="FC37" s="279">
        <v>0</v>
      </c>
      <c r="FD37" s="279">
        <v>0</v>
      </c>
      <c r="FE37" s="279">
        <v>0</v>
      </c>
      <c r="FF37" s="279">
        <v>0</v>
      </c>
      <c r="FG37" s="279">
        <v>0</v>
      </c>
      <c r="FH37" s="279" t="s">
        <v>49</v>
      </c>
      <c r="FI37" s="279" t="s">
        <v>49</v>
      </c>
      <c r="FJ37" s="279" t="s">
        <v>49</v>
      </c>
      <c r="FK37" s="279">
        <v>0</v>
      </c>
      <c r="FL37" s="279">
        <v>0</v>
      </c>
      <c r="FM37" s="279">
        <v>0</v>
      </c>
      <c r="FN37" s="279">
        <v>0</v>
      </c>
      <c r="FO37" s="279">
        <v>0</v>
      </c>
    </row>
    <row r="38" spans="1:171" s="275" customFormat="1" ht="12" customHeight="1">
      <c r="A38" s="270" t="s">
        <v>502</v>
      </c>
      <c r="B38" s="271" t="s">
        <v>564</v>
      </c>
      <c r="C38" s="270" t="s">
        <v>565</v>
      </c>
      <c r="D38" s="279">
        <f t="shared" si="27"/>
        <v>882</v>
      </c>
      <c r="E38" s="279">
        <f t="shared" si="27"/>
        <v>379</v>
      </c>
      <c r="F38" s="279">
        <f t="shared" si="27"/>
        <v>1</v>
      </c>
      <c r="G38" s="279">
        <f t="shared" si="27"/>
        <v>0</v>
      </c>
      <c r="H38" s="279">
        <f t="shared" si="27"/>
        <v>256</v>
      </c>
      <c r="I38" s="279">
        <f t="shared" si="27"/>
        <v>167</v>
      </c>
      <c r="J38" s="279">
        <f t="shared" si="27"/>
        <v>33</v>
      </c>
      <c r="K38" s="279">
        <f t="shared" si="27"/>
        <v>0</v>
      </c>
      <c r="L38" s="279">
        <f t="shared" si="27"/>
        <v>0</v>
      </c>
      <c r="M38" s="279">
        <f t="shared" si="27"/>
        <v>0</v>
      </c>
      <c r="N38" s="279">
        <f t="shared" si="27"/>
        <v>30</v>
      </c>
      <c r="O38" s="279">
        <f t="shared" si="27"/>
        <v>0</v>
      </c>
      <c r="P38" s="279">
        <f t="shared" si="27"/>
        <v>0</v>
      </c>
      <c r="Q38" s="279">
        <f t="shared" si="27"/>
        <v>0</v>
      </c>
      <c r="R38" s="279">
        <f t="shared" si="27"/>
        <v>0</v>
      </c>
      <c r="S38" s="279">
        <f t="shared" si="14"/>
        <v>0</v>
      </c>
      <c r="T38" s="279">
        <f t="shared" si="15"/>
        <v>0</v>
      </c>
      <c r="U38" s="279">
        <f t="shared" si="16"/>
        <v>0</v>
      </c>
      <c r="V38" s="279">
        <f t="shared" si="17"/>
        <v>0</v>
      </c>
      <c r="W38" s="279">
        <f t="shared" si="18"/>
        <v>0</v>
      </c>
      <c r="X38" s="279">
        <f t="shared" si="19"/>
        <v>16</v>
      </c>
      <c r="Y38" s="279">
        <f t="shared" si="20"/>
        <v>0</v>
      </c>
      <c r="Z38" s="279">
        <v>0</v>
      </c>
      <c r="AA38" s="279">
        <v>0</v>
      </c>
      <c r="AB38" s="279">
        <v>0</v>
      </c>
      <c r="AC38" s="279">
        <v>0</v>
      </c>
      <c r="AD38" s="279">
        <v>0</v>
      </c>
      <c r="AE38" s="279">
        <v>0</v>
      </c>
      <c r="AF38" s="279">
        <v>0</v>
      </c>
      <c r="AG38" s="279">
        <v>0</v>
      </c>
      <c r="AH38" s="279">
        <v>0</v>
      </c>
      <c r="AI38" s="279">
        <v>0</v>
      </c>
      <c r="AJ38" s="279" t="s">
        <v>49</v>
      </c>
      <c r="AK38" s="279" t="s">
        <v>49</v>
      </c>
      <c r="AL38" s="279">
        <v>0</v>
      </c>
      <c r="AM38" s="279" t="s">
        <v>49</v>
      </c>
      <c r="AN38" s="279" t="s">
        <v>49</v>
      </c>
      <c r="AO38" s="279">
        <v>0</v>
      </c>
      <c r="AP38" s="279" t="s">
        <v>49</v>
      </c>
      <c r="AQ38" s="279">
        <v>0</v>
      </c>
      <c r="AR38" s="279" t="s">
        <v>49</v>
      </c>
      <c r="AS38" s="279">
        <v>0</v>
      </c>
      <c r="AT38" s="279">
        <f t="shared" si="21"/>
        <v>0</v>
      </c>
      <c r="AU38" s="279">
        <v>0</v>
      </c>
      <c r="AV38" s="279">
        <v>0</v>
      </c>
      <c r="AW38" s="279">
        <v>0</v>
      </c>
      <c r="AX38" s="279">
        <v>0</v>
      </c>
      <c r="AY38" s="279">
        <v>0</v>
      </c>
      <c r="AZ38" s="279">
        <v>0</v>
      </c>
      <c r="BA38" s="279">
        <v>0</v>
      </c>
      <c r="BB38" s="279">
        <v>0</v>
      </c>
      <c r="BC38" s="279">
        <v>0</v>
      </c>
      <c r="BD38" s="279">
        <v>0</v>
      </c>
      <c r="BE38" s="279" t="s">
        <v>49</v>
      </c>
      <c r="BF38" s="279" t="s">
        <v>49</v>
      </c>
      <c r="BG38" s="279" t="s">
        <v>49</v>
      </c>
      <c r="BH38" s="279" t="s">
        <v>49</v>
      </c>
      <c r="BI38" s="279" t="s">
        <v>49</v>
      </c>
      <c r="BJ38" s="279" t="s">
        <v>49</v>
      </c>
      <c r="BK38" s="279" t="s">
        <v>49</v>
      </c>
      <c r="BL38" s="279" t="s">
        <v>49</v>
      </c>
      <c r="BM38" s="279" t="s">
        <v>49</v>
      </c>
      <c r="BN38" s="279">
        <v>0</v>
      </c>
      <c r="BO38" s="279">
        <f t="shared" si="22"/>
        <v>0</v>
      </c>
      <c r="BP38" s="279">
        <v>0</v>
      </c>
      <c r="BQ38" s="279">
        <v>0</v>
      </c>
      <c r="BR38" s="279">
        <v>0</v>
      </c>
      <c r="BS38" s="279">
        <v>0</v>
      </c>
      <c r="BT38" s="279">
        <v>0</v>
      </c>
      <c r="BU38" s="279">
        <v>0</v>
      </c>
      <c r="BV38" s="279">
        <v>0</v>
      </c>
      <c r="BW38" s="279">
        <v>0</v>
      </c>
      <c r="BX38" s="279">
        <v>0</v>
      </c>
      <c r="BY38" s="279">
        <v>0</v>
      </c>
      <c r="BZ38" s="279">
        <v>0</v>
      </c>
      <c r="CA38" s="279">
        <v>0</v>
      </c>
      <c r="CB38" s="279" t="s">
        <v>49</v>
      </c>
      <c r="CC38" s="279" t="s">
        <v>49</v>
      </c>
      <c r="CD38" s="279" t="s">
        <v>49</v>
      </c>
      <c r="CE38" s="279" t="s">
        <v>49</v>
      </c>
      <c r="CF38" s="279" t="s">
        <v>49</v>
      </c>
      <c r="CG38" s="279" t="s">
        <v>49</v>
      </c>
      <c r="CH38" s="279" t="s">
        <v>49</v>
      </c>
      <c r="CI38" s="279">
        <v>0</v>
      </c>
      <c r="CJ38" s="279">
        <f t="shared" si="23"/>
        <v>0</v>
      </c>
      <c r="CK38" s="279">
        <v>0</v>
      </c>
      <c r="CL38" s="279">
        <v>0</v>
      </c>
      <c r="CM38" s="279">
        <v>0</v>
      </c>
      <c r="CN38" s="279">
        <v>0</v>
      </c>
      <c r="CO38" s="279">
        <v>0</v>
      </c>
      <c r="CP38" s="279">
        <v>0</v>
      </c>
      <c r="CQ38" s="279">
        <v>0</v>
      </c>
      <c r="CR38" s="279">
        <v>0</v>
      </c>
      <c r="CS38" s="279">
        <v>0</v>
      </c>
      <c r="CT38" s="279">
        <v>0</v>
      </c>
      <c r="CU38" s="279">
        <v>0</v>
      </c>
      <c r="CV38" s="279">
        <v>0</v>
      </c>
      <c r="CW38" s="279" t="s">
        <v>49</v>
      </c>
      <c r="CX38" s="279" t="s">
        <v>49</v>
      </c>
      <c r="CY38" s="279" t="s">
        <v>49</v>
      </c>
      <c r="CZ38" s="279" t="s">
        <v>49</v>
      </c>
      <c r="DA38" s="279" t="s">
        <v>49</v>
      </c>
      <c r="DB38" s="279" t="s">
        <v>49</v>
      </c>
      <c r="DC38" s="279" t="s">
        <v>49</v>
      </c>
      <c r="DD38" s="279">
        <v>0</v>
      </c>
      <c r="DE38" s="279">
        <f t="shared" si="24"/>
        <v>0</v>
      </c>
      <c r="DF38" s="279">
        <v>0</v>
      </c>
      <c r="DG38" s="279">
        <v>0</v>
      </c>
      <c r="DH38" s="279">
        <v>0</v>
      </c>
      <c r="DI38" s="279">
        <v>0</v>
      </c>
      <c r="DJ38" s="279">
        <v>0</v>
      </c>
      <c r="DK38" s="279">
        <v>0</v>
      </c>
      <c r="DL38" s="279">
        <v>0</v>
      </c>
      <c r="DM38" s="279">
        <v>0</v>
      </c>
      <c r="DN38" s="279">
        <v>0</v>
      </c>
      <c r="DO38" s="279">
        <v>0</v>
      </c>
      <c r="DP38" s="279">
        <v>0</v>
      </c>
      <c r="DQ38" s="279">
        <v>0</v>
      </c>
      <c r="DR38" s="279" t="s">
        <v>49</v>
      </c>
      <c r="DS38" s="279" t="s">
        <v>49</v>
      </c>
      <c r="DT38" s="279">
        <v>0</v>
      </c>
      <c r="DU38" s="279" t="s">
        <v>49</v>
      </c>
      <c r="DV38" s="279" t="s">
        <v>49</v>
      </c>
      <c r="DW38" s="279" t="s">
        <v>49</v>
      </c>
      <c r="DX38" s="279" t="s">
        <v>49</v>
      </c>
      <c r="DY38" s="279">
        <v>0</v>
      </c>
      <c r="DZ38" s="279">
        <f t="shared" si="25"/>
        <v>0</v>
      </c>
      <c r="EA38" s="279">
        <v>0</v>
      </c>
      <c r="EB38" s="279">
        <v>0</v>
      </c>
      <c r="EC38" s="279">
        <v>0</v>
      </c>
      <c r="ED38" s="279">
        <v>0</v>
      </c>
      <c r="EE38" s="279">
        <v>0</v>
      </c>
      <c r="EF38" s="279">
        <v>0</v>
      </c>
      <c r="EG38" s="279">
        <v>0</v>
      </c>
      <c r="EH38" s="279">
        <v>0</v>
      </c>
      <c r="EI38" s="279">
        <v>0</v>
      </c>
      <c r="EJ38" s="279">
        <v>0</v>
      </c>
      <c r="EK38" s="279" t="s">
        <v>49</v>
      </c>
      <c r="EL38" s="279" t="s">
        <v>49</v>
      </c>
      <c r="EM38" s="279" t="s">
        <v>49</v>
      </c>
      <c r="EN38" s="279">
        <v>0</v>
      </c>
      <c r="EO38" s="279">
        <v>0</v>
      </c>
      <c r="EP38" s="279" t="s">
        <v>49</v>
      </c>
      <c r="EQ38" s="279" t="s">
        <v>49</v>
      </c>
      <c r="ER38" s="279" t="s">
        <v>49</v>
      </c>
      <c r="ES38" s="279">
        <v>0</v>
      </c>
      <c r="ET38" s="279">
        <v>0</v>
      </c>
      <c r="EU38" s="279">
        <f t="shared" si="26"/>
        <v>882</v>
      </c>
      <c r="EV38" s="279">
        <v>379</v>
      </c>
      <c r="EW38" s="279">
        <v>1</v>
      </c>
      <c r="EX38" s="279">
        <v>0</v>
      </c>
      <c r="EY38" s="279">
        <v>256</v>
      </c>
      <c r="EZ38" s="279">
        <v>167</v>
      </c>
      <c r="FA38" s="279">
        <v>33</v>
      </c>
      <c r="FB38" s="279">
        <v>0</v>
      </c>
      <c r="FC38" s="279">
        <v>0</v>
      </c>
      <c r="FD38" s="279">
        <v>0</v>
      </c>
      <c r="FE38" s="279">
        <v>30</v>
      </c>
      <c r="FF38" s="279">
        <v>0</v>
      </c>
      <c r="FG38" s="279">
        <v>0</v>
      </c>
      <c r="FH38" s="279" t="s">
        <v>49</v>
      </c>
      <c r="FI38" s="279" t="s">
        <v>49</v>
      </c>
      <c r="FJ38" s="279" t="s">
        <v>49</v>
      </c>
      <c r="FK38" s="279">
        <v>0</v>
      </c>
      <c r="FL38" s="279">
        <v>0</v>
      </c>
      <c r="FM38" s="279">
        <v>0</v>
      </c>
      <c r="FN38" s="279">
        <v>0</v>
      </c>
      <c r="FO38" s="279">
        <v>16</v>
      </c>
    </row>
    <row r="39" spans="1:171" s="275" customFormat="1" ht="12" customHeight="1">
      <c r="A39" s="270" t="s">
        <v>502</v>
      </c>
      <c r="B39" s="271" t="s">
        <v>566</v>
      </c>
      <c r="C39" s="270" t="s">
        <v>567</v>
      </c>
      <c r="D39" s="279">
        <f t="shared" si="27"/>
        <v>246</v>
      </c>
      <c r="E39" s="279">
        <f t="shared" si="27"/>
        <v>35</v>
      </c>
      <c r="F39" s="279">
        <f t="shared" si="27"/>
        <v>0</v>
      </c>
      <c r="G39" s="279">
        <f t="shared" si="27"/>
        <v>0</v>
      </c>
      <c r="H39" s="279">
        <f t="shared" si="27"/>
        <v>27</v>
      </c>
      <c r="I39" s="279">
        <f t="shared" si="27"/>
        <v>9</v>
      </c>
      <c r="J39" s="279">
        <f t="shared" si="27"/>
        <v>3</v>
      </c>
      <c r="K39" s="279">
        <f t="shared" si="27"/>
        <v>0</v>
      </c>
      <c r="L39" s="279">
        <f t="shared" si="27"/>
        <v>0</v>
      </c>
      <c r="M39" s="279">
        <f t="shared" si="27"/>
        <v>0</v>
      </c>
      <c r="N39" s="279">
        <f t="shared" si="27"/>
        <v>0</v>
      </c>
      <c r="O39" s="279">
        <f t="shared" si="27"/>
        <v>0</v>
      </c>
      <c r="P39" s="279">
        <f t="shared" si="27"/>
        <v>0</v>
      </c>
      <c r="Q39" s="279">
        <f t="shared" si="27"/>
        <v>130</v>
      </c>
      <c r="R39" s="279">
        <f t="shared" si="27"/>
        <v>0</v>
      </c>
      <c r="S39" s="279">
        <f t="shared" si="14"/>
        <v>0</v>
      </c>
      <c r="T39" s="279">
        <f t="shared" si="15"/>
        <v>0</v>
      </c>
      <c r="U39" s="279">
        <f t="shared" si="16"/>
        <v>0</v>
      </c>
      <c r="V39" s="279">
        <f t="shared" si="17"/>
        <v>42</v>
      </c>
      <c r="W39" s="279">
        <f t="shared" si="18"/>
        <v>0</v>
      </c>
      <c r="X39" s="279">
        <f t="shared" si="19"/>
        <v>0</v>
      </c>
      <c r="Y39" s="279">
        <f t="shared" si="20"/>
        <v>172</v>
      </c>
      <c r="Z39" s="279">
        <v>0</v>
      </c>
      <c r="AA39" s="279">
        <v>0</v>
      </c>
      <c r="AB39" s="279">
        <v>0</v>
      </c>
      <c r="AC39" s="279">
        <v>0</v>
      </c>
      <c r="AD39" s="279">
        <v>0</v>
      </c>
      <c r="AE39" s="279">
        <v>0</v>
      </c>
      <c r="AF39" s="279">
        <v>0</v>
      </c>
      <c r="AG39" s="279">
        <v>0</v>
      </c>
      <c r="AH39" s="279">
        <v>0</v>
      </c>
      <c r="AI39" s="279">
        <v>0</v>
      </c>
      <c r="AJ39" s="279" t="s">
        <v>49</v>
      </c>
      <c r="AK39" s="279" t="s">
        <v>49</v>
      </c>
      <c r="AL39" s="279">
        <v>130</v>
      </c>
      <c r="AM39" s="279" t="s">
        <v>49</v>
      </c>
      <c r="AN39" s="279" t="s">
        <v>49</v>
      </c>
      <c r="AO39" s="279">
        <v>0</v>
      </c>
      <c r="AP39" s="279" t="s">
        <v>49</v>
      </c>
      <c r="AQ39" s="279">
        <v>42</v>
      </c>
      <c r="AR39" s="279" t="s">
        <v>49</v>
      </c>
      <c r="AS39" s="279">
        <v>0</v>
      </c>
      <c r="AT39" s="279">
        <f t="shared" si="21"/>
        <v>0</v>
      </c>
      <c r="AU39" s="279">
        <v>0</v>
      </c>
      <c r="AV39" s="279">
        <v>0</v>
      </c>
      <c r="AW39" s="279">
        <v>0</v>
      </c>
      <c r="AX39" s="279">
        <v>0</v>
      </c>
      <c r="AY39" s="279">
        <v>0</v>
      </c>
      <c r="AZ39" s="279">
        <v>0</v>
      </c>
      <c r="BA39" s="279">
        <v>0</v>
      </c>
      <c r="BB39" s="279">
        <v>0</v>
      </c>
      <c r="BC39" s="279">
        <v>0</v>
      </c>
      <c r="BD39" s="279">
        <v>0</v>
      </c>
      <c r="BE39" s="279" t="s">
        <v>49</v>
      </c>
      <c r="BF39" s="279" t="s">
        <v>49</v>
      </c>
      <c r="BG39" s="279" t="s">
        <v>49</v>
      </c>
      <c r="BH39" s="279" t="s">
        <v>49</v>
      </c>
      <c r="BI39" s="279" t="s">
        <v>49</v>
      </c>
      <c r="BJ39" s="279" t="s">
        <v>49</v>
      </c>
      <c r="BK39" s="279" t="s">
        <v>49</v>
      </c>
      <c r="BL39" s="279" t="s">
        <v>49</v>
      </c>
      <c r="BM39" s="279" t="s">
        <v>49</v>
      </c>
      <c r="BN39" s="279">
        <v>0</v>
      </c>
      <c r="BO39" s="279">
        <f t="shared" si="22"/>
        <v>0</v>
      </c>
      <c r="BP39" s="279">
        <v>0</v>
      </c>
      <c r="BQ39" s="279">
        <v>0</v>
      </c>
      <c r="BR39" s="279">
        <v>0</v>
      </c>
      <c r="BS39" s="279">
        <v>0</v>
      </c>
      <c r="BT39" s="279">
        <v>0</v>
      </c>
      <c r="BU39" s="279">
        <v>0</v>
      </c>
      <c r="BV39" s="279">
        <v>0</v>
      </c>
      <c r="BW39" s="279">
        <v>0</v>
      </c>
      <c r="BX39" s="279">
        <v>0</v>
      </c>
      <c r="BY39" s="279">
        <v>0</v>
      </c>
      <c r="BZ39" s="279">
        <v>0</v>
      </c>
      <c r="CA39" s="279">
        <v>0</v>
      </c>
      <c r="CB39" s="279" t="s">
        <v>49</v>
      </c>
      <c r="CC39" s="279" t="s">
        <v>49</v>
      </c>
      <c r="CD39" s="279" t="s">
        <v>49</v>
      </c>
      <c r="CE39" s="279" t="s">
        <v>49</v>
      </c>
      <c r="CF39" s="279" t="s">
        <v>49</v>
      </c>
      <c r="CG39" s="279" t="s">
        <v>49</v>
      </c>
      <c r="CH39" s="279" t="s">
        <v>49</v>
      </c>
      <c r="CI39" s="279">
        <v>0</v>
      </c>
      <c r="CJ39" s="279">
        <f t="shared" si="23"/>
        <v>0</v>
      </c>
      <c r="CK39" s="279">
        <v>0</v>
      </c>
      <c r="CL39" s="279">
        <v>0</v>
      </c>
      <c r="CM39" s="279">
        <v>0</v>
      </c>
      <c r="CN39" s="279">
        <v>0</v>
      </c>
      <c r="CO39" s="279">
        <v>0</v>
      </c>
      <c r="CP39" s="279">
        <v>0</v>
      </c>
      <c r="CQ39" s="279">
        <v>0</v>
      </c>
      <c r="CR39" s="279">
        <v>0</v>
      </c>
      <c r="CS39" s="279">
        <v>0</v>
      </c>
      <c r="CT39" s="279">
        <v>0</v>
      </c>
      <c r="CU39" s="279">
        <v>0</v>
      </c>
      <c r="CV39" s="279">
        <v>0</v>
      </c>
      <c r="CW39" s="279" t="s">
        <v>49</v>
      </c>
      <c r="CX39" s="279" t="s">
        <v>49</v>
      </c>
      <c r="CY39" s="279" t="s">
        <v>49</v>
      </c>
      <c r="CZ39" s="279" t="s">
        <v>49</v>
      </c>
      <c r="DA39" s="279" t="s">
        <v>49</v>
      </c>
      <c r="DB39" s="279" t="s">
        <v>49</v>
      </c>
      <c r="DC39" s="279" t="s">
        <v>49</v>
      </c>
      <c r="DD39" s="279">
        <v>0</v>
      </c>
      <c r="DE39" s="279">
        <f t="shared" si="24"/>
        <v>0</v>
      </c>
      <c r="DF39" s="279">
        <v>0</v>
      </c>
      <c r="DG39" s="279">
        <v>0</v>
      </c>
      <c r="DH39" s="279">
        <v>0</v>
      </c>
      <c r="DI39" s="279">
        <v>0</v>
      </c>
      <c r="DJ39" s="279">
        <v>0</v>
      </c>
      <c r="DK39" s="279">
        <v>0</v>
      </c>
      <c r="DL39" s="279">
        <v>0</v>
      </c>
      <c r="DM39" s="279">
        <v>0</v>
      </c>
      <c r="DN39" s="279">
        <v>0</v>
      </c>
      <c r="DO39" s="279">
        <v>0</v>
      </c>
      <c r="DP39" s="279">
        <v>0</v>
      </c>
      <c r="DQ39" s="279">
        <v>0</v>
      </c>
      <c r="DR39" s="279" t="s">
        <v>49</v>
      </c>
      <c r="DS39" s="279" t="s">
        <v>49</v>
      </c>
      <c r="DT39" s="279">
        <v>0</v>
      </c>
      <c r="DU39" s="279" t="s">
        <v>49</v>
      </c>
      <c r="DV39" s="279" t="s">
        <v>49</v>
      </c>
      <c r="DW39" s="279" t="s">
        <v>49</v>
      </c>
      <c r="DX39" s="279" t="s">
        <v>49</v>
      </c>
      <c r="DY39" s="279">
        <v>0</v>
      </c>
      <c r="DZ39" s="279">
        <f t="shared" si="25"/>
        <v>0</v>
      </c>
      <c r="EA39" s="279">
        <v>0</v>
      </c>
      <c r="EB39" s="279">
        <v>0</v>
      </c>
      <c r="EC39" s="279">
        <v>0</v>
      </c>
      <c r="ED39" s="279">
        <v>0</v>
      </c>
      <c r="EE39" s="279">
        <v>0</v>
      </c>
      <c r="EF39" s="279">
        <v>0</v>
      </c>
      <c r="EG39" s="279">
        <v>0</v>
      </c>
      <c r="EH39" s="279">
        <v>0</v>
      </c>
      <c r="EI39" s="279">
        <v>0</v>
      </c>
      <c r="EJ39" s="279">
        <v>0</v>
      </c>
      <c r="EK39" s="279" t="s">
        <v>49</v>
      </c>
      <c r="EL39" s="279" t="s">
        <v>49</v>
      </c>
      <c r="EM39" s="279" t="s">
        <v>49</v>
      </c>
      <c r="EN39" s="279">
        <v>0</v>
      </c>
      <c r="EO39" s="279">
        <v>0</v>
      </c>
      <c r="EP39" s="279" t="s">
        <v>49</v>
      </c>
      <c r="EQ39" s="279" t="s">
        <v>49</v>
      </c>
      <c r="ER39" s="279" t="s">
        <v>49</v>
      </c>
      <c r="ES39" s="279">
        <v>0</v>
      </c>
      <c r="ET39" s="279">
        <v>0</v>
      </c>
      <c r="EU39" s="279">
        <f t="shared" si="26"/>
        <v>74</v>
      </c>
      <c r="EV39" s="279">
        <v>35</v>
      </c>
      <c r="EW39" s="279">
        <v>0</v>
      </c>
      <c r="EX39" s="279">
        <v>0</v>
      </c>
      <c r="EY39" s="279">
        <v>27</v>
      </c>
      <c r="EZ39" s="279">
        <v>9</v>
      </c>
      <c r="FA39" s="279">
        <v>3</v>
      </c>
      <c r="FB39" s="279">
        <v>0</v>
      </c>
      <c r="FC39" s="279">
        <v>0</v>
      </c>
      <c r="FD39" s="279">
        <v>0</v>
      </c>
      <c r="FE39" s="279">
        <v>0</v>
      </c>
      <c r="FF39" s="279">
        <v>0</v>
      </c>
      <c r="FG39" s="279">
        <v>0</v>
      </c>
      <c r="FH39" s="279" t="s">
        <v>49</v>
      </c>
      <c r="FI39" s="279" t="s">
        <v>49</v>
      </c>
      <c r="FJ39" s="279" t="s">
        <v>49</v>
      </c>
      <c r="FK39" s="279">
        <v>0</v>
      </c>
      <c r="FL39" s="279">
        <v>0</v>
      </c>
      <c r="FM39" s="279">
        <v>0</v>
      </c>
      <c r="FN39" s="279">
        <v>0</v>
      </c>
      <c r="FO39" s="279">
        <v>0</v>
      </c>
    </row>
    <row r="40" spans="1:171" s="275" customFormat="1" ht="12" customHeight="1">
      <c r="A40" s="270" t="s">
        <v>502</v>
      </c>
      <c r="B40" s="271" t="s">
        <v>568</v>
      </c>
      <c r="C40" s="270" t="s">
        <v>569</v>
      </c>
      <c r="D40" s="279">
        <f t="shared" si="27"/>
        <v>87</v>
      </c>
      <c r="E40" s="279">
        <f t="shared" si="27"/>
        <v>29</v>
      </c>
      <c r="F40" s="279">
        <f t="shared" si="27"/>
        <v>0</v>
      </c>
      <c r="G40" s="279">
        <f t="shared" si="27"/>
        <v>0</v>
      </c>
      <c r="H40" s="279">
        <f t="shared" si="27"/>
        <v>0</v>
      </c>
      <c r="I40" s="279">
        <f t="shared" si="27"/>
        <v>0</v>
      </c>
      <c r="J40" s="279">
        <f t="shared" si="27"/>
        <v>1</v>
      </c>
      <c r="K40" s="279">
        <f t="shared" si="27"/>
        <v>0</v>
      </c>
      <c r="L40" s="279">
        <f t="shared" si="27"/>
        <v>0</v>
      </c>
      <c r="M40" s="279">
        <f t="shared" si="27"/>
        <v>0</v>
      </c>
      <c r="N40" s="279">
        <f t="shared" si="27"/>
        <v>0</v>
      </c>
      <c r="O40" s="279">
        <f t="shared" si="27"/>
        <v>0</v>
      </c>
      <c r="P40" s="279">
        <f t="shared" si="27"/>
        <v>0</v>
      </c>
      <c r="Q40" s="279">
        <f t="shared" si="27"/>
        <v>43</v>
      </c>
      <c r="R40" s="279">
        <f t="shared" si="27"/>
        <v>0</v>
      </c>
      <c r="S40" s="279">
        <f t="shared" si="14"/>
        <v>0</v>
      </c>
      <c r="T40" s="279">
        <f t="shared" si="15"/>
        <v>14</v>
      </c>
      <c r="U40" s="279">
        <f t="shared" si="16"/>
        <v>0</v>
      </c>
      <c r="V40" s="279">
        <f t="shared" si="17"/>
        <v>0</v>
      </c>
      <c r="W40" s="279">
        <f t="shared" si="18"/>
        <v>0</v>
      </c>
      <c r="X40" s="279">
        <f t="shared" si="19"/>
        <v>0</v>
      </c>
      <c r="Y40" s="279">
        <f t="shared" si="20"/>
        <v>57</v>
      </c>
      <c r="Z40" s="279">
        <v>0</v>
      </c>
      <c r="AA40" s="279">
        <v>0</v>
      </c>
      <c r="AB40" s="279">
        <v>0</v>
      </c>
      <c r="AC40" s="279">
        <v>0</v>
      </c>
      <c r="AD40" s="279">
        <v>0</v>
      </c>
      <c r="AE40" s="279">
        <v>0</v>
      </c>
      <c r="AF40" s="279">
        <v>0</v>
      </c>
      <c r="AG40" s="279">
        <v>0</v>
      </c>
      <c r="AH40" s="279">
        <v>0</v>
      </c>
      <c r="AI40" s="279">
        <v>0</v>
      </c>
      <c r="AJ40" s="279" t="s">
        <v>49</v>
      </c>
      <c r="AK40" s="279" t="s">
        <v>49</v>
      </c>
      <c r="AL40" s="279">
        <v>43</v>
      </c>
      <c r="AM40" s="279" t="s">
        <v>49</v>
      </c>
      <c r="AN40" s="279" t="s">
        <v>49</v>
      </c>
      <c r="AO40" s="279">
        <v>14</v>
      </c>
      <c r="AP40" s="279" t="s">
        <v>49</v>
      </c>
      <c r="AQ40" s="279">
        <v>0</v>
      </c>
      <c r="AR40" s="279" t="s">
        <v>49</v>
      </c>
      <c r="AS40" s="279">
        <v>0</v>
      </c>
      <c r="AT40" s="279">
        <f t="shared" si="21"/>
        <v>0</v>
      </c>
      <c r="AU40" s="279">
        <v>0</v>
      </c>
      <c r="AV40" s="279">
        <v>0</v>
      </c>
      <c r="AW40" s="279">
        <v>0</v>
      </c>
      <c r="AX40" s="279">
        <v>0</v>
      </c>
      <c r="AY40" s="279">
        <v>0</v>
      </c>
      <c r="AZ40" s="279">
        <v>0</v>
      </c>
      <c r="BA40" s="279">
        <v>0</v>
      </c>
      <c r="BB40" s="279">
        <v>0</v>
      </c>
      <c r="BC40" s="279">
        <v>0</v>
      </c>
      <c r="BD40" s="279">
        <v>0</v>
      </c>
      <c r="BE40" s="279" t="s">
        <v>49</v>
      </c>
      <c r="BF40" s="279" t="s">
        <v>49</v>
      </c>
      <c r="BG40" s="279" t="s">
        <v>49</v>
      </c>
      <c r="BH40" s="279" t="s">
        <v>49</v>
      </c>
      <c r="BI40" s="279" t="s">
        <v>49</v>
      </c>
      <c r="BJ40" s="279" t="s">
        <v>49</v>
      </c>
      <c r="BK40" s="279" t="s">
        <v>49</v>
      </c>
      <c r="BL40" s="279" t="s">
        <v>49</v>
      </c>
      <c r="BM40" s="279" t="s">
        <v>49</v>
      </c>
      <c r="BN40" s="279">
        <v>0</v>
      </c>
      <c r="BO40" s="279">
        <f t="shared" si="22"/>
        <v>0</v>
      </c>
      <c r="BP40" s="279">
        <v>0</v>
      </c>
      <c r="BQ40" s="279">
        <v>0</v>
      </c>
      <c r="BR40" s="279">
        <v>0</v>
      </c>
      <c r="BS40" s="279">
        <v>0</v>
      </c>
      <c r="BT40" s="279">
        <v>0</v>
      </c>
      <c r="BU40" s="279">
        <v>0</v>
      </c>
      <c r="BV40" s="279">
        <v>0</v>
      </c>
      <c r="BW40" s="279">
        <v>0</v>
      </c>
      <c r="BX40" s="279">
        <v>0</v>
      </c>
      <c r="BY40" s="279">
        <v>0</v>
      </c>
      <c r="BZ40" s="279">
        <v>0</v>
      </c>
      <c r="CA40" s="279">
        <v>0</v>
      </c>
      <c r="CB40" s="279" t="s">
        <v>49</v>
      </c>
      <c r="CC40" s="279" t="s">
        <v>49</v>
      </c>
      <c r="CD40" s="279" t="s">
        <v>49</v>
      </c>
      <c r="CE40" s="279" t="s">
        <v>49</v>
      </c>
      <c r="CF40" s="279" t="s">
        <v>49</v>
      </c>
      <c r="CG40" s="279" t="s">
        <v>49</v>
      </c>
      <c r="CH40" s="279" t="s">
        <v>49</v>
      </c>
      <c r="CI40" s="279">
        <v>0</v>
      </c>
      <c r="CJ40" s="279">
        <f t="shared" si="23"/>
        <v>0</v>
      </c>
      <c r="CK40" s="279">
        <v>0</v>
      </c>
      <c r="CL40" s="279">
        <v>0</v>
      </c>
      <c r="CM40" s="279">
        <v>0</v>
      </c>
      <c r="CN40" s="279">
        <v>0</v>
      </c>
      <c r="CO40" s="279">
        <v>0</v>
      </c>
      <c r="CP40" s="279">
        <v>0</v>
      </c>
      <c r="CQ40" s="279">
        <v>0</v>
      </c>
      <c r="CR40" s="279">
        <v>0</v>
      </c>
      <c r="CS40" s="279">
        <v>0</v>
      </c>
      <c r="CT40" s="279">
        <v>0</v>
      </c>
      <c r="CU40" s="279">
        <v>0</v>
      </c>
      <c r="CV40" s="279">
        <v>0</v>
      </c>
      <c r="CW40" s="279" t="s">
        <v>49</v>
      </c>
      <c r="CX40" s="279" t="s">
        <v>49</v>
      </c>
      <c r="CY40" s="279" t="s">
        <v>49</v>
      </c>
      <c r="CZ40" s="279" t="s">
        <v>49</v>
      </c>
      <c r="DA40" s="279" t="s">
        <v>49</v>
      </c>
      <c r="DB40" s="279" t="s">
        <v>49</v>
      </c>
      <c r="DC40" s="279" t="s">
        <v>49</v>
      </c>
      <c r="DD40" s="279">
        <v>0</v>
      </c>
      <c r="DE40" s="279">
        <f t="shared" si="24"/>
        <v>0</v>
      </c>
      <c r="DF40" s="279">
        <v>0</v>
      </c>
      <c r="DG40" s="279">
        <v>0</v>
      </c>
      <c r="DH40" s="279">
        <v>0</v>
      </c>
      <c r="DI40" s="279">
        <v>0</v>
      </c>
      <c r="DJ40" s="279">
        <v>0</v>
      </c>
      <c r="DK40" s="279">
        <v>0</v>
      </c>
      <c r="DL40" s="279">
        <v>0</v>
      </c>
      <c r="DM40" s="279">
        <v>0</v>
      </c>
      <c r="DN40" s="279">
        <v>0</v>
      </c>
      <c r="DO40" s="279">
        <v>0</v>
      </c>
      <c r="DP40" s="279">
        <v>0</v>
      </c>
      <c r="DQ40" s="279">
        <v>0</v>
      </c>
      <c r="DR40" s="279" t="s">
        <v>49</v>
      </c>
      <c r="DS40" s="279" t="s">
        <v>49</v>
      </c>
      <c r="DT40" s="279">
        <v>0</v>
      </c>
      <c r="DU40" s="279" t="s">
        <v>49</v>
      </c>
      <c r="DV40" s="279" t="s">
        <v>49</v>
      </c>
      <c r="DW40" s="279" t="s">
        <v>49</v>
      </c>
      <c r="DX40" s="279" t="s">
        <v>49</v>
      </c>
      <c r="DY40" s="279">
        <v>0</v>
      </c>
      <c r="DZ40" s="279">
        <f t="shared" si="25"/>
        <v>0</v>
      </c>
      <c r="EA40" s="279">
        <v>0</v>
      </c>
      <c r="EB40" s="279">
        <v>0</v>
      </c>
      <c r="EC40" s="279">
        <v>0</v>
      </c>
      <c r="ED40" s="279">
        <v>0</v>
      </c>
      <c r="EE40" s="279">
        <v>0</v>
      </c>
      <c r="EF40" s="279">
        <v>0</v>
      </c>
      <c r="EG40" s="279">
        <v>0</v>
      </c>
      <c r="EH40" s="279">
        <v>0</v>
      </c>
      <c r="EI40" s="279">
        <v>0</v>
      </c>
      <c r="EJ40" s="279">
        <v>0</v>
      </c>
      <c r="EK40" s="279" t="s">
        <v>49</v>
      </c>
      <c r="EL40" s="279" t="s">
        <v>49</v>
      </c>
      <c r="EM40" s="279" t="s">
        <v>49</v>
      </c>
      <c r="EN40" s="279">
        <v>0</v>
      </c>
      <c r="EO40" s="279">
        <v>0</v>
      </c>
      <c r="EP40" s="279" t="s">
        <v>49</v>
      </c>
      <c r="EQ40" s="279" t="s">
        <v>49</v>
      </c>
      <c r="ER40" s="279" t="s">
        <v>49</v>
      </c>
      <c r="ES40" s="279">
        <v>0</v>
      </c>
      <c r="ET40" s="279">
        <v>0</v>
      </c>
      <c r="EU40" s="279">
        <f t="shared" si="26"/>
        <v>30</v>
      </c>
      <c r="EV40" s="279">
        <v>29</v>
      </c>
      <c r="EW40" s="279">
        <v>0</v>
      </c>
      <c r="EX40" s="279">
        <v>0</v>
      </c>
      <c r="EY40" s="279">
        <v>0</v>
      </c>
      <c r="EZ40" s="279">
        <v>0</v>
      </c>
      <c r="FA40" s="279">
        <v>1</v>
      </c>
      <c r="FB40" s="279">
        <v>0</v>
      </c>
      <c r="FC40" s="279">
        <v>0</v>
      </c>
      <c r="FD40" s="279">
        <v>0</v>
      </c>
      <c r="FE40" s="279">
        <v>0</v>
      </c>
      <c r="FF40" s="279">
        <v>0</v>
      </c>
      <c r="FG40" s="279">
        <v>0</v>
      </c>
      <c r="FH40" s="279" t="s">
        <v>49</v>
      </c>
      <c r="FI40" s="279" t="s">
        <v>49</v>
      </c>
      <c r="FJ40" s="279" t="s">
        <v>49</v>
      </c>
      <c r="FK40" s="279">
        <v>0</v>
      </c>
      <c r="FL40" s="279">
        <v>0</v>
      </c>
      <c r="FM40" s="279">
        <v>0</v>
      </c>
      <c r="FN40" s="279">
        <v>0</v>
      </c>
      <c r="FO40" s="279">
        <v>0</v>
      </c>
    </row>
    <row r="41" spans="1:171" s="275" customFormat="1" ht="12" customHeight="1">
      <c r="A41" s="270" t="s">
        <v>502</v>
      </c>
      <c r="B41" s="271" t="s">
        <v>570</v>
      </c>
      <c r="C41" s="270" t="s">
        <v>571</v>
      </c>
      <c r="D41" s="279">
        <f t="shared" si="27"/>
        <v>821</v>
      </c>
      <c r="E41" s="279">
        <f t="shared" si="27"/>
        <v>174</v>
      </c>
      <c r="F41" s="279">
        <f t="shared" si="27"/>
        <v>1</v>
      </c>
      <c r="G41" s="279">
        <f t="shared" si="27"/>
        <v>0</v>
      </c>
      <c r="H41" s="279">
        <f t="shared" si="27"/>
        <v>107</v>
      </c>
      <c r="I41" s="279">
        <f t="shared" si="27"/>
        <v>37</v>
      </c>
      <c r="J41" s="279">
        <f t="shared" si="27"/>
        <v>8</v>
      </c>
      <c r="K41" s="279">
        <f t="shared" si="27"/>
        <v>0</v>
      </c>
      <c r="L41" s="279">
        <f t="shared" si="27"/>
        <v>0</v>
      </c>
      <c r="M41" s="279">
        <f t="shared" si="27"/>
        <v>0</v>
      </c>
      <c r="N41" s="279">
        <f t="shared" si="27"/>
        <v>0</v>
      </c>
      <c r="O41" s="279">
        <f t="shared" si="27"/>
        <v>0</v>
      </c>
      <c r="P41" s="279">
        <f t="shared" si="27"/>
        <v>0</v>
      </c>
      <c r="Q41" s="279">
        <f t="shared" si="27"/>
        <v>352</v>
      </c>
      <c r="R41" s="279">
        <f t="shared" si="27"/>
        <v>0</v>
      </c>
      <c r="S41" s="279">
        <f t="shared" si="14"/>
        <v>0</v>
      </c>
      <c r="T41" s="279">
        <f t="shared" si="15"/>
        <v>0</v>
      </c>
      <c r="U41" s="279">
        <f t="shared" si="16"/>
        <v>0</v>
      </c>
      <c r="V41" s="279">
        <f t="shared" si="17"/>
        <v>142</v>
      </c>
      <c r="W41" s="279">
        <f t="shared" si="18"/>
        <v>0</v>
      </c>
      <c r="X41" s="279">
        <f t="shared" si="19"/>
        <v>0</v>
      </c>
      <c r="Y41" s="279">
        <f t="shared" si="20"/>
        <v>574</v>
      </c>
      <c r="Z41" s="279">
        <v>0</v>
      </c>
      <c r="AA41" s="279">
        <v>0</v>
      </c>
      <c r="AB41" s="279">
        <v>0</v>
      </c>
      <c r="AC41" s="279">
        <v>80</v>
      </c>
      <c r="AD41" s="279">
        <v>0</v>
      </c>
      <c r="AE41" s="279">
        <v>0</v>
      </c>
      <c r="AF41" s="279">
        <v>0</v>
      </c>
      <c r="AG41" s="279">
        <v>0</v>
      </c>
      <c r="AH41" s="279">
        <v>0</v>
      </c>
      <c r="AI41" s="279">
        <v>0</v>
      </c>
      <c r="AJ41" s="279" t="s">
        <v>49</v>
      </c>
      <c r="AK41" s="279" t="s">
        <v>49</v>
      </c>
      <c r="AL41" s="279">
        <v>352</v>
      </c>
      <c r="AM41" s="279" t="s">
        <v>49</v>
      </c>
      <c r="AN41" s="279" t="s">
        <v>49</v>
      </c>
      <c r="AO41" s="279">
        <v>0</v>
      </c>
      <c r="AP41" s="279" t="s">
        <v>49</v>
      </c>
      <c r="AQ41" s="279">
        <v>142</v>
      </c>
      <c r="AR41" s="279" t="s">
        <v>49</v>
      </c>
      <c r="AS41" s="279">
        <v>0</v>
      </c>
      <c r="AT41" s="279">
        <f t="shared" si="21"/>
        <v>0</v>
      </c>
      <c r="AU41" s="279">
        <v>0</v>
      </c>
      <c r="AV41" s="279">
        <v>0</v>
      </c>
      <c r="AW41" s="279">
        <v>0</v>
      </c>
      <c r="AX41" s="279">
        <v>0</v>
      </c>
      <c r="AY41" s="279">
        <v>0</v>
      </c>
      <c r="AZ41" s="279">
        <v>0</v>
      </c>
      <c r="BA41" s="279">
        <v>0</v>
      </c>
      <c r="BB41" s="279">
        <v>0</v>
      </c>
      <c r="BC41" s="279">
        <v>0</v>
      </c>
      <c r="BD41" s="279">
        <v>0</v>
      </c>
      <c r="BE41" s="279" t="s">
        <v>49</v>
      </c>
      <c r="BF41" s="279" t="s">
        <v>49</v>
      </c>
      <c r="BG41" s="279" t="s">
        <v>49</v>
      </c>
      <c r="BH41" s="279" t="s">
        <v>49</v>
      </c>
      <c r="BI41" s="279" t="s">
        <v>49</v>
      </c>
      <c r="BJ41" s="279" t="s">
        <v>49</v>
      </c>
      <c r="BK41" s="279" t="s">
        <v>49</v>
      </c>
      <c r="BL41" s="279" t="s">
        <v>49</v>
      </c>
      <c r="BM41" s="279" t="s">
        <v>49</v>
      </c>
      <c r="BN41" s="279">
        <v>0</v>
      </c>
      <c r="BO41" s="279">
        <f t="shared" si="22"/>
        <v>0</v>
      </c>
      <c r="BP41" s="279">
        <v>0</v>
      </c>
      <c r="BQ41" s="279">
        <v>0</v>
      </c>
      <c r="BR41" s="279">
        <v>0</v>
      </c>
      <c r="BS41" s="279">
        <v>0</v>
      </c>
      <c r="BT41" s="279">
        <v>0</v>
      </c>
      <c r="BU41" s="279">
        <v>0</v>
      </c>
      <c r="BV41" s="279">
        <v>0</v>
      </c>
      <c r="BW41" s="279">
        <v>0</v>
      </c>
      <c r="BX41" s="279">
        <v>0</v>
      </c>
      <c r="BY41" s="279">
        <v>0</v>
      </c>
      <c r="BZ41" s="279">
        <v>0</v>
      </c>
      <c r="CA41" s="279">
        <v>0</v>
      </c>
      <c r="CB41" s="279" t="s">
        <v>49</v>
      </c>
      <c r="CC41" s="279" t="s">
        <v>49</v>
      </c>
      <c r="CD41" s="279" t="s">
        <v>49</v>
      </c>
      <c r="CE41" s="279" t="s">
        <v>49</v>
      </c>
      <c r="CF41" s="279" t="s">
        <v>49</v>
      </c>
      <c r="CG41" s="279" t="s">
        <v>49</v>
      </c>
      <c r="CH41" s="279" t="s">
        <v>49</v>
      </c>
      <c r="CI41" s="279">
        <v>0</v>
      </c>
      <c r="CJ41" s="279">
        <f t="shared" si="23"/>
        <v>0</v>
      </c>
      <c r="CK41" s="279">
        <v>0</v>
      </c>
      <c r="CL41" s="279">
        <v>0</v>
      </c>
      <c r="CM41" s="279">
        <v>0</v>
      </c>
      <c r="CN41" s="279">
        <v>0</v>
      </c>
      <c r="CO41" s="279">
        <v>0</v>
      </c>
      <c r="CP41" s="279">
        <v>0</v>
      </c>
      <c r="CQ41" s="279">
        <v>0</v>
      </c>
      <c r="CR41" s="279">
        <v>0</v>
      </c>
      <c r="CS41" s="279">
        <v>0</v>
      </c>
      <c r="CT41" s="279">
        <v>0</v>
      </c>
      <c r="CU41" s="279">
        <v>0</v>
      </c>
      <c r="CV41" s="279">
        <v>0</v>
      </c>
      <c r="CW41" s="279" t="s">
        <v>49</v>
      </c>
      <c r="CX41" s="279" t="s">
        <v>49</v>
      </c>
      <c r="CY41" s="279" t="s">
        <v>49</v>
      </c>
      <c r="CZ41" s="279" t="s">
        <v>49</v>
      </c>
      <c r="DA41" s="279" t="s">
        <v>49</v>
      </c>
      <c r="DB41" s="279" t="s">
        <v>49</v>
      </c>
      <c r="DC41" s="279" t="s">
        <v>49</v>
      </c>
      <c r="DD41" s="279">
        <v>0</v>
      </c>
      <c r="DE41" s="279">
        <f t="shared" si="24"/>
        <v>0</v>
      </c>
      <c r="DF41" s="279">
        <v>0</v>
      </c>
      <c r="DG41" s="279">
        <v>0</v>
      </c>
      <c r="DH41" s="279">
        <v>0</v>
      </c>
      <c r="DI41" s="279">
        <v>0</v>
      </c>
      <c r="DJ41" s="279">
        <v>0</v>
      </c>
      <c r="DK41" s="279">
        <v>0</v>
      </c>
      <c r="DL41" s="279">
        <v>0</v>
      </c>
      <c r="DM41" s="279">
        <v>0</v>
      </c>
      <c r="DN41" s="279">
        <v>0</v>
      </c>
      <c r="DO41" s="279">
        <v>0</v>
      </c>
      <c r="DP41" s="279">
        <v>0</v>
      </c>
      <c r="DQ41" s="279">
        <v>0</v>
      </c>
      <c r="DR41" s="279" t="s">
        <v>49</v>
      </c>
      <c r="DS41" s="279" t="s">
        <v>49</v>
      </c>
      <c r="DT41" s="279">
        <v>0</v>
      </c>
      <c r="DU41" s="279" t="s">
        <v>49</v>
      </c>
      <c r="DV41" s="279" t="s">
        <v>49</v>
      </c>
      <c r="DW41" s="279" t="s">
        <v>49</v>
      </c>
      <c r="DX41" s="279" t="s">
        <v>49</v>
      </c>
      <c r="DY41" s="279">
        <v>0</v>
      </c>
      <c r="DZ41" s="279">
        <f t="shared" si="25"/>
        <v>0</v>
      </c>
      <c r="EA41" s="279">
        <v>0</v>
      </c>
      <c r="EB41" s="279">
        <v>0</v>
      </c>
      <c r="EC41" s="279">
        <v>0</v>
      </c>
      <c r="ED41" s="279">
        <v>0</v>
      </c>
      <c r="EE41" s="279">
        <v>0</v>
      </c>
      <c r="EF41" s="279">
        <v>0</v>
      </c>
      <c r="EG41" s="279">
        <v>0</v>
      </c>
      <c r="EH41" s="279">
        <v>0</v>
      </c>
      <c r="EI41" s="279">
        <v>0</v>
      </c>
      <c r="EJ41" s="279">
        <v>0</v>
      </c>
      <c r="EK41" s="279" t="s">
        <v>49</v>
      </c>
      <c r="EL41" s="279" t="s">
        <v>49</v>
      </c>
      <c r="EM41" s="279" t="s">
        <v>49</v>
      </c>
      <c r="EN41" s="279">
        <v>0</v>
      </c>
      <c r="EO41" s="279">
        <v>0</v>
      </c>
      <c r="EP41" s="279" t="s">
        <v>49</v>
      </c>
      <c r="EQ41" s="279" t="s">
        <v>49</v>
      </c>
      <c r="ER41" s="279" t="s">
        <v>49</v>
      </c>
      <c r="ES41" s="279">
        <v>0</v>
      </c>
      <c r="ET41" s="279">
        <v>0</v>
      </c>
      <c r="EU41" s="279">
        <f t="shared" si="26"/>
        <v>247</v>
      </c>
      <c r="EV41" s="279">
        <v>174</v>
      </c>
      <c r="EW41" s="279">
        <v>1</v>
      </c>
      <c r="EX41" s="279">
        <v>0</v>
      </c>
      <c r="EY41" s="279">
        <v>27</v>
      </c>
      <c r="EZ41" s="279">
        <v>37</v>
      </c>
      <c r="FA41" s="279">
        <v>8</v>
      </c>
      <c r="FB41" s="279">
        <v>0</v>
      </c>
      <c r="FC41" s="279">
        <v>0</v>
      </c>
      <c r="FD41" s="279">
        <v>0</v>
      </c>
      <c r="FE41" s="279">
        <v>0</v>
      </c>
      <c r="FF41" s="279">
        <v>0</v>
      </c>
      <c r="FG41" s="279">
        <v>0</v>
      </c>
      <c r="FH41" s="279" t="s">
        <v>49</v>
      </c>
      <c r="FI41" s="279" t="s">
        <v>49</v>
      </c>
      <c r="FJ41" s="279" t="s">
        <v>49</v>
      </c>
      <c r="FK41" s="279">
        <v>0</v>
      </c>
      <c r="FL41" s="279">
        <v>0</v>
      </c>
      <c r="FM41" s="279">
        <v>0</v>
      </c>
      <c r="FN41" s="279">
        <v>0</v>
      </c>
      <c r="FO41" s="279">
        <v>0</v>
      </c>
    </row>
  </sheetData>
  <sheetProtection/>
  <autoFilter ref="A6:FO41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41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63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64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65</v>
      </c>
      <c r="Q2" s="205"/>
      <c r="R2" s="205"/>
      <c r="S2" s="205"/>
      <c r="T2" s="205"/>
      <c r="U2" s="205"/>
      <c r="V2" s="205"/>
      <c r="W2" s="205"/>
      <c r="X2" s="209" t="s">
        <v>66</v>
      </c>
      <c r="Y2" s="206"/>
      <c r="Z2" s="206"/>
      <c r="AA2" s="206"/>
      <c r="AB2" s="206"/>
      <c r="AC2" s="206"/>
      <c r="AD2" s="206"/>
      <c r="AE2" s="236"/>
      <c r="AF2" s="209" t="s">
        <v>67</v>
      </c>
      <c r="AG2" s="206"/>
      <c r="AH2" s="206"/>
      <c r="AI2" s="206"/>
      <c r="AJ2" s="206"/>
      <c r="AK2" s="206"/>
      <c r="AL2" s="206"/>
      <c r="AM2" s="236"/>
      <c r="AN2" s="209" t="s">
        <v>68</v>
      </c>
      <c r="AO2" s="206"/>
      <c r="AP2" s="206"/>
      <c r="AQ2" s="206"/>
      <c r="AR2" s="206"/>
      <c r="AS2" s="206"/>
      <c r="AT2" s="206"/>
      <c r="AU2" s="236"/>
      <c r="AV2" s="209" t="s">
        <v>69</v>
      </c>
      <c r="AW2" s="206"/>
      <c r="AX2" s="206"/>
      <c r="AY2" s="206"/>
      <c r="AZ2" s="206"/>
      <c r="BA2" s="206"/>
      <c r="BB2" s="206"/>
      <c r="BC2" s="236"/>
      <c r="BD2" s="209" t="s">
        <v>70</v>
      </c>
      <c r="BE2" s="206"/>
      <c r="BF2" s="206"/>
      <c r="BG2" s="206"/>
      <c r="BH2" s="206"/>
      <c r="BI2" s="206"/>
      <c r="BJ2" s="206"/>
      <c r="BK2" s="236"/>
      <c r="BL2" s="209" t="s">
        <v>71</v>
      </c>
      <c r="BM2" s="206"/>
      <c r="BN2" s="206"/>
      <c r="BO2" s="206"/>
      <c r="BP2" s="206"/>
      <c r="BQ2" s="206"/>
      <c r="BR2" s="206"/>
      <c r="BS2" s="236"/>
      <c r="BT2" s="209" t="s">
        <v>72</v>
      </c>
      <c r="BU2" s="210"/>
      <c r="BV2" s="210"/>
      <c r="BW2" s="210"/>
      <c r="BX2" s="210"/>
      <c r="BY2" s="210"/>
      <c r="BZ2" s="210"/>
      <c r="CA2" s="249"/>
      <c r="CB2" s="341" t="s">
        <v>73</v>
      </c>
      <c r="CC2" s="342"/>
      <c r="CD2" s="342"/>
      <c r="CE2" s="342"/>
      <c r="CF2" s="342"/>
      <c r="CG2" s="342"/>
      <c r="CH2" s="342"/>
      <c r="CI2" s="342"/>
      <c r="CJ2" s="209" t="s">
        <v>74</v>
      </c>
      <c r="CK2" s="210"/>
      <c r="CL2" s="210"/>
      <c r="CM2" s="210"/>
      <c r="CN2" s="210"/>
      <c r="CO2" s="210"/>
      <c r="CP2" s="210"/>
      <c r="CQ2" s="249"/>
      <c r="CR2" s="209" t="s">
        <v>75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76</v>
      </c>
      <c r="G3" s="342"/>
      <c r="H3" s="342"/>
      <c r="I3" s="342"/>
      <c r="J3" s="342"/>
      <c r="K3" s="342"/>
      <c r="L3" s="342"/>
      <c r="M3" s="343"/>
      <c r="N3" s="339" t="s">
        <v>77</v>
      </c>
      <c r="O3" s="339" t="s">
        <v>78</v>
      </c>
      <c r="P3" s="338" t="s">
        <v>21</v>
      </c>
      <c r="Q3" s="337" t="s">
        <v>79</v>
      </c>
      <c r="R3" s="337" t="s">
        <v>448</v>
      </c>
      <c r="S3" s="337" t="s">
        <v>449</v>
      </c>
      <c r="T3" s="337" t="s">
        <v>450</v>
      </c>
      <c r="U3" s="337" t="s">
        <v>451</v>
      </c>
      <c r="V3" s="337" t="s">
        <v>471</v>
      </c>
      <c r="W3" s="337" t="s">
        <v>453</v>
      </c>
      <c r="X3" s="338" t="s">
        <v>21</v>
      </c>
      <c r="Y3" s="337" t="s">
        <v>79</v>
      </c>
      <c r="Z3" s="337" t="s">
        <v>448</v>
      </c>
      <c r="AA3" s="337" t="s">
        <v>449</v>
      </c>
      <c r="AB3" s="337" t="s">
        <v>450</v>
      </c>
      <c r="AC3" s="337" t="s">
        <v>451</v>
      </c>
      <c r="AD3" s="337" t="s">
        <v>471</v>
      </c>
      <c r="AE3" s="337" t="s">
        <v>453</v>
      </c>
      <c r="AF3" s="338" t="s">
        <v>21</v>
      </c>
      <c r="AG3" s="337" t="s">
        <v>79</v>
      </c>
      <c r="AH3" s="337" t="s">
        <v>448</v>
      </c>
      <c r="AI3" s="337" t="s">
        <v>449</v>
      </c>
      <c r="AJ3" s="337" t="s">
        <v>450</v>
      </c>
      <c r="AK3" s="337" t="s">
        <v>451</v>
      </c>
      <c r="AL3" s="337" t="s">
        <v>471</v>
      </c>
      <c r="AM3" s="337" t="s">
        <v>453</v>
      </c>
      <c r="AN3" s="338" t="s">
        <v>21</v>
      </c>
      <c r="AO3" s="337" t="s">
        <v>79</v>
      </c>
      <c r="AP3" s="337" t="s">
        <v>448</v>
      </c>
      <c r="AQ3" s="337" t="s">
        <v>449</v>
      </c>
      <c r="AR3" s="337" t="s">
        <v>450</v>
      </c>
      <c r="AS3" s="337" t="s">
        <v>451</v>
      </c>
      <c r="AT3" s="337" t="s">
        <v>471</v>
      </c>
      <c r="AU3" s="337" t="s">
        <v>453</v>
      </c>
      <c r="AV3" s="338" t="s">
        <v>21</v>
      </c>
      <c r="AW3" s="337" t="s">
        <v>79</v>
      </c>
      <c r="AX3" s="337" t="s">
        <v>448</v>
      </c>
      <c r="AY3" s="337" t="s">
        <v>449</v>
      </c>
      <c r="AZ3" s="337" t="s">
        <v>450</v>
      </c>
      <c r="BA3" s="337" t="s">
        <v>451</v>
      </c>
      <c r="BB3" s="337" t="s">
        <v>471</v>
      </c>
      <c r="BC3" s="337" t="s">
        <v>453</v>
      </c>
      <c r="BD3" s="338" t="s">
        <v>21</v>
      </c>
      <c r="BE3" s="337" t="s">
        <v>79</v>
      </c>
      <c r="BF3" s="337" t="s">
        <v>448</v>
      </c>
      <c r="BG3" s="337" t="s">
        <v>449</v>
      </c>
      <c r="BH3" s="337" t="s">
        <v>450</v>
      </c>
      <c r="BI3" s="337" t="s">
        <v>451</v>
      </c>
      <c r="BJ3" s="337" t="s">
        <v>471</v>
      </c>
      <c r="BK3" s="337" t="s">
        <v>453</v>
      </c>
      <c r="BL3" s="338" t="s">
        <v>21</v>
      </c>
      <c r="BM3" s="337" t="s">
        <v>79</v>
      </c>
      <c r="BN3" s="337" t="s">
        <v>448</v>
      </c>
      <c r="BO3" s="337" t="s">
        <v>449</v>
      </c>
      <c r="BP3" s="337" t="s">
        <v>450</v>
      </c>
      <c r="BQ3" s="337" t="s">
        <v>451</v>
      </c>
      <c r="BR3" s="337" t="s">
        <v>471</v>
      </c>
      <c r="BS3" s="337" t="s">
        <v>453</v>
      </c>
      <c r="BT3" s="338" t="s">
        <v>21</v>
      </c>
      <c r="BU3" s="337" t="s">
        <v>79</v>
      </c>
      <c r="BV3" s="337" t="s">
        <v>448</v>
      </c>
      <c r="BW3" s="337" t="s">
        <v>449</v>
      </c>
      <c r="BX3" s="337" t="s">
        <v>450</v>
      </c>
      <c r="BY3" s="337" t="s">
        <v>451</v>
      </c>
      <c r="BZ3" s="337" t="s">
        <v>471</v>
      </c>
      <c r="CA3" s="337" t="s">
        <v>453</v>
      </c>
      <c r="CB3" s="338" t="s">
        <v>21</v>
      </c>
      <c r="CC3" s="337" t="s">
        <v>79</v>
      </c>
      <c r="CD3" s="337" t="s">
        <v>448</v>
      </c>
      <c r="CE3" s="337" t="s">
        <v>449</v>
      </c>
      <c r="CF3" s="337" t="s">
        <v>450</v>
      </c>
      <c r="CG3" s="337" t="s">
        <v>451</v>
      </c>
      <c r="CH3" s="337" t="s">
        <v>471</v>
      </c>
      <c r="CI3" s="337" t="s">
        <v>453</v>
      </c>
      <c r="CJ3" s="338" t="s">
        <v>21</v>
      </c>
      <c r="CK3" s="337" t="s">
        <v>79</v>
      </c>
      <c r="CL3" s="337" t="s">
        <v>448</v>
      </c>
      <c r="CM3" s="337" t="s">
        <v>449</v>
      </c>
      <c r="CN3" s="337" t="s">
        <v>450</v>
      </c>
      <c r="CO3" s="337" t="s">
        <v>451</v>
      </c>
      <c r="CP3" s="337" t="s">
        <v>471</v>
      </c>
      <c r="CQ3" s="337" t="s">
        <v>453</v>
      </c>
      <c r="CR3" s="338" t="s">
        <v>21</v>
      </c>
      <c r="CS3" s="337" t="s">
        <v>79</v>
      </c>
      <c r="CT3" s="337" t="s">
        <v>448</v>
      </c>
      <c r="CU3" s="337" t="s">
        <v>449</v>
      </c>
      <c r="CV3" s="337" t="s">
        <v>450</v>
      </c>
      <c r="CW3" s="337" t="s">
        <v>451</v>
      </c>
      <c r="CX3" s="337" t="s">
        <v>471</v>
      </c>
      <c r="CY3" s="337" t="s">
        <v>453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80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81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502</v>
      </c>
      <c r="B7" s="386" t="s">
        <v>503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502</v>
      </c>
      <c r="B8" s="271" t="s">
        <v>504</v>
      </c>
      <c r="C8" s="270" t="s">
        <v>505</v>
      </c>
      <c r="D8" s="277">
        <f aca="true" t="shared" si="0" ref="D8:D41">SUM(E8,F8,N8,O8)</f>
        <v>0</v>
      </c>
      <c r="E8" s="277">
        <f aca="true" t="shared" si="1" ref="E8:E41">X8</f>
        <v>0</v>
      </c>
      <c r="F8" s="277">
        <f aca="true" t="shared" si="2" ref="F8:F41">SUM(G8:M8)</f>
        <v>0</v>
      </c>
      <c r="G8" s="277">
        <f aca="true" t="shared" si="3" ref="G8:G41">AF8</f>
        <v>0</v>
      </c>
      <c r="H8" s="277">
        <f aca="true" t="shared" si="4" ref="H8:H41">AN8</f>
        <v>0</v>
      </c>
      <c r="I8" s="277">
        <f aca="true" t="shared" si="5" ref="I8:I41">AV8</f>
        <v>0</v>
      </c>
      <c r="J8" s="277">
        <f aca="true" t="shared" si="6" ref="J8:J41">BD8</f>
        <v>0</v>
      </c>
      <c r="K8" s="277">
        <f aca="true" t="shared" si="7" ref="K8:K41">BL8</f>
        <v>0</v>
      </c>
      <c r="L8" s="277">
        <f aca="true" t="shared" si="8" ref="L8:L41">BT8</f>
        <v>0</v>
      </c>
      <c r="M8" s="277">
        <f aca="true" t="shared" si="9" ref="M8:M41">CB8</f>
        <v>0</v>
      </c>
      <c r="N8" s="277">
        <f aca="true" t="shared" si="10" ref="N8:N41">CJ8</f>
        <v>0</v>
      </c>
      <c r="O8" s="277">
        <f aca="true" t="shared" si="11" ref="O8:O41">CR8</f>
        <v>0</v>
      </c>
      <c r="P8" s="277">
        <f aca="true" t="shared" si="12" ref="P8:P41">SUM(Q8:W8)</f>
        <v>0</v>
      </c>
      <c r="Q8" s="277">
        <f aca="true" t="shared" si="13" ref="Q8:Q41">SUM(Y8,AG8,AO8,AW8,BE8,BM8,BU8,CC8,CK8,CS8)</f>
        <v>0</v>
      </c>
      <c r="R8" s="277">
        <f aca="true" t="shared" si="14" ref="R8:R41">SUM(Z8,AH8,AP8,AX8,BF8,BN8,BV8,CD8,CL8,CT8)</f>
        <v>0</v>
      </c>
      <c r="S8" s="277">
        <f aca="true" t="shared" si="15" ref="S8:S41">SUM(AA8,AI8,AQ8,AY8,BG8,BO8,BW8,CE8,CM8,CU8)</f>
        <v>0</v>
      </c>
      <c r="T8" s="277">
        <f aca="true" t="shared" si="16" ref="T8:T41">SUM(AB8,AJ8,AR8,AZ8,BH8,BP8,BX8,CF8,CN8,CV8)</f>
        <v>0</v>
      </c>
      <c r="U8" s="277">
        <f aca="true" t="shared" si="17" ref="U8:U41">SUM(AC8,AK8,AS8,BA8,BI8,BQ8,BY8,CG8,CO8,CW8)</f>
        <v>0</v>
      </c>
      <c r="V8" s="277">
        <f aca="true" t="shared" si="18" ref="V8:V41">SUM(AD8,AL8,AT8,BB8,BJ8,BR8,BZ8,CH8,CP8,CX8)</f>
        <v>0</v>
      </c>
      <c r="W8" s="277">
        <f aca="true" t="shared" si="19" ref="W8:W41">SUM(AE8,AM8,AU8,BC8,BK8,BS8,CA8,CI8,CQ8,CY8)</f>
        <v>0</v>
      </c>
      <c r="X8" s="277">
        <f aca="true" t="shared" si="20" ref="X8:X41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41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41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41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41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41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41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41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41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41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502</v>
      </c>
      <c r="B9" s="271" t="s">
        <v>506</v>
      </c>
      <c r="C9" s="270" t="s">
        <v>507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502</v>
      </c>
      <c r="B10" s="271" t="s">
        <v>508</v>
      </c>
      <c r="C10" s="270" t="s">
        <v>509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502</v>
      </c>
      <c r="B11" s="271" t="s">
        <v>510</v>
      </c>
      <c r="C11" s="270" t="s">
        <v>511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502</v>
      </c>
      <c r="B12" s="271" t="s">
        <v>512</v>
      </c>
      <c r="C12" s="270" t="s">
        <v>513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502</v>
      </c>
      <c r="B13" s="271" t="s">
        <v>514</v>
      </c>
      <c r="C13" s="270" t="s">
        <v>515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502</v>
      </c>
      <c r="B14" s="271" t="s">
        <v>516</v>
      </c>
      <c r="C14" s="270" t="s">
        <v>517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502</v>
      </c>
      <c r="B15" s="271" t="s">
        <v>518</v>
      </c>
      <c r="C15" s="270" t="s">
        <v>519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502</v>
      </c>
      <c r="B16" s="271" t="s">
        <v>520</v>
      </c>
      <c r="C16" s="270" t="s">
        <v>521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502</v>
      </c>
      <c r="B17" s="271" t="s">
        <v>522</v>
      </c>
      <c r="C17" s="270" t="s">
        <v>523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502</v>
      </c>
      <c r="B18" s="271" t="s">
        <v>524</v>
      </c>
      <c r="C18" s="270" t="s">
        <v>525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502</v>
      </c>
      <c r="B19" s="271" t="s">
        <v>526</v>
      </c>
      <c r="C19" s="270" t="s">
        <v>527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502</v>
      </c>
      <c r="B20" s="271" t="s">
        <v>528</v>
      </c>
      <c r="C20" s="270" t="s">
        <v>529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502</v>
      </c>
      <c r="B21" s="271" t="s">
        <v>530</v>
      </c>
      <c r="C21" s="270" t="s">
        <v>531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502</v>
      </c>
      <c r="B22" s="271" t="s">
        <v>532</v>
      </c>
      <c r="C22" s="270" t="s">
        <v>533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502</v>
      </c>
      <c r="B23" s="271" t="s">
        <v>534</v>
      </c>
      <c r="C23" s="270" t="s">
        <v>535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502</v>
      </c>
      <c r="B24" s="271" t="s">
        <v>536</v>
      </c>
      <c r="C24" s="270" t="s">
        <v>537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502</v>
      </c>
      <c r="B25" s="271" t="s">
        <v>538</v>
      </c>
      <c r="C25" s="270" t="s">
        <v>539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502</v>
      </c>
      <c r="B26" s="271" t="s">
        <v>540</v>
      </c>
      <c r="C26" s="270" t="s">
        <v>541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  <row r="27" spans="1:103" s="275" customFormat="1" ht="12" customHeight="1">
      <c r="A27" s="270" t="s">
        <v>502</v>
      </c>
      <c r="B27" s="271" t="s">
        <v>542</v>
      </c>
      <c r="C27" s="270" t="s">
        <v>543</v>
      </c>
      <c r="D27" s="280">
        <f t="shared" si="0"/>
        <v>0</v>
      </c>
      <c r="E27" s="280">
        <f t="shared" si="1"/>
        <v>0</v>
      </c>
      <c r="F27" s="280">
        <f t="shared" si="2"/>
        <v>0</v>
      </c>
      <c r="G27" s="280">
        <f t="shared" si="3"/>
        <v>0</v>
      </c>
      <c r="H27" s="280">
        <f t="shared" si="4"/>
        <v>0</v>
      </c>
      <c r="I27" s="280">
        <f t="shared" si="5"/>
        <v>0</v>
      </c>
      <c r="J27" s="280">
        <f t="shared" si="6"/>
        <v>0</v>
      </c>
      <c r="K27" s="280">
        <f t="shared" si="7"/>
        <v>0</v>
      </c>
      <c r="L27" s="280">
        <f t="shared" si="8"/>
        <v>0</v>
      </c>
      <c r="M27" s="280">
        <f t="shared" si="9"/>
        <v>0</v>
      </c>
      <c r="N27" s="280">
        <f t="shared" si="10"/>
        <v>0</v>
      </c>
      <c r="O27" s="280">
        <f t="shared" si="11"/>
        <v>0</v>
      </c>
      <c r="P27" s="280">
        <f t="shared" si="12"/>
        <v>0</v>
      </c>
      <c r="Q27" s="280">
        <f t="shared" si="13"/>
        <v>0</v>
      </c>
      <c r="R27" s="280">
        <f t="shared" si="14"/>
        <v>0</v>
      </c>
      <c r="S27" s="280">
        <f t="shared" si="15"/>
        <v>0</v>
      </c>
      <c r="T27" s="280">
        <f t="shared" si="16"/>
        <v>0</v>
      </c>
      <c r="U27" s="280">
        <f t="shared" si="17"/>
        <v>0</v>
      </c>
      <c r="V27" s="280">
        <f t="shared" si="18"/>
        <v>0</v>
      </c>
      <c r="W27" s="280">
        <f t="shared" si="19"/>
        <v>0</v>
      </c>
      <c r="X27" s="280">
        <f t="shared" si="20"/>
        <v>0</v>
      </c>
      <c r="Y27" s="280">
        <v>0</v>
      </c>
      <c r="Z27" s="280">
        <v>0</v>
      </c>
      <c r="AA27" s="280">
        <v>0</v>
      </c>
      <c r="AB27" s="280">
        <v>0</v>
      </c>
      <c r="AC27" s="280">
        <v>0</v>
      </c>
      <c r="AD27" s="280">
        <v>0</v>
      </c>
      <c r="AE27" s="280">
        <v>0</v>
      </c>
      <c r="AF27" s="280">
        <f t="shared" si="21"/>
        <v>0</v>
      </c>
      <c r="AG27" s="280">
        <v>0</v>
      </c>
      <c r="AH27" s="280">
        <v>0</v>
      </c>
      <c r="AI27" s="280">
        <v>0</v>
      </c>
      <c r="AJ27" s="280">
        <v>0</v>
      </c>
      <c r="AK27" s="280">
        <v>0</v>
      </c>
      <c r="AL27" s="280">
        <v>0</v>
      </c>
      <c r="AM27" s="280">
        <v>0</v>
      </c>
      <c r="AN27" s="280">
        <f t="shared" si="22"/>
        <v>0</v>
      </c>
      <c r="AO27" s="280">
        <v>0</v>
      </c>
      <c r="AP27" s="280">
        <v>0</v>
      </c>
      <c r="AQ27" s="280">
        <v>0</v>
      </c>
      <c r="AR27" s="280">
        <v>0</v>
      </c>
      <c r="AS27" s="280">
        <v>0</v>
      </c>
      <c r="AT27" s="280">
        <v>0</v>
      </c>
      <c r="AU27" s="280">
        <v>0</v>
      </c>
      <c r="AV27" s="280">
        <f t="shared" si="23"/>
        <v>0</v>
      </c>
      <c r="AW27" s="280">
        <v>0</v>
      </c>
      <c r="AX27" s="280">
        <v>0</v>
      </c>
      <c r="AY27" s="280">
        <v>0</v>
      </c>
      <c r="AZ27" s="280">
        <v>0</v>
      </c>
      <c r="BA27" s="280">
        <v>0</v>
      </c>
      <c r="BB27" s="280">
        <v>0</v>
      </c>
      <c r="BC27" s="280">
        <v>0</v>
      </c>
      <c r="BD27" s="280">
        <f t="shared" si="24"/>
        <v>0</v>
      </c>
      <c r="BE27" s="280">
        <v>0</v>
      </c>
      <c r="BF27" s="280">
        <v>0</v>
      </c>
      <c r="BG27" s="280">
        <v>0</v>
      </c>
      <c r="BH27" s="280">
        <v>0</v>
      </c>
      <c r="BI27" s="280">
        <v>0</v>
      </c>
      <c r="BJ27" s="280">
        <v>0</v>
      </c>
      <c r="BK27" s="280">
        <v>0</v>
      </c>
      <c r="BL27" s="280">
        <f t="shared" si="25"/>
        <v>0</v>
      </c>
      <c r="BM27" s="280">
        <v>0</v>
      </c>
      <c r="BN27" s="280">
        <v>0</v>
      </c>
      <c r="BO27" s="280">
        <v>0</v>
      </c>
      <c r="BP27" s="280">
        <v>0</v>
      </c>
      <c r="BQ27" s="280">
        <v>0</v>
      </c>
      <c r="BR27" s="280">
        <v>0</v>
      </c>
      <c r="BS27" s="280">
        <v>0</v>
      </c>
      <c r="BT27" s="280">
        <f t="shared" si="26"/>
        <v>0</v>
      </c>
      <c r="BU27" s="280">
        <v>0</v>
      </c>
      <c r="BV27" s="280">
        <v>0</v>
      </c>
      <c r="BW27" s="280">
        <v>0</v>
      </c>
      <c r="BX27" s="280">
        <v>0</v>
      </c>
      <c r="BY27" s="280">
        <v>0</v>
      </c>
      <c r="BZ27" s="280">
        <v>0</v>
      </c>
      <c r="CA27" s="280">
        <v>0</v>
      </c>
      <c r="CB27" s="280">
        <f t="shared" si="27"/>
        <v>0</v>
      </c>
      <c r="CC27" s="280">
        <v>0</v>
      </c>
      <c r="CD27" s="280">
        <v>0</v>
      </c>
      <c r="CE27" s="280">
        <v>0</v>
      </c>
      <c r="CF27" s="280">
        <v>0</v>
      </c>
      <c r="CG27" s="280">
        <v>0</v>
      </c>
      <c r="CH27" s="280">
        <v>0</v>
      </c>
      <c r="CI27" s="280">
        <v>0</v>
      </c>
      <c r="CJ27" s="280">
        <f t="shared" si="28"/>
        <v>0</v>
      </c>
      <c r="CK27" s="280">
        <v>0</v>
      </c>
      <c r="CL27" s="280">
        <v>0</v>
      </c>
      <c r="CM27" s="280">
        <v>0</v>
      </c>
      <c r="CN27" s="280">
        <v>0</v>
      </c>
      <c r="CO27" s="280">
        <v>0</v>
      </c>
      <c r="CP27" s="280">
        <v>0</v>
      </c>
      <c r="CQ27" s="280">
        <v>0</v>
      </c>
      <c r="CR27" s="280">
        <f t="shared" si="29"/>
        <v>0</v>
      </c>
      <c r="CS27" s="280">
        <v>0</v>
      </c>
      <c r="CT27" s="280">
        <v>0</v>
      </c>
      <c r="CU27" s="280">
        <v>0</v>
      </c>
      <c r="CV27" s="280">
        <v>0</v>
      </c>
      <c r="CW27" s="280">
        <v>0</v>
      </c>
      <c r="CX27" s="280">
        <v>0</v>
      </c>
      <c r="CY27" s="280">
        <v>0</v>
      </c>
    </row>
    <row r="28" spans="1:103" s="275" customFormat="1" ht="12" customHeight="1">
      <c r="A28" s="270" t="s">
        <v>502</v>
      </c>
      <c r="B28" s="271" t="s">
        <v>544</v>
      </c>
      <c r="C28" s="270" t="s">
        <v>545</v>
      </c>
      <c r="D28" s="280">
        <f t="shared" si="0"/>
        <v>0</v>
      </c>
      <c r="E28" s="280">
        <f t="shared" si="1"/>
        <v>0</v>
      </c>
      <c r="F28" s="280">
        <f t="shared" si="2"/>
        <v>0</v>
      </c>
      <c r="G28" s="280">
        <f t="shared" si="3"/>
        <v>0</v>
      </c>
      <c r="H28" s="280">
        <f t="shared" si="4"/>
        <v>0</v>
      </c>
      <c r="I28" s="280">
        <f t="shared" si="5"/>
        <v>0</v>
      </c>
      <c r="J28" s="280">
        <f t="shared" si="6"/>
        <v>0</v>
      </c>
      <c r="K28" s="280">
        <f t="shared" si="7"/>
        <v>0</v>
      </c>
      <c r="L28" s="280">
        <f t="shared" si="8"/>
        <v>0</v>
      </c>
      <c r="M28" s="280">
        <f t="shared" si="9"/>
        <v>0</v>
      </c>
      <c r="N28" s="280">
        <f t="shared" si="10"/>
        <v>0</v>
      </c>
      <c r="O28" s="280">
        <f t="shared" si="11"/>
        <v>0</v>
      </c>
      <c r="P28" s="280">
        <f t="shared" si="12"/>
        <v>0</v>
      </c>
      <c r="Q28" s="280">
        <f t="shared" si="13"/>
        <v>0</v>
      </c>
      <c r="R28" s="280">
        <f t="shared" si="14"/>
        <v>0</v>
      </c>
      <c r="S28" s="280">
        <f t="shared" si="15"/>
        <v>0</v>
      </c>
      <c r="T28" s="280">
        <f t="shared" si="16"/>
        <v>0</v>
      </c>
      <c r="U28" s="280">
        <f t="shared" si="17"/>
        <v>0</v>
      </c>
      <c r="V28" s="280">
        <f t="shared" si="18"/>
        <v>0</v>
      </c>
      <c r="W28" s="280">
        <f t="shared" si="19"/>
        <v>0</v>
      </c>
      <c r="X28" s="280">
        <f t="shared" si="20"/>
        <v>0</v>
      </c>
      <c r="Y28" s="280">
        <v>0</v>
      </c>
      <c r="Z28" s="280">
        <v>0</v>
      </c>
      <c r="AA28" s="280">
        <v>0</v>
      </c>
      <c r="AB28" s="280">
        <v>0</v>
      </c>
      <c r="AC28" s="280">
        <v>0</v>
      </c>
      <c r="AD28" s="280">
        <v>0</v>
      </c>
      <c r="AE28" s="280">
        <v>0</v>
      </c>
      <c r="AF28" s="280">
        <f t="shared" si="21"/>
        <v>0</v>
      </c>
      <c r="AG28" s="280">
        <v>0</v>
      </c>
      <c r="AH28" s="280">
        <v>0</v>
      </c>
      <c r="AI28" s="280">
        <v>0</v>
      </c>
      <c r="AJ28" s="280">
        <v>0</v>
      </c>
      <c r="AK28" s="280">
        <v>0</v>
      </c>
      <c r="AL28" s="280">
        <v>0</v>
      </c>
      <c r="AM28" s="280">
        <v>0</v>
      </c>
      <c r="AN28" s="280">
        <f t="shared" si="22"/>
        <v>0</v>
      </c>
      <c r="AO28" s="280">
        <v>0</v>
      </c>
      <c r="AP28" s="280">
        <v>0</v>
      </c>
      <c r="AQ28" s="280">
        <v>0</v>
      </c>
      <c r="AR28" s="280">
        <v>0</v>
      </c>
      <c r="AS28" s="280">
        <v>0</v>
      </c>
      <c r="AT28" s="280">
        <v>0</v>
      </c>
      <c r="AU28" s="280">
        <v>0</v>
      </c>
      <c r="AV28" s="280">
        <f t="shared" si="23"/>
        <v>0</v>
      </c>
      <c r="AW28" s="280">
        <v>0</v>
      </c>
      <c r="AX28" s="280">
        <v>0</v>
      </c>
      <c r="AY28" s="280">
        <v>0</v>
      </c>
      <c r="AZ28" s="280">
        <v>0</v>
      </c>
      <c r="BA28" s="280">
        <v>0</v>
      </c>
      <c r="BB28" s="280">
        <v>0</v>
      </c>
      <c r="BC28" s="280">
        <v>0</v>
      </c>
      <c r="BD28" s="280">
        <f t="shared" si="24"/>
        <v>0</v>
      </c>
      <c r="BE28" s="280">
        <v>0</v>
      </c>
      <c r="BF28" s="280">
        <v>0</v>
      </c>
      <c r="BG28" s="280">
        <v>0</v>
      </c>
      <c r="BH28" s="280">
        <v>0</v>
      </c>
      <c r="BI28" s="280">
        <v>0</v>
      </c>
      <c r="BJ28" s="280">
        <v>0</v>
      </c>
      <c r="BK28" s="280">
        <v>0</v>
      </c>
      <c r="BL28" s="280">
        <f t="shared" si="25"/>
        <v>0</v>
      </c>
      <c r="BM28" s="280">
        <v>0</v>
      </c>
      <c r="BN28" s="280">
        <v>0</v>
      </c>
      <c r="BO28" s="280">
        <v>0</v>
      </c>
      <c r="BP28" s="280">
        <v>0</v>
      </c>
      <c r="BQ28" s="280">
        <v>0</v>
      </c>
      <c r="BR28" s="280">
        <v>0</v>
      </c>
      <c r="BS28" s="280">
        <v>0</v>
      </c>
      <c r="BT28" s="280">
        <f t="shared" si="26"/>
        <v>0</v>
      </c>
      <c r="BU28" s="280">
        <v>0</v>
      </c>
      <c r="BV28" s="280">
        <v>0</v>
      </c>
      <c r="BW28" s="280">
        <v>0</v>
      </c>
      <c r="BX28" s="280">
        <v>0</v>
      </c>
      <c r="BY28" s="280">
        <v>0</v>
      </c>
      <c r="BZ28" s="280">
        <v>0</v>
      </c>
      <c r="CA28" s="280">
        <v>0</v>
      </c>
      <c r="CB28" s="280">
        <f t="shared" si="27"/>
        <v>0</v>
      </c>
      <c r="CC28" s="280">
        <v>0</v>
      </c>
      <c r="CD28" s="280">
        <v>0</v>
      </c>
      <c r="CE28" s="280">
        <v>0</v>
      </c>
      <c r="CF28" s="280">
        <v>0</v>
      </c>
      <c r="CG28" s="280">
        <v>0</v>
      </c>
      <c r="CH28" s="280">
        <v>0</v>
      </c>
      <c r="CI28" s="280">
        <v>0</v>
      </c>
      <c r="CJ28" s="280">
        <f t="shared" si="28"/>
        <v>0</v>
      </c>
      <c r="CK28" s="280">
        <v>0</v>
      </c>
      <c r="CL28" s="280">
        <v>0</v>
      </c>
      <c r="CM28" s="280">
        <v>0</v>
      </c>
      <c r="CN28" s="280">
        <v>0</v>
      </c>
      <c r="CO28" s="280">
        <v>0</v>
      </c>
      <c r="CP28" s="280">
        <v>0</v>
      </c>
      <c r="CQ28" s="280">
        <v>0</v>
      </c>
      <c r="CR28" s="280">
        <f t="shared" si="29"/>
        <v>0</v>
      </c>
      <c r="CS28" s="280">
        <v>0</v>
      </c>
      <c r="CT28" s="280">
        <v>0</v>
      </c>
      <c r="CU28" s="280">
        <v>0</v>
      </c>
      <c r="CV28" s="280">
        <v>0</v>
      </c>
      <c r="CW28" s="280">
        <v>0</v>
      </c>
      <c r="CX28" s="280">
        <v>0</v>
      </c>
      <c r="CY28" s="280">
        <v>0</v>
      </c>
    </row>
    <row r="29" spans="1:103" s="275" customFormat="1" ht="12" customHeight="1">
      <c r="A29" s="270" t="s">
        <v>502</v>
      </c>
      <c r="B29" s="271" t="s">
        <v>546</v>
      </c>
      <c r="C29" s="270" t="s">
        <v>547</v>
      </c>
      <c r="D29" s="280">
        <f t="shared" si="0"/>
        <v>0</v>
      </c>
      <c r="E29" s="280">
        <f t="shared" si="1"/>
        <v>0</v>
      </c>
      <c r="F29" s="280">
        <f t="shared" si="2"/>
        <v>0</v>
      </c>
      <c r="G29" s="280">
        <f t="shared" si="3"/>
        <v>0</v>
      </c>
      <c r="H29" s="280">
        <f t="shared" si="4"/>
        <v>0</v>
      </c>
      <c r="I29" s="280">
        <f t="shared" si="5"/>
        <v>0</v>
      </c>
      <c r="J29" s="280">
        <f t="shared" si="6"/>
        <v>0</v>
      </c>
      <c r="K29" s="280">
        <f t="shared" si="7"/>
        <v>0</v>
      </c>
      <c r="L29" s="280">
        <f t="shared" si="8"/>
        <v>0</v>
      </c>
      <c r="M29" s="280">
        <f t="shared" si="9"/>
        <v>0</v>
      </c>
      <c r="N29" s="280">
        <f t="shared" si="10"/>
        <v>0</v>
      </c>
      <c r="O29" s="280">
        <f t="shared" si="11"/>
        <v>0</v>
      </c>
      <c r="P29" s="280">
        <f t="shared" si="12"/>
        <v>0</v>
      </c>
      <c r="Q29" s="280">
        <f t="shared" si="13"/>
        <v>0</v>
      </c>
      <c r="R29" s="280">
        <f t="shared" si="14"/>
        <v>0</v>
      </c>
      <c r="S29" s="280">
        <f t="shared" si="15"/>
        <v>0</v>
      </c>
      <c r="T29" s="280">
        <f t="shared" si="16"/>
        <v>0</v>
      </c>
      <c r="U29" s="280">
        <f t="shared" si="17"/>
        <v>0</v>
      </c>
      <c r="V29" s="280">
        <f t="shared" si="18"/>
        <v>0</v>
      </c>
      <c r="W29" s="280">
        <f t="shared" si="19"/>
        <v>0</v>
      </c>
      <c r="X29" s="280">
        <f t="shared" si="20"/>
        <v>0</v>
      </c>
      <c r="Y29" s="280">
        <v>0</v>
      </c>
      <c r="Z29" s="280">
        <v>0</v>
      </c>
      <c r="AA29" s="280">
        <v>0</v>
      </c>
      <c r="AB29" s="280">
        <v>0</v>
      </c>
      <c r="AC29" s="280">
        <v>0</v>
      </c>
      <c r="AD29" s="280">
        <v>0</v>
      </c>
      <c r="AE29" s="280">
        <v>0</v>
      </c>
      <c r="AF29" s="280">
        <f t="shared" si="21"/>
        <v>0</v>
      </c>
      <c r="AG29" s="280">
        <v>0</v>
      </c>
      <c r="AH29" s="280">
        <v>0</v>
      </c>
      <c r="AI29" s="280">
        <v>0</v>
      </c>
      <c r="AJ29" s="280">
        <v>0</v>
      </c>
      <c r="AK29" s="280">
        <v>0</v>
      </c>
      <c r="AL29" s="280">
        <v>0</v>
      </c>
      <c r="AM29" s="280">
        <v>0</v>
      </c>
      <c r="AN29" s="280">
        <f t="shared" si="22"/>
        <v>0</v>
      </c>
      <c r="AO29" s="280">
        <v>0</v>
      </c>
      <c r="AP29" s="280">
        <v>0</v>
      </c>
      <c r="AQ29" s="280">
        <v>0</v>
      </c>
      <c r="AR29" s="280">
        <v>0</v>
      </c>
      <c r="AS29" s="280">
        <v>0</v>
      </c>
      <c r="AT29" s="280">
        <v>0</v>
      </c>
      <c r="AU29" s="280">
        <v>0</v>
      </c>
      <c r="AV29" s="280">
        <f t="shared" si="23"/>
        <v>0</v>
      </c>
      <c r="AW29" s="280">
        <v>0</v>
      </c>
      <c r="AX29" s="280">
        <v>0</v>
      </c>
      <c r="AY29" s="280">
        <v>0</v>
      </c>
      <c r="AZ29" s="280">
        <v>0</v>
      </c>
      <c r="BA29" s="280">
        <v>0</v>
      </c>
      <c r="BB29" s="280">
        <v>0</v>
      </c>
      <c r="BC29" s="280">
        <v>0</v>
      </c>
      <c r="BD29" s="280">
        <f t="shared" si="24"/>
        <v>0</v>
      </c>
      <c r="BE29" s="280">
        <v>0</v>
      </c>
      <c r="BF29" s="280">
        <v>0</v>
      </c>
      <c r="BG29" s="280">
        <v>0</v>
      </c>
      <c r="BH29" s="280">
        <v>0</v>
      </c>
      <c r="BI29" s="280">
        <v>0</v>
      </c>
      <c r="BJ29" s="280">
        <v>0</v>
      </c>
      <c r="BK29" s="280">
        <v>0</v>
      </c>
      <c r="BL29" s="280">
        <f t="shared" si="25"/>
        <v>0</v>
      </c>
      <c r="BM29" s="280">
        <v>0</v>
      </c>
      <c r="BN29" s="280">
        <v>0</v>
      </c>
      <c r="BO29" s="280">
        <v>0</v>
      </c>
      <c r="BP29" s="280">
        <v>0</v>
      </c>
      <c r="BQ29" s="280">
        <v>0</v>
      </c>
      <c r="BR29" s="280">
        <v>0</v>
      </c>
      <c r="BS29" s="280">
        <v>0</v>
      </c>
      <c r="BT29" s="280">
        <f t="shared" si="26"/>
        <v>0</v>
      </c>
      <c r="BU29" s="280">
        <v>0</v>
      </c>
      <c r="BV29" s="280">
        <v>0</v>
      </c>
      <c r="BW29" s="280">
        <v>0</v>
      </c>
      <c r="BX29" s="280">
        <v>0</v>
      </c>
      <c r="BY29" s="280">
        <v>0</v>
      </c>
      <c r="BZ29" s="280">
        <v>0</v>
      </c>
      <c r="CA29" s="280">
        <v>0</v>
      </c>
      <c r="CB29" s="280">
        <f t="shared" si="27"/>
        <v>0</v>
      </c>
      <c r="CC29" s="280">
        <v>0</v>
      </c>
      <c r="CD29" s="280">
        <v>0</v>
      </c>
      <c r="CE29" s="280">
        <v>0</v>
      </c>
      <c r="CF29" s="280">
        <v>0</v>
      </c>
      <c r="CG29" s="280">
        <v>0</v>
      </c>
      <c r="CH29" s="280">
        <v>0</v>
      </c>
      <c r="CI29" s="280">
        <v>0</v>
      </c>
      <c r="CJ29" s="280">
        <f t="shared" si="28"/>
        <v>0</v>
      </c>
      <c r="CK29" s="280">
        <v>0</v>
      </c>
      <c r="CL29" s="280">
        <v>0</v>
      </c>
      <c r="CM29" s="280">
        <v>0</v>
      </c>
      <c r="CN29" s="280">
        <v>0</v>
      </c>
      <c r="CO29" s="280">
        <v>0</v>
      </c>
      <c r="CP29" s="280">
        <v>0</v>
      </c>
      <c r="CQ29" s="280">
        <v>0</v>
      </c>
      <c r="CR29" s="280">
        <f t="shared" si="29"/>
        <v>0</v>
      </c>
      <c r="CS29" s="280">
        <v>0</v>
      </c>
      <c r="CT29" s="280">
        <v>0</v>
      </c>
      <c r="CU29" s="280">
        <v>0</v>
      </c>
      <c r="CV29" s="280">
        <v>0</v>
      </c>
      <c r="CW29" s="280">
        <v>0</v>
      </c>
      <c r="CX29" s="280">
        <v>0</v>
      </c>
      <c r="CY29" s="280">
        <v>0</v>
      </c>
    </row>
    <row r="30" spans="1:103" s="275" customFormat="1" ht="12" customHeight="1">
      <c r="A30" s="270" t="s">
        <v>502</v>
      </c>
      <c r="B30" s="271" t="s">
        <v>548</v>
      </c>
      <c r="C30" s="270" t="s">
        <v>549</v>
      </c>
      <c r="D30" s="280">
        <f t="shared" si="0"/>
        <v>0</v>
      </c>
      <c r="E30" s="280">
        <f t="shared" si="1"/>
        <v>0</v>
      </c>
      <c r="F30" s="280">
        <f t="shared" si="2"/>
        <v>0</v>
      </c>
      <c r="G30" s="280">
        <f t="shared" si="3"/>
        <v>0</v>
      </c>
      <c r="H30" s="280">
        <f t="shared" si="4"/>
        <v>0</v>
      </c>
      <c r="I30" s="280">
        <f t="shared" si="5"/>
        <v>0</v>
      </c>
      <c r="J30" s="280">
        <f t="shared" si="6"/>
        <v>0</v>
      </c>
      <c r="K30" s="280">
        <f t="shared" si="7"/>
        <v>0</v>
      </c>
      <c r="L30" s="280">
        <f t="shared" si="8"/>
        <v>0</v>
      </c>
      <c r="M30" s="280">
        <f t="shared" si="9"/>
        <v>0</v>
      </c>
      <c r="N30" s="280">
        <f t="shared" si="10"/>
        <v>0</v>
      </c>
      <c r="O30" s="280">
        <f t="shared" si="11"/>
        <v>0</v>
      </c>
      <c r="P30" s="280">
        <f t="shared" si="12"/>
        <v>0</v>
      </c>
      <c r="Q30" s="280">
        <f t="shared" si="13"/>
        <v>0</v>
      </c>
      <c r="R30" s="280">
        <f t="shared" si="14"/>
        <v>0</v>
      </c>
      <c r="S30" s="280">
        <f t="shared" si="15"/>
        <v>0</v>
      </c>
      <c r="T30" s="280">
        <f t="shared" si="16"/>
        <v>0</v>
      </c>
      <c r="U30" s="280">
        <f t="shared" si="17"/>
        <v>0</v>
      </c>
      <c r="V30" s="280">
        <f t="shared" si="18"/>
        <v>0</v>
      </c>
      <c r="W30" s="280">
        <f t="shared" si="19"/>
        <v>0</v>
      </c>
      <c r="X30" s="280">
        <f t="shared" si="20"/>
        <v>0</v>
      </c>
      <c r="Y30" s="280">
        <v>0</v>
      </c>
      <c r="Z30" s="280">
        <v>0</v>
      </c>
      <c r="AA30" s="280">
        <v>0</v>
      </c>
      <c r="AB30" s="280">
        <v>0</v>
      </c>
      <c r="AC30" s="280">
        <v>0</v>
      </c>
      <c r="AD30" s="280">
        <v>0</v>
      </c>
      <c r="AE30" s="280">
        <v>0</v>
      </c>
      <c r="AF30" s="280">
        <f t="shared" si="21"/>
        <v>0</v>
      </c>
      <c r="AG30" s="280">
        <v>0</v>
      </c>
      <c r="AH30" s="280">
        <v>0</v>
      </c>
      <c r="AI30" s="280">
        <v>0</v>
      </c>
      <c r="AJ30" s="280">
        <v>0</v>
      </c>
      <c r="AK30" s="280">
        <v>0</v>
      </c>
      <c r="AL30" s="280">
        <v>0</v>
      </c>
      <c r="AM30" s="280">
        <v>0</v>
      </c>
      <c r="AN30" s="280">
        <f t="shared" si="22"/>
        <v>0</v>
      </c>
      <c r="AO30" s="280">
        <v>0</v>
      </c>
      <c r="AP30" s="280">
        <v>0</v>
      </c>
      <c r="AQ30" s="280">
        <v>0</v>
      </c>
      <c r="AR30" s="280">
        <v>0</v>
      </c>
      <c r="AS30" s="280">
        <v>0</v>
      </c>
      <c r="AT30" s="280">
        <v>0</v>
      </c>
      <c r="AU30" s="280">
        <v>0</v>
      </c>
      <c r="AV30" s="280">
        <f t="shared" si="23"/>
        <v>0</v>
      </c>
      <c r="AW30" s="280">
        <v>0</v>
      </c>
      <c r="AX30" s="280">
        <v>0</v>
      </c>
      <c r="AY30" s="280">
        <v>0</v>
      </c>
      <c r="AZ30" s="280">
        <v>0</v>
      </c>
      <c r="BA30" s="280">
        <v>0</v>
      </c>
      <c r="BB30" s="280">
        <v>0</v>
      </c>
      <c r="BC30" s="280">
        <v>0</v>
      </c>
      <c r="BD30" s="280">
        <f t="shared" si="24"/>
        <v>0</v>
      </c>
      <c r="BE30" s="280">
        <v>0</v>
      </c>
      <c r="BF30" s="280">
        <v>0</v>
      </c>
      <c r="BG30" s="280">
        <v>0</v>
      </c>
      <c r="BH30" s="280">
        <v>0</v>
      </c>
      <c r="BI30" s="280">
        <v>0</v>
      </c>
      <c r="BJ30" s="280">
        <v>0</v>
      </c>
      <c r="BK30" s="280">
        <v>0</v>
      </c>
      <c r="BL30" s="280">
        <f t="shared" si="25"/>
        <v>0</v>
      </c>
      <c r="BM30" s="280">
        <v>0</v>
      </c>
      <c r="BN30" s="280">
        <v>0</v>
      </c>
      <c r="BO30" s="280">
        <v>0</v>
      </c>
      <c r="BP30" s="280">
        <v>0</v>
      </c>
      <c r="BQ30" s="280">
        <v>0</v>
      </c>
      <c r="BR30" s="280">
        <v>0</v>
      </c>
      <c r="BS30" s="280">
        <v>0</v>
      </c>
      <c r="BT30" s="280">
        <f t="shared" si="26"/>
        <v>0</v>
      </c>
      <c r="BU30" s="280">
        <v>0</v>
      </c>
      <c r="BV30" s="280">
        <v>0</v>
      </c>
      <c r="BW30" s="280">
        <v>0</v>
      </c>
      <c r="BX30" s="280">
        <v>0</v>
      </c>
      <c r="BY30" s="280">
        <v>0</v>
      </c>
      <c r="BZ30" s="280">
        <v>0</v>
      </c>
      <c r="CA30" s="280">
        <v>0</v>
      </c>
      <c r="CB30" s="280">
        <f t="shared" si="27"/>
        <v>0</v>
      </c>
      <c r="CC30" s="280">
        <v>0</v>
      </c>
      <c r="CD30" s="280">
        <v>0</v>
      </c>
      <c r="CE30" s="280">
        <v>0</v>
      </c>
      <c r="CF30" s="280">
        <v>0</v>
      </c>
      <c r="CG30" s="280">
        <v>0</v>
      </c>
      <c r="CH30" s="280">
        <v>0</v>
      </c>
      <c r="CI30" s="280">
        <v>0</v>
      </c>
      <c r="CJ30" s="280">
        <f t="shared" si="28"/>
        <v>0</v>
      </c>
      <c r="CK30" s="280">
        <v>0</v>
      </c>
      <c r="CL30" s="280">
        <v>0</v>
      </c>
      <c r="CM30" s="280">
        <v>0</v>
      </c>
      <c r="CN30" s="280">
        <v>0</v>
      </c>
      <c r="CO30" s="280">
        <v>0</v>
      </c>
      <c r="CP30" s="280">
        <v>0</v>
      </c>
      <c r="CQ30" s="280">
        <v>0</v>
      </c>
      <c r="CR30" s="280">
        <f t="shared" si="29"/>
        <v>0</v>
      </c>
      <c r="CS30" s="280">
        <v>0</v>
      </c>
      <c r="CT30" s="280">
        <v>0</v>
      </c>
      <c r="CU30" s="280">
        <v>0</v>
      </c>
      <c r="CV30" s="280">
        <v>0</v>
      </c>
      <c r="CW30" s="280">
        <v>0</v>
      </c>
      <c r="CX30" s="280">
        <v>0</v>
      </c>
      <c r="CY30" s="280">
        <v>0</v>
      </c>
    </row>
    <row r="31" spans="1:103" s="275" customFormat="1" ht="12" customHeight="1">
      <c r="A31" s="270" t="s">
        <v>502</v>
      </c>
      <c r="B31" s="271" t="s">
        <v>550</v>
      </c>
      <c r="C31" s="270" t="s">
        <v>551</v>
      </c>
      <c r="D31" s="280">
        <f t="shared" si="0"/>
        <v>0</v>
      </c>
      <c r="E31" s="280">
        <f t="shared" si="1"/>
        <v>0</v>
      </c>
      <c r="F31" s="280">
        <f t="shared" si="2"/>
        <v>0</v>
      </c>
      <c r="G31" s="280">
        <f t="shared" si="3"/>
        <v>0</v>
      </c>
      <c r="H31" s="280">
        <f t="shared" si="4"/>
        <v>0</v>
      </c>
      <c r="I31" s="280">
        <f t="shared" si="5"/>
        <v>0</v>
      </c>
      <c r="J31" s="280">
        <f t="shared" si="6"/>
        <v>0</v>
      </c>
      <c r="K31" s="280">
        <f t="shared" si="7"/>
        <v>0</v>
      </c>
      <c r="L31" s="280">
        <f t="shared" si="8"/>
        <v>0</v>
      </c>
      <c r="M31" s="280">
        <f t="shared" si="9"/>
        <v>0</v>
      </c>
      <c r="N31" s="280">
        <f t="shared" si="10"/>
        <v>0</v>
      </c>
      <c r="O31" s="280">
        <f t="shared" si="11"/>
        <v>0</v>
      </c>
      <c r="P31" s="280">
        <f t="shared" si="12"/>
        <v>0</v>
      </c>
      <c r="Q31" s="280">
        <f t="shared" si="13"/>
        <v>0</v>
      </c>
      <c r="R31" s="280">
        <f t="shared" si="14"/>
        <v>0</v>
      </c>
      <c r="S31" s="280">
        <f t="shared" si="15"/>
        <v>0</v>
      </c>
      <c r="T31" s="280">
        <f t="shared" si="16"/>
        <v>0</v>
      </c>
      <c r="U31" s="280">
        <f t="shared" si="17"/>
        <v>0</v>
      </c>
      <c r="V31" s="280">
        <f t="shared" si="18"/>
        <v>0</v>
      </c>
      <c r="W31" s="280">
        <f t="shared" si="19"/>
        <v>0</v>
      </c>
      <c r="X31" s="280">
        <f t="shared" si="20"/>
        <v>0</v>
      </c>
      <c r="Y31" s="280">
        <v>0</v>
      </c>
      <c r="Z31" s="280">
        <v>0</v>
      </c>
      <c r="AA31" s="280">
        <v>0</v>
      </c>
      <c r="AB31" s="280">
        <v>0</v>
      </c>
      <c r="AC31" s="280">
        <v>0</v>
      </c>
      <c r="AD31" s="280">
        <v>0</v>
      </c>
      <c r="AE31" s="280">
        <v>0</v>
      </c>
      <c r="AF31" s="280">
        <f t="shared" si="21"/>
        <v>0</v>
      </c>
      <c r="AG31" s="280">
        <v>0</v>
      </c>
      <c r="AH31" s="280">
        <v>0</v>
      </c>
      <c r="AI31" s="280">
        <v>0</v>
      </c>
      <c r="AJ31" s="280">
        <v>0</v>
      </c>
      <c r="AK31" s="280">
        <v>0</v>
      </c>
      <c r="AL31" s="280">
        <v>0</v>
      </c>
      <c r="AM31" s="280">
        <v>0</v>
      </c>
      <c r="AN31" s="280">
        <f t="shared" si="22"/>
        <v>0</v>
      </c>
      <c r="AO31" s="280">
        <v>0</v>
      </c>
      <c r="AP31" s="280">
        <v>0</v>
      </c>
      <c r="AQ31" s="280">
        <v>0</v>
      </c>
      <c r="AR31" s="280">
        <v>0</v>
      </c>
      <c r="AS31" s="280">
        <v>0</v>
      </c>
      <c r="AT31" s="280">
        <v>0</v>
      </c>
      <c r="AU31" s="280">
        <v>0</v>
      </c>
      <c r="AV31" s="280">
        <f t="shared" si="23"/>
        <v>0</v>
      </c>
      <c r="AW31" s="280">
        <v>0</v>
      </c>
      <c r="AX31" s="280">
        <v>0</v>
      </c>
      <c r="AY31" s="280">
        <v>0</v>
      </c>
      <c r="AZ31" s="280">
        <v>0</v>
      </c>
      <c r="BA31" s="280">
        <v>0</v>
      </c>
      <c r="BB31" s="280">
        <v>0</v>
      </c>
      <c r="BC31" s="280">
        <v>0</v>
      </c>
      <c r="BD31" s="280">
        <f t="shared" si="24"/>
        <v>0</v>
      </c>
      <c r="BE31" s="280">
        <v>0</v>
      </c>
      <c r="BF31" s="280">
        <v>0</v>
      </c>
      <c r="BG31" s="280">
        <v>0</v>
      </c>
      <c r="BH31" s="280">
        <v>0</v>
      </c>
      <c r="BI31" s="280">
        <v>0</v>
      </c>
      <c r="BJ31" s="280">
        <v>0</v>
      </c>
      <c r="BK31" s="280">
        <v>0</v>
      </c>
      <c r="BL31" s="280">
        <f t="shared" si="25"/>
        <v>0</v>
      </c>
      <c r="BM31" s="280">
        <v>0</v>
      </c>
      <c r="BN31" s="280">
        <v>0</v>
      </c>
      <c r="BO31" s="280">
        <v>0</v>
      </c>
      <c r="BP31" s="280">
        <v>0</v>
      </c>
      <c r="BQ31" s="280">
        <v>0</v>
      </c>
      <c r="BR31" s="280">
        <v>0</v>
      </c>
      <c r="BS31" s="280">
        <v>0</v>
      </c>
      <c r="BT31" s="280">
        <f t="shared" si="26"/>
        <v>0</v>
      </c>
      <c r="BU31" s="280">
        <v>0</v>
      </c>
      <c r="BV31" s="280">
        <v>0</v>
      </c>
      <c r="BW31" s="280">
        <v>0</v>
      </c>
      <c r="BX31" s="280">
        <v>0</v>
      </c>
      <c r="BY31" s="280">
        <v>0</v>
      </c>
      <c r="BZ31" s="280">
        <v>0</v>
      </c>
      <c r="CA31" s="280">
        <v>0</v>
      </c>
      <c r="CB31" s="280">
        <f t="shared" si="27"/>
        <v>0</v>
      </c>
      <c r="CC31" s="280">
        <v>0</v>
      </c>
      <c r="CD31" s="280">
        <v>0</v>
      </c>
      <c r="CE31" s="280">
        <v>0</v>
      </c>
      <c r="CF31" s="280">
        <v>0</v>
      </c>
      <c r="CG31" s="280">
        <v>0</v>
      </c>
      <c r="CH31" s="280">
        <v>0</v>
      </c>
      <c r="CI31" s="280">
        <v>0</v>
      </c>
      <c r="CJ31" s="280">
        <f t="shared" si="28"/>
        <v>0</v>
      </c>
      <c r="CK31" s="280">
        <v>0</v>
      </c>
      <c r="CL31" s="280">
        <v>0</v>
      </c>
      <c r="CM31" s="280">
        <v>0</v>
      </c>
      <c r="CN31" s="280">
        <v>0</v>
      </c>
      <c r="CO31" s="280">
        <v>0</v>
      </c>
      <c r="CP31" s="280">
        <v>0</v>
      </c>
      <c r="CQ31" s="280">
        <v>0</v>
      </c>
      <c r="CR31" s="280">
        <f t="shared" si="29"/>
        <v>0</v>
      </c>
      <c r="CS31" s="280">
        <v>0</v>
      </c>
      <c r="CT31" s="280">
        <v>0</v>
      </c>
      <c r="CU31" s="280">
        <v>0</v>
      </c>
      <c r="CV31" s="280">
        <v>0</v>
      </c>
      <c r="CW31" s="280">
        <v>0</v>
      </c>
      <c r="CX31" s="280">
        <v>0</v>
      </c>
      <c r="CY31" s="280">
        <v>0</v>
      </c>
    </row>
    <row r="32" spans="1:103" s="275" customFormat="1" ht="12" customHeight="1">
      <c r="A32" s="270" t="s">
        <v>502</v>
      </c>
      <c r="B32" s="271" t="s">
        <v>552</v>
      </c>
      <c r="C32" s="270" t="s">
        <v>553</v>
      </c>
      <c r="D32" s="280">
        <f t="shared" si="0"/>
        <v>0</v>
      </c>
      <c r="E32" s="280">
        <f t="shared" si="1"/>
        <v>0</v>
      </c>
      <c r="F32" s="280">
        <f t="shared" si="2"/>
        <v>0</v>
      </c>
      <c r="G32" s="280">
        <f t="shared" si="3"/>
        <v>0</v>
      </c>
      <c r="H32" s="280">
        <f t="shared" si="4"/>
        <v>0</v>
      </c>
      <c r="I32" s="280">
        <f t="shared" si="5"/>
        <v>0</v>
      </c>
      <c r="J32" s="280">
        <f t="shared" si="6"/>
        <v>0</v>
      </c>
      <c r="K32" s="280">
        <f t="shared" si="7"/>
        <v>0</v>
      </c>
      <c r="L32" s="280">
        <f t="shared" si="8"/>
        <v>0</v>
      </c>
      <c r="M32" s="280">
        <f t="shared" si="9"/>
        <v>0</v>
      </c>
      <c r="N32" s="280">
        <f t="shared" si="10"/>
        <v>0</v>
      </c>
      <c r="O32" s="280">
        <f t="shared" si="11"/>
        <v>0</v>
      </c>
      <c r="P32" s="280">
        <f t="shared" si="12"/>
        <v>0</v>
      </c>
      <c r="Q32" s="280">
        <f t="shared" si="13"/>
        <v>0</v>
      </c>
      <c r="R32" s="280">
        <f t="shared" si="14"/>
        <v>0</v>
      </c>
      <c r="S32" s="280">
        <f t="shared" si="15"/>
        <v>0</v>
      </c>
      <c r="T32" s="280">
        <f t="shared" si="16"/>
        <v>0</v>
      </c>
      <c r="U32" s="280">
        <f t="shared" si="17"/>
        <v>0</v>
      </c>
      <c r="V32" s="280">
        <f t="shared" si="18"/>
        <v>0</v>
      </c>
      <c r="W32" s="280">
        <f t="shared" si="19"/>
        <v>0</v>
      </c>
      <c r="X32" s="280">
        <f t="shared" si="20"/>
        <v>0</v>
      </c>
      <c r="Y32" s="280">
        <v>0</v>
      </c>
      <c r="Z32" s="280">
        <v>0</v>
      </c>
      <c r="AA32" s="280">
        <v>0</v>
      </c>
      <c r="AB32" s="280">
        <v>0</v>
      </c>
      <c r="AC32" s="280">
        <v>0</v>
      </c>
      <c r="AD32" s="280">
        <v>0</v>
      </c>
      <c r="AE32" s="280">
        <v>0</v>
      </c>
      <c r="AF32" s="280">
        <f t="shared" si="21"/>
        <v>0</v>
      </c>
      <c r="AG32" s="280">
        <v>0</v>
      </c>
      <c r="AH32" s="280">
        <v>0</v>
      </c>
      <c r="AI32" s="280">
        <v>0</v>
      </c>
      <c r="AJ32" s="280">
        <v>0</v>
      </c>
      <c r="AK32" s="280">
        <v>0</v>
      </c>
      <c r="AL32" s="280">
        <v>0</v>
      </c>
      <c r="AM32" s="280">
        <v>0</v>
      </c>
      <c r="AN32" s="280">
        <f t="shared" si="22"/>
        <v>0</v>
      </c>
      <c r="AO32" s="280">
        <v>0</v>
      </c>
      <c r="AP32" s="280">
        <v>0</v>
      </c>
      <c r="AQ32" s="280">
        <v>0</v>
      </c>
      <c r="AR32" s="280">
        <v>0</v>
      </c>
      <c r="AS32" s="280">
        <v>0</v>
      </c>
      <c r="AT32" s="280">
        <v>0</v>
      </c>
      <c r="AU32" s="280">
        <v>0</v>
      </c>
      <c r="AV32" s="280">
        <f t="shared" si="23"/>
        <v>0</v>
      </c>
      <c r="AW32" s="280">
        <v>0</v>
      </c>
      <c r="AX32" s="280">
        <v>0</v>
      </c>
      <c r="AY32" s="280">
        <v>0</v>
      </c>
      <c r="AZ32" s="280">
        <v>0</v>
      </c>
      <c r="BA32" s="280">
        <v>0</v>
      </c>
      <c r="BB32" s="280">
        <v>0</v>
      </c>
      <c r="BC32" s="280">
        <v>0</v>
      </c>
      <c r="BD32" s="280">
        <f t="shared" si="24"/>
        <v>0</v>
      </c>
      <c r="BE32" s="280">
        <v>0</v>
      </c>
      <c r="BF32" s="280">
        <v>0</v>
      </c>
      <c r="BG32" s="280">
        <v>0</v>
      </c>
      <c r="BH32" s="280">
        <v>0</v>
      </c>
      <c r="BI32" s="280">
        <v>0</v>
      </c>
      <c r="BJ32" s="280">
        <v>0</v>
      </c>
      <c r="BK32" s="280">
        <v>0</v>
      </c>
      <c r="BL32" s="280">
        <f t="shared" si="25"/>
        <v>0</v>
      </c>
      <c r="BM32" s="280">
        <v>0</v>
      </c>
      <c r="BN32" s="280">
        <v>0</v>
      </c>
      <c r="BO32" s="280">
        <v>0</v>
      </c>
      <c r="BP32" s="280">
        <v>0</v>
      </c>
      <c r="BQ32" s="280">
        <v>0</v>
      </c>
      <c r="BR32" s="280">
        <v>0</v>
      </c>
      <c r="BS32" s="280">
        <v>0</v>
      </c>
      <c r="BT32" s="280">
        <f t="shared" si="26"/>
        <v>0</v>
      </c>
      <c r="BU32" s="280">
        <v>0</v>
      </c>
      <c r="BV32" s="280">
        <v>0</v>
      </c>
      <c r="BW32" s="280">
        <v>0</v>
      </c>
      <c r="BX32" s="280">
        <v>0</v>
      </c>
      <c r="BY32" s="280">
        <v>0</v>
      </c>
      <c r="BZ32" s="280">
        <v>0</v>
      </c>
      <c r="CA32" s="280">
        <v>0</v>
      </c>
      <c r="CB32" s="280">
        <f t="shared" si="27"/>
        <v>0</v>
      </c>
      <c r="CC32" s="280">
        <v>0</v>
      </c>
      <c r="CD32" s="280">
        <v>0</v>
      </c>
      <c r="CE32" s="280">
        <v>0</v>
      </c>
      <c r="CF32" s="280">
        <v>0</v>
      </c>
      <c r="CG32" s="280">
        <v>0</v>
      </c>
      <c r="CH32" s="280">
        <v>0</v>
      </c>
      <c r="CI32" s="280">
        <v>0</v>
      </c>
      <c r="CJ32" s="280">
        <f t="shared" si="28"/>
        <v>0</v>
      </c>
      <c r="CK32" s="280">
        <v>0</v>
      </c>
      <c r="CL32" s="280">
        <v>0</v>
      </c>
      <c r="CM32" s="280">
        <v>0</v>
      </c>
      <c r="CN32" s="280">
        <v>0</v>
      </c>
      <c r="CO32" s="280">
        <v>0</v>
      </c>
      <c r="CP32" s="280">
        <v>0</v>
      </c>
      <c r="CQ32" s="280">
        <v>0</v>
      </c>
      <c r="CR32" s="280">
        <f t="shared" si="29"/>
        <v>0</v>
      </c>
      <c r="CS32" s="280">
        <v>0</v>
      </c>
      <c r="CT32" s="280">
        <v>0</v>
      </c>
      <c r="CU32" s="280">
        <v>0</v>
      </c>
      <c r="CV32" s="280">
        <v>0</v>
      </c>
      <c r="CW32" s="280">
        <v>0</v>
      </c>
      <c r="CX32" s="280">
        <v>0</v>
      </c>
      <c r="CY32" s="280">
        <v>0</v>
      </c>
    </row>
    <row r="33" spans="1:103" s="275" customFormat="1" ht="12" customHeight="1">
      <c r="A33" s="270" t="s">
        <v>502</v>
      </c>
      <c r="B33" s="271" t="s">
        <v>554</v>
      </c>
      <c r="C33" s="270" t="s">
        <v>555</v>
      </c>
      <c r="D33" s="280">
        <f t="shared" si="0"/>
        <v>0</v>
      </c>
      <c r="E33" s="280">
        <f t="shared" si="1"/>
        <v>0</v>
      </c>
      <c r="F33" s="280">
        <f t="shared" si="2"/>
        <v>0</v>
      </c>
      <c r="G33" s="280">
        <f t="shared" si="3"/>
        <v>0</v>
      </c>
      <c r="H33" s="280">
        <f t="shared" si="4"/>
        <v>0</v>
      </c>
      <c r="I33" s="280">
        <f t="shared" si="5"/>
        <v>0</v>
      </c>
      <c r="J33" s="280">
        <f t="shared" si="6"/>
        <v>0</v>
      </c>
      <c r="K33" s="280">
        <f t="shared" si="7"/>
        <v>0</v>
      </c>
      <c r="L33" s="280">
        <f t="shared" si="8"/>
        <v>0</v>
      </c>
      <c r="M33" s="280">
        <f t="shared" si="9"/>
        <v>0</v>
      </c>
      <c r="N33" s="280">
        <f t="shared" si="10"/>
        <v>0</v>
      </c>
      <c r="O33" s="280">
        <f t="shared" si="11"/>
        <v>0</v>
      </c>
      <c r="P33" s="280">
        <f t="shared" si="12"/>
        <v>0</v>
      </c>
      <c r="Q33" s="280">
        <f t="shared" si="13"/>
        <v>0</v>
      </c>
      <c r="R33" s="280">
        <f t="shared" si="14"/>
        <v>0</v>
      </c>
      <c r="S33" s="280">
        <f t="shared" si="15"/>
        <v>0</v>
      </c>
      <c r="T33" s="280">
        <f t="shared" si="16"/>
        <v>0</v>
      </c>
      <c r="U33" s="280">
        <f t="shared" si="17"/>
        <v>0</v>
      </c>
      <c r="V33" s="280">
        <f t="shared" si="18"/>
        <v>0</v>
      </c>
      <c r="W33" s="280">
        <f t="shared" si="19"/>
        <v>0</v>
      </c>
      <c r="X33" s="280">
        <f t="shared" si="20"/>
        <v>0</v>
      </c>
      <c r="Y33" s="280">
        <v>0</v>
      </c>
      <c r="Z33" s="280">
        <v>0</v>
      </c>
      <c r="AA33" s="280">
        <v>0</v>
      </c>
      <c r="AB33" s="280">
        <v>0</v>
      </c>
      <c r="AC33" s="280">
        <v>0</v>
      </c>
      <c r="AD33" s="280">
        <v>0</v>
      </c>
      <c r="AE33" s="280">
        <v>0</v>
      </c>
      <c r="AF33" s="280">
        <f t="shared" si="21"/>
        <v>0</v>
      </c>
      <c r="AG33" s="280">
        <v>0</v>
      </c>
      <c r="AH33" s="280">
        <v>0</v>
      </c>
      <c r="AI33" s="280">
        <v>0</v>
      </c>
      <c r="AJ33" s="280">
        <v>0</v>
      </c>
      <c r="AK33" s="280">
        <v>0</v>
      </c>
      <c r="AL33" s="280">
        <v>0</v>
      </c>
      <c r="AM33" s="280">
        <v>0</v>
      </c>
      <c r="AN33" s="280">
        <f t="shared" si="22"/>
        <v>0</v>
      </c>
      <c r="AO33" s="280">
        <v>0</v>
      </c>
      <c r="AP33" s="280">
        <v>0</v>
      </c>
      <c r="AQ33" s="280">
        <v>0</v>
      </c>
      <c r="AR33" s="280">
        <v>0</v>
      </c>
      <c r="AS33" s="280">
        <v>0</v>
      </c>
      <c r="AT33" s="280">
        <v>0</v>
      </c>
      <c r="AU33" s="280">
        <v>0</v>
      </c>
      <c r="AV33" s="280">
        <f t="shared" si="23"/>
        <v>0</v>
      </c>
      <c r="AW33" s="280">
        <v>0</v>
      </c>
      <c r="AX33" s="280">
        <v>0</v>
      </c>
      <c r="AY33" s="280">
        <v>0</v>
      </c>
      <c r="AZ33" s="280">
        <v>0</v>
      </c>
      <c r="BA33" s="280">
        <v>0</v>
      </c>
      <c r="BB33" s="280">
        <v>0</v>
      </c>
      <c r="BC33" s="280">
        <v>0</v>
      </c>
      <c r="BD33" s="280">
        <f t="shared" si="24"/>
        <v>0</v>
      </c>
      <c r="BE33" s="280">
        <v>0</v>
      </c>
      <c r="BF33" s="280">
        <v>0</v>
      </c>
      <c r="BG33" s="280">
        <v>0</v>
      </c>
      <c r="BH33" s="280">
        <v>0</v>
      </c>
      <c r="BI33" s="280">
        <v>0</v>
      </c>
      <c r="BJ33" s="280">
        <v>0</v>
      </c>
      <c r="BK33" s="280">
        <v>0</v>
      </c>
      <c r="BL33" s="280">
        <f t="shared" si="25"/>
        <v>0</v>
      </c>
      <c r="BM33" s="280">
        <v>0</v>
      </c>
      <c r="BN33" s="280">
        <v>0</v>
      </c>
      <c r="BO33" s="280">
        <v>0</v>
      </c>
      <c r="BP33" s="280">
        <v>0</v>
      </c>
      <c r="BQ33" s="280">
        <v>0</v>
      </c>
      <c r="BR33" s="280">
        <v>0</v>
      </c>
      <c r="BS33" s="280">
        <v>0</v>
      </c>
      <c r="BT33" s="280">
        <f t="shared" si="26"/>
        <v>0</v>
      </c>
      <c r="BU33" s="280">
        <v>0</v>
      </c>
      <c r="BV33" s="280">
        <v>0</v>
      </c>
      <c r="BW33" s="280">
        <v>0</v>
      </c>
      <c r="BX33" s="280">
        <v>0</v>
      </c>
      <c r="BY33" s="280">
        <v>0</v>
      </c>
      <c r="BZ33" s="280">
        <v>0</v>
      </c>
      <c r="CA33" s="280">
        <v>0</v>
      </c>
      <c r="CB33" s="280">
        <f t="shared" si="27"/>
        <v>0</v>
      </c>
      <c r="CC33" s="280">
        <v>0</v>
      </c>
      <c r="CD33" s="280">
        <v>0</v>
      </c>
      <c r="CE33" s="280">
        <v>0</v>
      </c>
      <c r="CF33" s="280">
        <v>0</v>
      </c>
      <c r="CG33" s="280">
        <v>0</v>
      </c>
      <c r="CH33" s="280">
        <v>0</v>
      </c>
      <c r="CI33" s="280">
        <v>0</v>
      </c>
      <c r="CJ33" s="280">
        <f t="shared" si="28"/>
        <v>0</v>
      </c>
      <c r="CK33" s="280">
        <v>0</v>
      </c>
      <c r="CL33" s="280">
        <v>0</v>
      </c>
      <c r="CM33" s="280">
        <v>0</v>
      </c>
      <c r="CN33" s="280">
        <v>0</v>
      </c>
      <c r="CO33" s="280">
        <v>0</v>
      </c>
      <c r="CP33" s="280">
        <v>0</v>
      </c>
      <c r="CQ33" s="280">
        <v>0</v>
      </c>
      <c r="CR33" s="280">
        <f t="shared" si="29"/>
        <v>0</v>
      </c>
      <c r="CS33" s="280">
        <v>0</v>
      </c>
      <c r="CT33" s="280">
        <v>0</v>
      </c>
      <c r="CU33" s="280">
        <v>0</v>
      </c>
      <c r="CV33" s="280">
        <v>0</v>
      </c>
      <c r="CW33" s="280">
        <v>0</v>
      </c>
      <c r="CX33" s="280">
        <v>0</v>
      </c>
      <c r="CY33" s="280">
        <v>0</v>
      </c>
    </row>
    <row r="34" spans="1:103" s="275" customFormat="1" ht="12" customHeight="1">
      <c r="A34" s="270" t="s">
        <v>502</v>
      </c>
      <c r="B34" s="271" t="s">
        <v>556</v>
      </c>
      <c r="C34" s="270" t="s">
        <v>557</v>
      </c>
      <c r="D34" s="280">
        <f t="shared" si="0"/>
        <v>0</v>
      </c>
      <c r="E34" s="280">
        <f t="shared" si="1"/>
        <v>0</v>
      </c>
      <c r="F34" s="280">
        <f t="shared" si="2"/>
        <v>0</v>
      </c>
      <c r="G34" s="280">
        <f t="shared" si="3"/>
        <v>0</v>
      </c>
      <c r="H34" s="280">
        <f t="shared" si="4"/>
        <v>0</v>
      </c>
      <c r="I34" s="280">
        <f t="shared" si="5"/>
        <v>0</v>
      </c>
      <c r="J34" s="280">
        <f t="shared" si="6"/>
        <v>0</v>
      </c>
      <c r="K34" s="280">
        <f t="shared" si="7"/>
        <v>0</v>
      </c>
      <c r="L34" s="280">
        <f t="shared" si="8"/>
        <v>0</v>
      </c>
      <c r="M34" s="280">
        <f t="shared" si="9"/>
        <v>0</v>
      </c>
      <c r="N34" s="280">
        <f t="shared" si="10"/>
        <v>0</v>
      </c>
      <c r="O34" s="280">
        <f t="shared" si="11"/>
        <v>0</v>
      </c>
      <c r="P34" s="280">
        <f t="shared" si="12"/>
        <v>0</v>
      </c>
      <c r="Q34" s="280">
        <f t="shared" si="13"/>
        <v>0</v>
      </c>
      <c r="R34" s="280">
        <f t="shared" si="14"/>
        <v>0</v>
      </c>
      <c r="S34" s="280">
        <f t="shared" si="15"/>
        <v>0</v>
      </c>
      <c r="T34" s="280">
        <f t="shared" si="16"/>
        <v>0</v>
      </c>
      <c r="U34" s="280">
        <f t="shared" si="17"/>
        <v>0</v>
      </c>
      <c r="V34" s="280">
        <f t="shared" si="18"/>
        <v>0</v>
      </c>
      <c r="W34" s="280">
        <f t="shared" si="19"/>
        <v>0</v>
      </c>
      <c r="X34" s="280">
        <f t="shared" si="20"/>
        <v>0</v>
      </c>
      <c r="Y34" s="280">
        <v>0</v>
      </c>
      <c r="Z34" s="280">
        <v>0</v>
      </c>
      <c r="AA34" s="280">
        <v>0</v>
      </c>
      <c r="AB34" s="280">
        <v>0</v>
      </c>
      <c r="AC34" s="280">
        <v>0</v>
      </c>
      <c r="AD34" s="280">
        <v>0</v>
      </c>
      <c r="AE34" s="280">
        <v>0</v>
      </c>
      <c r="AF34" s="280">
        <f t="shared" si="21"/>
        <v>0</v>
      </c>
      <c r="AG34" s="280">
        <v>0</v>
      </c>
      <c r="AH34" s="280">
        <v>0</v>
      </c>
      <c r="AI34" s="280">
        <v>0</v>
      </c>
      <c r="AJ34" s="280">
        <v>0</v>
      </c>
      <c r="AK34" s="280">
        <v>0</v>
      </c>
      <c r="AL34" s="280">
        <v>0</v>
      </c>
      <c r="AM34" s="280">
        <v>0</v>
      </c>
      <c r="AN34" s="280">
        <f t="shared" si="22"/>
        <v>0</v>
      </c>
      <c r="AO34" s="280">
        <v>0</v>
      </c>
      <c r="AP34" s="280">
        <v>0</v>
      </c>
      <c r="AQ34" s="280">
        <v>0</v>
      </c>
      <c r="AR34" s="280">
        <v>0</v>
      </c>
      <c r="AS34" s="280">
        <v>0</v>
      </c>
      <c r="AT34" s="280">
        <v>0</v>
      </c>
      <c r="AU34" s="280">
        <v>0</v>
      </c>
      <c r="AV34" s="280">
        <f t="shared" si="23"/>
        <v>0</v>
      </c>
      <c r="AW34" s="280">
        <v>0</v>
      </c>
      <c r="AX34" s="280">
        <v>0</v>
      </c>
      <c r="AY34" s="280">
        <v>0</v>
      </c>
      <c r="AZ34" s="280">
        <v>0</v>
      </c>
      <c r="BA34" s="280">
        <v>0</v>
      </c>
      <c r="BB34" s="280">
        <v>0</v>
      </c>
      <c r="BC34" s="280">
        <v>0</v>
      </c>
      <c r="BD34" s="280">
        <f t="shared" si="24"/>
        <v>0</v>
      </c>
      <c r="BE34" s="280">
        <v>0</v>
      </c>
      <c r="BF34" s="280">
        <v>0</v>
      </c>
      <c r="BG34" s="280">
        <v>0</v>
      </c>
      <c r="BH34" s="280">
        <v>0</v>
      </c>
      <c r="BI34" s="280">
        <v>0</v>
      </c>
      <c r="BJ34" s="280">
        <v>0</v>
      </c>
      <c r="BK34" s="280">
        <v>0</v>
      </c>
      <c r="BL34" s="280">
        <f t="shared" si="25"/>
        <v>0</v>
      </c>
      <c r="BM34" s="280">
        <v>0</v>
      </c>
      <c r="BN34" s="280">
        <v>0</v>
      </c>
      <c r="BO34" s="280">
        <v>0</v>
      </c>
      <c r="BP34" s="280">
        <v>0</v>
      </c>
      <c r="BQ34" s="280">
        <v>0</v>
      </c>
      <c r="BR34" s="280">
        <v>0</v>
      </c>
      <c r="BS34" s="280">
        <v>0</v>
      </c>
      <c r="BT34" s="280">
        <f t="shared" si="26"/>
        <v>0</v>
      </c>
      <c r="BU34" s="280">
        <v>0</v>
      </c>
      <c r="BV34" s="280">
        <v>0</v>
      </c>
      <c r="BW34" s="280">
        <v>0</v>
      </c>
      <c r="BX34" s="280">
        <v>0</v>
      </c>
      <c r="BY34" s="280">
        <v>0</v>
      </c>
      <c r="BZ34" s="280">
        <v>0</v>
      </c>
      <c r="CA34" s="280">
        <v>0</v>
      </c>
      <c r="CB34" s="280">
        <f t="shared" si="27"/>
        <v>0</v>
      </c>
      <c r="CC34" s="280">
        <v>0</v>
      </c>
      <c r="CD34" s="280">
        <v>0</v>
      </c>
      <c r="CE34" s="280">
        <v>0</v>
      </c>
      <c r="CF34" s="280">
        <v>0</v>
      </c>
      <c r="CG34" s="280">
        <v>0</v>
      </c>
      <c r="CH34" s="280">
        <v>0</v>
      </c>
      <c r="CI34" s="280">
        <v>0</v>
      </c>
      <c r="CJ34" s="280">
        <f t="shared" si="28"/>
        <v>0</v>
      </c>
      <c r="CK34" s="280">
        <v>0</v>
      </c>
      <c r="CL34" s="280">
        <v>0</v>
      </c>
      <c r="CM34" s="280">
        <v>0</v>
      </c>
      <c r="CN34" s="280">
        <v>0</v>
      </c>
      <c r="CO34" s="280">
        <v>0</v>
      </c>
      <c r="CP34" s="280">
        <v>0</v>
      </c>
      <c r="CQ34" s="280">
        <v>0</v>
      </c>
      <c r="CR34" s="280">
        <f t="shared" si="29"/>
        <v>0</v>
      </c>
      <c r="CS34" s="280">
        <v>0</v>
      </c>
      <c r="CT34" s="280">
        <v>0</v>
      </c>
      <c r="CU34" s="280">
        <v>0</v>
      </c>
      <c r="CV34" s="280">
        <v>0</v>
      </c>
      <c r="CW34" s="280">
        <v>0</v>
      </c>
      <c r="CX34" s="280">
        <v>0</v>
      </c>
      <c r="CY34" s="280">
        <v>0</v>
      </c>
    </row>
    <row r="35" spans="1:103" s="275" customFormat="1" ht="12" customHeight="1">
      <c r="A35" s="270" t="s">
        <v>502</v>
      </c>
      <c r="B35" s="271" t="s">
        <v>558</v>
      </c>
      <c r="C35" s="270" t="s">
        <v>559</v>
      </c>
      <c r="D35" s="280">
        <f t="shared" si="0"/>
        <v>0</v>
      </c>
      <c r="E35" s="280">
        <f t="shared" si="1"/>
        <v>0</v>
      </c>
      <c r="F35" s="280">
        <f t="shared" si="2"/>
        <v>0</v>
      </c>
      <c r="G35" s="280">
        <f t="shared" si="3"/>
        <v>0</v>
      </c>
      <c r="H35" s="280">
        <f t="shared" si="4"/>
        <v>0</v>
      </c>
      <c r="I35" s="280">
        <f t="shared" si="5"/>
        <v>0</v>
      </c>
      <c r="J35" s="280">
        <f t="shared" si="6"/>
        <v>0</v>
      </c>
      <c r="K35" s="280">
        <f t="shared" si="7"/>
        <v>0</v>
      </c>
      <c r="L35" s="280">
        <f t="shared" si="8"/>
        <v>0</v>
      </c>
      <c r="M35" s="280">
        <f t="shared" si="9"/>
        <v>0</v>
      </c>
      <c r="N35" s="280">
        <f t="shared" si="10"/>
        <v>0</v>
      </c>
      <c r="O35" s="280">
        <f t="shared" si="11"/>
        <v>0</v>
      </c>
      <c r="P35" s="280">
        <f t="shared" si="12"/>
        <v>0</v>
      </c>
      <c r="Q35" s="280">
        <f t="shared" si="13"/>
        <v>0</v>
      </c>
      <c r="R35" s="280">
        <f t="shared" si="14"/>
        <v>0</v>
      </c>
      <c r="S35" s="280">
        <f t="shared" si="15"/>
        <v>0</v>
      </c>
      <c r="T35" s="280">
        <f t="shared" si="16"/>
        <v>0</v>
      </c>
      <c r="U35" s="280">
        <f t="shared" si="17"/>
        <v>0</v>
      </c>
      <c r="V35" s="280">
        <f t="shared" si="18"/>
        <v>0</v>
      </c>
      <c r="W35" s="280">
        <f t="shared" si="19"/>
        <v>0</v>
      </c>
      <c r="X35" s="280">
        <f t="shared" si="20"/>
        <v>0</v>
      </c>
      <c r="Y35" s="280">
        <v>0</v>
      </c>
      <c r="Z35" s="280">
        <v>0</v>
      </c>
      <c r="AA35" s="280">
        <v>0</v>
      </c>
      <c r="AB35" s="280">
        <v>0</v>
      </c>
      <c r="AC35" s="280">
        <v>0</v>
      </c>
      <c r="AD35" s="280">
        <v>0</v>
      </c>
      <c r="AE35" s="280">
        <v>0</v>
      </c>
      <c r="AF35" s="280">
        <f t="shared" si="21"/>
        <v>0</v>
      </c>
      <c r="AG35" s="280">
        <v>0</v>
      </c>
      <c r="AH35" s="280">
        <v>0</v>
      </c>
      <c r="AI35" s="280">
        <v>0</v>
      </c>
      <c r="AJ35" s="280">
        <v>0</v>
      </c>
      <c r="AK35" s="280">
        <v>0</v>
      </c>
      <c r="AL35" s="280">
        <v>0</v>
      </c>
      <c r="AM35" s="280">
        <v>0</v>
      </c>
      <c r="AN35" s="280">
        <f t="shared" si="22"/>
        <v>0</v>
      </c>
      <c r="AO35" s="280">
        <v>0</v>
      </c>
      <c r="AP35" s="280">
        <v>0</v>
      </c>
      <c r="AQ35" s="280">
        <v>0</v>
      </c>
      <c r="AR35" s="280">
        <v>0</v>
      </c>
      <c r="AS35" s="280">
        <v>0</v>
      </c>
      <c r="AT35" s="280">
        <v>0</v>
      </c>
      <c r="AU35" s="280">
        <v>0</v>
      </c>
      <c r="AV35" s="280">
        <f t="shared" si="23"/>
        <v>0</v>
      </c>
      <c r="AW35" s="280">
        <v>0</v>
      </c>
      <c r="AX35" s="280">
        <v>0</v>
      </c>
      <c r="AY35" s="280">
        <v>0</v>
      </c>
      <c r="AZ35" s="280">
        <v>0</v>
      </c>
      <c r="BA35" s="280">
        <v>0</v>
      </c>
      <c r="BB35" s="280">
        <v>0</v>
      </c>
      <c r="BC35" s="280">
        <v>0</v>
      </c>
      <c r="BD35" s="280">
        <f t="shared" si="24"/>
        <v>0</v>
      </c>
      <c r="BE35" s="280">
        <v>0</v>
      </c>
      <c r="BF35" s="280">
        <v>0</v>
      </c>
      <c r="BG35" s="280">
        <v>0</v>
      </c>
      <c r="BH35" s="280">
        <v>0</v>
      </c>
      <c r="BI35" s="280">
        <v>0</v>
      </c>
      <c r="BJ35" s="280">
        <v>0</v>
      </c>
      <c r="BK35" s="280">
        <v>0</v>
      </c>
      <c r="BL35" s="280">
        <f t="shared" si="25"/>
        <v>0</v>
      </c>
      <c r="BM35" s="280">
        <v>0</v>
      </c>
      <c r="BN35" s="280">
        <v>0</v>
      </c>
      <c r="BO35" s="280">
        <v>0</v>
      </c>
      <c r="BP35" s="280">
        <v>0</v>
      </c>
      <c r="BQ35" s="280">
        <v>0</v>
      </c>
      <c r="BR35" s="280">
        <v>0</v>
      </c>
      <c r="BS35" s="280">
        <v>0</v>
      </c>
      <c r="BT35" s="280">
        <f t="shared" si="26"/>
        <v>0</v>
      </c>
      <c r="BU35" s="280">
        <v>0</v>
      </c>
      <c r="BV35" s="280">
        <v>0</v>
      </c>
      <c r="BW35" s="280">
        <v>0</v>
      </c>
      <c r="BX35" s="280">
        <v>0</v>
      </c>
      <c r="BY35" s="280">
        <v>0</v>
      </c>
      <c r="BZ35" s="280">
        <v>0</v>
      </c>
      <c r="CA35" s="280">
        <v>0</v>
      </c>
      <c r="CB35" s="280">
        <f t="shared" si="27"/>
        <v>0</v>
      </c>
      <c r="CC35" s="280">
        <v>0</v>
      </c>
      <c r="CD35" s="280">
        <v>0</v>
      </c>
      <c r="CE35" s="280">
        <v>0</v>
      </c>
      <c r="CF35" s="280">
        <v>0</v>
      </c>
      <c r="CG35" s="280">
        <v>0</v>
      </c>
      <c r="CH35" s="280">
        <v>0</v>
      </c>
      <c r="CI35" s="280">
        <v>0</v>
      </c>
      <c r="CJ35" s="280">
        <f t="shared" si="28"/>
        <v>0</v>
      </c>
      <c r="CK35" s="280">
        <v>0</v>
      </c>
      <c r="CL35" s="280">
        <v>0</v>
      </c>
      <c r="CM35" s="280">
        <v>0</v>
      </c>
      <c r="CN35" s="280">
        <v>0</v>
      </c>
      <c r="CO35" s="280">
        <v>0</v>
      </c>
      <c r="CP35" s="280">
        <v>0</v>
      </c>
      <c r="CQ35" s="280">
        <v>0</v>
      </c>
      <c r="CR35" s="280">
        <f t="shared" si="29"/>
        <v>0</v>
      </c>
      <c r="CS35" s="280">
        <v>0</v>
      </c>
      <c r="CT35" s="280">
        <v>0</v>
      </c>
      <c r="CU35" s="280">
        <v>0</v>
      </c>
      <c r="CV35" s="280">
        <v>0</v>
      </c>
      <c r="CW35" s="280">
        <v>0</v>
      </c>
      <c r="CX35" s="280">
        <v>0</v>
      </c>
      <c r="CY35" s="280">
        <v>0</v>
      </c>
    </row>
    <row r="36" spans="1:103" s="275" customFormat="1" ht="12" customHeight="1">
      <c r="A36" s="270" t="s">
        <v>502</v>
      </c>
      <c r="B36" s="271" t="s">
        <v>560</v>
      </c>
      <c r="C36" s="270" t="s">
        <v>561</v>
      </c>
      <c r="D36" s="280">
        <f t="shared" si="0"/>
        <v>0</v>
      </c>
      <c r="E36" s="280">
        <f t="shared" si="1"/>
        <v>0</v>
      </c>
      <c r="F36" s="280">
        <f t="shared" si="2"/>
        <v>0</v>
      </c>
      <c r="G36" s="280">
        <f t="shared" si="3"/>
        <v>0</v>
      </c>
      <c r="H36" s="280">
        <f t="shared" si="4"/>
        <v>0</v>
      </c>
      <c r="I36" s="280">
        <f t="shared" si="5"/>
        <v>0</v>
      </c>
      <c r="J36" s="280">
        <f t="shared" si="6"/>
        <v>0</v>
      </c>
      <c r="K36" s="280">
        <f t="shared" si="7"/>
        <v>0</v>
      </c>
      <c r="L36" s="280">
        <f t="shared" si="8"/>
        <v>0</v>
      </c>
      <c r="M36" s="280">
        <f t="shared" si="9"/>
        <v>0</v>
      </c>
      <c r="N36" s="280">
        <f t="shared" si="10"/>
        <v>0</v>
      </c>
      <c r="O36" s="280">
        <f t="shared" si="11"/>
        <v>0</v>
      </c>
      <c r="P36" s="280">
        <f t="shared" si="12"/>
        <v>0</v>
      </c>
      <c r="Q36" s="280">
        <f t="shared" si="13"/>
        <v>0</v>
      </c>
      <c r="R36" s="280">
        <f t="shared" si="14"/>
        <v>0</v>
      </c>
      <c r="S36" s="280">
        <f t="shared" si="15"/>
        <v>0</v>
      </c>
      <c r="T36" s="280">
        <f t="shared" si="16"/>
        <v>0</v>
      </c>
      <c r="U36" s="280">
        <f t="shared" si="17"/>
        <v>0</v>
      </c>
      <c r="V36" s="280">
        <f t="shared" si="18"/>
        <v>0</v>
      </c>
      <c r="W36" s="280">
        <f t="shared" si="19"/>
        <v>0</v>
      </c>
      <c r="X36" s="280">
        <f t="shared" si="20"/>
        <v>0</v>
      </c>
      <c r="Y36" s="280">
        <v>0</v>
      </c>
      <c r="Z36" s="280">
        <v>0</v>
      </c>
      <c r="AA36" s="280">
        <v>0</v>
      </c>
      <c r="AB36" s="280">
        <v>0</v>
      </c>
      <c r="AC36" s="280">
        <v>0</v>
      </c>
      <c r="AD36" s="280">
        <v>0</v>
      </c>
      <c r="AE36" s="280">
        <v>0</v>
      </c>
      <c r="AF36" s="280">
        <f t="shared" si="21"/>
        <v>0</v>
      </c>
      <c r="AG36" s="280">
        <v>0</v>
      </c>
      <c r="AH36" s="280">
        <v>0</v>
      </c>
      <c r="AI36" s="280">
        <v>0</v>
      </c>
      <c r="AJ36" s="280">
        <v>0</v>
      </c>
      <c r="AK36" s="280">
        <v>0</v>
      </c>
      <c r="AL36" s="280">
        <v>0</v>
      </c>
      <c r="AM36" s="280">
        <v>0</v>
      </c>
      <c r="AN36" s="280">
        <f t="shared" si="22"/>
        <v>0</v>
      </c>
      <c r="AO36" s="280">
        <v>0</v>
      </c>
      <c r="AP36" s="280">
        <v>0</v>
      </c>
      <c r="AQ36" s="280">
        <v>0</v>
      </c>
      <c r="AR36" s="280">
        <v>0</v>
      </c>
      <c r="AS36" s="280">
        <v>0</v>
      </c>
      <c r="AT36" s="280">
        <v>0</v>
      </c>
      <c r="AU36" s="280">
        <v>0</v>
      </c>
      <c r="AV36" s="280">
        <f t="shared" si="23"/>
        <v>0</v>
      </c>
      <c r="AW36" s="280">
        <v>0</v>
      </c>
      <c r="AX36" s="280">
        <v>0</v>
      </c>
      <c r="AY36" s="280">
        <v>0</v>
      </c>
      <c r="AZ36" s="280">
        <v>0</v>
      </c>
      <c r="BA36" s="280">
        <v>0</v>
      </c>
      <c r="BB36" s="280">
        <v>0</v>
      </c>
      <c r="BC36" s="280">
        <v>0</v>
      </c>
      <c r="BD36" s="280">
        <f t="shared" si="24"/>
        <v>0</v>
      </c>
      <c r="BE36" s="280">
        <v>0</v>
      </c>
      <c r="BF36" s="280">
        <v>0</v>
      </c>
      <c r="BG36" s="280">
        <v>0</v>
      </c>
      <c r="BH36" s="280">
        <v>0</v>
      </c>
      <c r="BI36" s="280">
        <v>0</v>
      </c>
      <c r="BJ36" s="280">
        <v>0</v>
      </c>
      <c r="BK36" s="280">
        <v>0</v>
      </c>
      <c r="BL36" s="280">
        <f t="shared" si="25"/>
        <v>0</v>
      </c>
      <c r="BM36" s="280">
        <v>0</v>
      </c>
      <c r="BN36" s="280">
        <v>0</v>
      </c>
      <c r="BO36" s="280">
        <v>0</v>
      </c>
      <c r="BP36" s="280">
        <v>0</v>
      </c>
      <c r="BQ36" s="280">
        <v>0</v>
      </c>
      <c r="BR36" s="280">
        <v>0</v>
      </c>
      <c r="BS36" s="280">
        <v>0</v>
      </c>
      <c r="BT36" s="280">
        <f t="shared" si="26"/>
        <v>0</v>
      </c>
      <c r="BU36" s="280">
        <v>0</v>
      </c>
      <c r="BV36" s="280">
        <v>0</v>
      </c>
      <c r="BW36" s="280">
        <v>0</v>
      </c>
      <c r="BX36" s="280">
        <v>0</v>
      </c>
      <c r="BY36" s="280">
        <v>0</v>
      </c>
      <c r="BZ36" s="280">
        <v>0</v>
      </c>
      <c r="CA36" s="280">
        <v>0</v>
      </c>
      <c r="CB36" s="280">
        <f t="shared" si="27"/>
        <v>0</v>
      </c>
      <c r="CC36" s="280">
        <v>0</v>
      </c>
      <c r="CD36" s="280">
        <v>0</v>
      </c>
      <c r="CE36" s="280">
        <v>0</v>
      </c>
      <c r="CF36" s="280">
        <v>0</v>
      </c>
      <c r="CG36" s="280">
        <v>0</v>
      </c>
      <c r="CH36" s="280">
        <v>0</v>
      </c>
      <c r="CI36" s="280">
        <v>0</v>
      </c>
      <c r="CJ36" s="280">
        <f t="shared" si="28"/>
        <v>0</v>
      </c>
      <c r="CK36" s="280">
        <v>0</v>
      </c>
      <c r="CL36" s="280">
        <v>0</v>
      </c>
      <c r="CM36" s="280">
        <v>0</v>
      </c>
      <c r="CN36" s="280">
        <v>0</v>
      </c>
      <c r="CO36" s="280">
        <v>0</v>
      </c>
      <c r="CP36" s="280">
        <v>0</v>
      </c>
      <c r="CQ36" s="280">
        <v>0</v>
      </c>
      <c r="CR36" s="280">
        <f t="shared" si="29"/>
        <v>0</v>
      </c>
      <c r="CS36" s="280">
        <v>0</v>
      </c>
      <c r="CT36" s="280">
        <v>0</v>
      </c>
      <c r="CU36" s="280">
        <v>0</v>
      </c>
      <c r="CV36" s="280">
        <v>0</v>
      </c>
      <c r="CW36" s="280">
        <v>0</v>
      </c>
      <c r="CX36" s="280">
        <v>0</v>
      </c>
      <c r="CY36" s="280">
        <v>0</v>
      </c>
    </row>
    <row r="37" spans="1:103" s="275" customFormat="1" ht="12" customHeight="1">
      <c r="A37" s="270" t="s">
        <v>502</v>
      </c>
      <c r="B37" s="271" t="s">
        <v>562</v>
      </c>
      <c r="C37" s="270" t="s">
        <v>563</v>
      </c>
      <c r="D37" s="280">
        <f t="shared" si="0"/>
        <v>0</v>
      </c>
      <c r="E37" s="280">
        <f t="shared" si="1"/>
        <v>0</v>
      </c>
      <c r="F37" s="280">
        <f t="shared" si="2"/>
        <v>0</v>
      </c>
      <c r="G37" s="280">
        <f t="shared" si="3"/>
        <v>0</v>
      </c>
      <c r="H37" s="280">
        <f t="shared" si="4"/>
        <v>0</v>
      </c>
      <c r="I37" s="280">
        <f t="shared" si="5"/>
        <v>0</v>
      </c>
      <c r="J37" s="280">
        <f t="shared" si="6"/>
        <v>0</v>
      </c>
      <c r="K37" s="280">
        <f t="shared" si="7"/>
        <v>0</v>
      </c>
      <c r="L37" s="280">
        <f t="shared" si="8"/>
        <v>0</v>
      </c>
      <c r="M37" s="280">
        <f t="shared" si="9"/>
        <v>0</v>
      </c>
      <c r="N37" s="280">
        <f t="shared" si="10"/>
        <v>0</v>
      </c>
      <c r="O37" s="280">
        <f t="shared" si="11"/>
        <v>0</v>
      </c>
      <c r="P37" s="280">
        <f t="shared" si="12"/>
        <v>0</v>
      </c>
      <c r="Q37" s="280">
        <f t="shared" si="13"/>
        <v>0</v>
      </c>
      <c r="R37" s="280">
        <f t="shared" si="14"/>
        <v>0</v>
      </c>
      <c r="S37" s="280">
        <f t="shared" si="15"/>
        <v>0</v>
      </c>
      <c r="T37" s="280">
        <f t="shared" si="16"/>
        <v>0</v>
      </c>
      <c r="U37" s="280">
        <f t="shared" si="17"/>
        <v>0</v>
      </c>
      <c r="V37" s="280">
        <f t="shared" si="18"/>
        <v>0</v>
      </c>
      <c r="W37" s="280">
        <f t="shared" si="19"/>
        <v>0</v>
      </c>
      <c r="X37" s="280">
        <f t="shared" si="20"/>
        <v>0</v>
      </c>
      <c r="Y37" s="280">
        <v>0</v>
      </c>
      <c r="Z37" s="280">
        <v>0</v>
      </c>
      <c r="AA37" s="280">
        <v>0</v>
      </c>
      <c r="AB37" s="280">
        <v>0</v>
      </c>
      <c r="AC37" s="280">
        <v>0</v>
      </c>
      <c r="AD37" s="280">
        <v>0</v>
      </c>
      <c r="AE37" s="280">
        <v>0</v>
      </c>
      <c r="AF37" s="280">
        <f t="shared" si="21"/>
        <v>0</v>
      </c>
      <c r="AG37" s="280">
        <v>0</v>
      </c>
      <c r="AH37" s="280">
        <v>0</v>
      </c>
      <c r="AI37" s="280">
        <v>0</v>
      </c>
      <c r="AJ37" s="280">
        <v>0</v>
      </c>
      <c r="AK37" s="280">
        <v>0</v>
      </c>
      <c r="AL37" s="280">
        <v>0</v>
      </c>
      <c r="AM37" s="280">
        <v>0</v>
      </c>
      <c r="AN37" s="280">
        <f t="shared" si="22"/>
        <v>0</v>
      </c>
      <c r="AO37" s="280">
        <v>0</v>
      </c>
      <c r="AP37" s="280">
        <v>0</v>
      </c>
      <c r="AQ37" s="280">
        <v>0</v>
      </c>
      <c r="AR37" s="280">
        <v>0</v>
      </c>
      <c r="AS37" s="280">
        <v>0</v>
      </c>
      <c r="AT37" s="280">
        <v>0</v>
      </c>
      <c r="AU37" s="280">
        <v>0</v>
      </c>
      <c r="AV37" s="280">
        <f t="shared" si="23"/>
        <v>0</v>
      </c>
      <c r="AW37" s="280">
        <v>0</v>
      </c>
      <c r="AX37" s="280">
        <v>0</v>
      </c>
      <c r="AY37" s="280">
        <v>0</v>
      </c>
      <c r="AZ37" s="280">
        <v>0</v>
      </c>
      <c r="BA37" s="280">
        <v>0</v>
      </c>
      <c r="BB37" s="280">
        <v>0</v>
      </c>
      <c r="BC37" s="280">
        <v>0</v>
      </c>
      <c r="BD37" s="280">
        <f t="shared" si="24"/>
        <v>0</v>
      </c>
      <c r="BE37" s="280">
        <v>0</v>
      </c>
      <c r="BF37" s="280">
        <v>0</v>
      </c>
      <c r="BG37" s="280">
        <v>0</v>
      </c>
      <c r="BH37" s="280">
        <v>0</v>
      </c>
      <c r="BI37" s="280">
        <v>0</v>
      </c>
      <c r="BJ37" s="280">
        <v>0</v>
      </c>
      <c r="BK37" s="280">
        <v>0</v>
      </c>
      <c r="BL37" s="280">
        <f t="shared" si="25"/>
        <v>0</v>
      </c>
      <c r="BM37" s="280">
        <v>0</v>
      </c>
      <c r="BN37" s="280">
        <v>0</v>
      </c>
      <c r="BO37" s="280">
        <v>0</v>
      </c>
      <c r="BP37" s="280">
        <v>0</v>
      </c>
      <c r="BQ37" s="280">
        <v>0</v>
      </c>
      <c r="BR37" s="280">
        <v>0</v>
      </c>
      <c r="BS37" s="280">
        <v>0</v>
      </c>
      <c r="BT37" s="280">
        <f t="shared" si="26"/>
        <v>0</v>
      </c>
      <c r="BU37" s="280">
        <v>0</v>
      </c>
      <c r="BV37" s="280">
        <v>0</v>
      </c>
      <c r="BW37" s="280">
        <v>0</v>
      </c>
      <c r="BX37" s="280">
        <v>0</v>
      </c>
      <c r="BY37" s="280">
        <v>0</v>
      </c>
      <c r="BZ37" s="280">
        <v>0</v>
      </c>
      <c r="CA37" s="280">
        <v>0</v>
      </c>
      <c r="CB37" s="280">
        <f t="shared" si="27"/>
        <v>0</v>
      </c>
      <c r="CC37" s="280">
        <v>0</v>
      </c>
      <c r="CD37" s="280">
        <v>0</v>
      </c>
      <c r="CE37" s="280">
        <v>0</v>
      </c>
      <c r="CF37" s="280">
        <v>0</v>
      </c>
      <c r="CG37" s="280">
        <v>0</v>
      </c>
      <c r="CH37" s="280">
        <v>0</v>
      </c>
      <c r="CI37" s="280">
        <v>0</v>
      </c>
      <c r="CJ37" s="280">
        <f t="shared" si="28"/>
        <v>0</v>
      </c>
      <c r="CK37" s="280">
        <v>0</v>
      </c>
      <c r="CL37" s="280">
        <v>0</v>
      </c>
      <c r="CM37" s="280">
        <v>0</v>
      </c>
      <c r="CN37" s="280">
        <v>0</v>
      </c>
      <c r="CO37" s="280">
        <v>0</v>
      </c>
      <c r="CP37" s="280">
        <v>0</v>
      </c>
      <c r="CQ37" s="280">
        <v>0</v>
      </c>
      <c r="CR37" s="280">
        <f t="shared" si="29"/>
        <v>0</v>
      </c>
      <c r="CS37" s="280">
        <v>0</v>
      </c>
      <c r="CT37" s="280">
        <v>0</v>
      </c>
      <c r="CU37" s="280">
        <v>0</v>
      </c>
      <c r="CV37" s="280">
        <v>0</v>
      </c>
      <c r="CW37" s="280">
        <v>0</v>
      </c>
      <c r="CX37" s="280">
        <v>0</v>
      </c>
      <c r="CY37" s="280">
        <v>0</v>
      </c>
    </row>
    <row r="38" spans="1:103" s="275" customFormat="1" ht="12" customHeight="1">
      <c r="A38" s="270" t="s">
        <v>502</v>
      </c>
      <c r="B38" s="271" t="s">
        <v>564</v>
      </c>
      <c r="C38" s="270" t="s">
        <v>565</v>
      </c>
      <c r="D38" s="280">
        <f t="shared" si="0"/>
        <v>0</v>
      </c>
      <c r="E38" s="280">
        <f t="shared" si="1"/>
        <v>0</v>
      </c>
      <c r="F38" s="280">
        <f t="shared" si="2"/>
        <v>0</v>
      </c>
      <c r="G38" s="280">
        <f t="shared" si="3"/>
        <v>0</v>
      </c>
      <c r="H38" s="280">
        <f t="shared" si="4"/>
        <v>0</v>
      </c>
      <c r="I38" s="280">
        <f t="shared" si="5"/>
        <v>0</v>
      </c>
      <c r="J38" s="280">
        <f t="shared" si="6"/>
        <v>0</v>
      </c>
      <c r="K38" s="280">
        <f t="shared" si="7"/>
        <v>0</v>
      </c>
      <c r="L38" s="280">
        <f t="shared" si="8"/>
        <v>0</v>
      </c>
      <c r="M38" s="280">
        <f t="shared" si="9"/>
        <v>0</v>
      </c>
      <c r="N38" s="280">
        <f t="shared" si="10"/>
        <v>0</v>
      </c>
      <c r="O38" s="280">
        <f t="shared" si="11"/>
        <v>0</v>
      </c>
      <c r="P38" s="280">
        <f t="shared" si="12"/>
        <v>0</v>
      </c>
      <c r="Q38" s="280">
        <f t="shared" si="13"/>
        <v>0</v>
      </c>
      <c r="R38" s="280">
        <f t="shared" si="14"/>
        <v>0</v>
      </c>
      <c r="S38" s="280">
        <f t="shared" si="15"/>
        <v>0</v>
      </c>
      <c r="T38" s="280">
        <f t="shared" si="16"/>
        <v>0</v>
      </c>
      <c r="U38" s="280">
        <f t="shared" si="17"/>
        <v>0</v>
      </c>
      <c r="V38" s="280">
        <f t="shared" si="18"/>
        <v>0</v>
      </c>
      <c r="W38" s="280">
        <f t="shared" si="19"/>
        <v>0</v>
      </c>
      <c r="X38" s="280">
        <f t="shared" si="20"/>
        <v>0</v>
      </c>
      <c r="Y38" s="280">
        <v>0</v>
      </c>
      <c r="Z38" s="280">
        <v>0</v>
      </c>
      <c r="AA38" s="280">
        <v>0</v>
      </c>
      <c r="AB38" s="280">
        <v>0</v>
      </c>
      <c r="AC38" s="280">
        <v>0</v>
      </c>
      <c r="AD38" s="280">
        <v>0</v>
      </c>
      <c r="AE38" s="280">
        <v>0</v>
      </c>
      <c r="AF38" s="280">
        <f t="shared" si="21"/>
        <v>0</v>
      </c>
      <c r="AG38" s="280">
        <v>0</v>
      </c>
      <c r="AH38" s="280">
        <v>0</v>
      </c>
      <c r="AI38" s="280">
        <v>0</v>
      </c>
      <c r="AJ38" s="280">
        <v>0</v>
      </c>
      <c r="AK38" s="280">
        <v>0</v>
      </c>
      <c r="AL38" s="280">
        <v>0</v>
      </c>
      <c r="AM38" s="280">
        <v>0</v>
      </c>
      <c r="AN38" s="280">
        <f t="shared" si="22"/>
        <v>0</v>
      </c>
      <c r="AO38" s="280">
        <v>0</v>
      </c>
      <c r="AP38" s="280">
        <v>0</v>
      </c>
      <c r="AQ38" s="280">
        <v>0</v>
      </c>
      <c r="AR38" s="280">
        <v>0</v>
      </c>
      <c r="AS38" s="280">
        <v>0</v>
      </c>
      <c r="AT38" s="280">
        <v>0</v>
      </c>
      <c r="AU38" s="280">
        <v>0</v>
      </c>
      <c r="AV38" s="280">
        <f t="shared" si="23"/>
        <v>0</v>
      </c>
      <c r="AW38" s="280">
        <v>0</v>
      </c>
      <c r="AX38" s="280">
        <v>0</v>
      </c>
      <c r="AY38" s="280">
        <v>0</v>
      </c>
      <c r="AZ38" s="280">
        <v>0</v>
      </c>
      <c r="BA38" s="280">
        <v>0</v>
      </c>
      <c r="BB38" s="280">
        <v>0</v>
      </c>
      <c r="BC38" s="280">
        <v>0</v>
      </c>
      <c r="BD38" s="280">
        <f t="shared" si="24"/>
        <v>0</v>
      </c>
      <c r="BE38" s="280">
        <v>0</v>
      </c>
      <c r="BF38" s="280">
        <v>0</v>
      </c>
      <c r="BG38" s="280">
        <v>0</v>
      </c>
      <c r="BH38" s="280">
        <v>0</v>
      </c>
      <c r="BI38" s="280">
        <v>0</v>
      </c>
      <c r="BJ38" s="280">
        <v>0</v>
      </c>
      <c r="BK38" s="280">
        <v>0</v>
      </c>
      <c r="BL38" s="280">
        <f t="shared" si="25"/>
        <v>0</v>
      </c>
      <c r="BM38" s="280">
        <v>0</v>
      </c>
      <c r="BN38" s="280">
        <v>0</v>
      </c>
      <c r="BO38" s="280">
        <v>0</v>
      </c>
      <c r="BP38" s="280">
        <v>0</v>
      </c>
      <c r="BQ38" s="280">
        <v>0</v>
      </c>
      <c r="BR38" s="280">
        <v>0</v>
      </c>
      <c r="BS38" s="280">
        <v>0</v>
      </c>
      <c r="BT38" s="280">
        <f t="shared" si="26"/>
        <v>0</v>
      </c>
      <c r="BU38" s="280">
        <v>0</v>
      </c>
      <c r="BV38" s="280">
        <v>0</v>
      </c>
      <c r="BW38" s="280">
        <v>0</v>
      </c>
      <c r="BX38" s="280">
        <v>0</v>
      </c>
      <c r="BY38" s="280">
        <v>0</v>
      </c>
      <c r="BZ38" s="280">
        <v>0</v>
      </c>
      <c r="CA38" s="280">
        <v>0</v>
      </c>
      <c r="CB38" s="280">
        <f t="shared" si="27"/>
        <v>0</v>
      </c>
      <c r="CC38" s="280">
        <v>0</v>
      </c>
      <c r="CD38" s="280">
        <v>0</v>
      </c>
      <c r="CE38" s="280">
        <v>0</v>
      </c>
      <c r="CF38" s="280">
        <v>0</v>
      </c>
      <c r="CG38" s="280">
        <v>0</v>
      </c>
      <c r="CH38" s="280">
        <v>0</v>
      </c>
      <c r="CI38" s="280">
        <v>0</v>
      </c>
      <c r="CJ38" s="280">
        <f t="shared" si="28"/>
        <v>0</v>
      </c>
      <c r="CK38" s="280">
        <v>0</v>
      </c>
      <c r="CL38" s="280">
        <v>0</v>
      </c>
      <c r="CM38" s="280">
        <v>0</v>
      </c>
      <c r="CN38" s="280">
        <v>0</v>
      </c>
      <c r="CO38" s="280">
        <v>0</v>
      </c>
      <c r="CP38" s="280">
        <v>0</v>
      </c>
      <c r="CQ38" s="280">
        <v>0</v>
      </c>
      <c r="CR38" s="280">
        <f t="shared" si="29"/>
        <v>0</v>
      </c>
      <c r="CS38" s="280">
        <v>0</v>
      </c>
      <c r="CT38" s="280">
        <v>0</v>
      </c>
      <c r="CU38" s="280">
        <v>0</v>
      </c>
      <c r="CV38" s="280">
        <v>0</v>
      </c>
      <c r="CW38" s="280">
        <v>0</v>
      </c>
      <c r="CX38" s="280">
        <v>0</v>
      </c>
      <c r="CY38" s="280">
        <v>0</v>
      </c>
    </row>
    <row r="39" spans="1:103" s="275" customFormat="1" ht="12" customHeight="1">
      <c r="A39" s="270" t="s">
        <v>502</v>
      </c>
      <c r="B39" s="271" t="s">
        <v>566</v>
      </c>
      <c r="C39" s="270" t="s">
        <v>567</v>
      </c>
      <c r="D39" s="280">
        <f t="shared" si="0"/>
        <v>0</v>
      </c>
      <c r="E39" s="280">
        <f t="shared" si="1"/>
        <v>0</v>
      </c>
      <c r="F39" s="280">
        <f t="shared" si="2"/>
        <v>0</v>
      </c>
      <c r="G39" s="280">
        <f t="shared" si="3"/>
        <v>0</v>
      </c>
      <c r="H39" s="280">
        <f t="shared" si="4"/>
        <v>0</v>
      </c>
      <c r="I39" s="280">
        <f t="shared" si="5"/>
        <v>0</v>
      </c>
      <c r="J39" s="280">
        <f t="shared" si="6"/>
        <v>0</v>
      </c>
      <c r="K39" s="280">
        <f t="shared" si="7"/>
        <v>0</v>
      </c>
      <c r="L39" s="280">
        <f t="shared" si="8"/>
        <v>0</v>
      </c>
      <c r="M39" s="280">
        <f t="shared" si="9"/>
        <v>0</v>
      </c>
      <c r="N39" s="280">
        <f t="shared" si="10"/>
        <v>0</v>
      </c>
      <c r="O39" s="280">
        <f t="shared" si="11"/>
        <v>0</v>
      </c>
      <c r="P39" s="280">
        <f t="shared" si="12"/>
        <v>0</v>
      </c>
      <c r="Q39" s="280">
        <f t="shared" si="13"/>
        <v>0</v>
      </c>
      <c r="R39" s="280">
        <f t="shared" si="14"/>
        <v>0</v>
      </c>
      <c r="S39" s="280">
        <f t="shared" si="15"/>
        <v>0</v>
      </c>
      <c r="T39" s="280">
        <f t="shared" si="16"/>
        <v>0</v>
      </c>
      <c r="U39" s="280">
        <f t="shared" si="17"/>
        <v>0</v>
      </c>
      <c r="V39" s="280">
        <f t="shared" si="18"/>
        <v>0</v>
      </c>
      <c r="W39" s="280">
        <f t="shared" si="19"/>
        <v>0</v>
      </c>
      <c r="X39" s="280">
        <f t="shared" si="20"/>
        <v>0</v>
      </c>
      <c r="Y39" s="280">
        <v>0</v>
      </c>
      <c r="Z39" s="280">
        <v>0</v>
      </c>
      <c r="AA39" s="280">
        <v>0</v>
      </c>
      <c r="AB39" s="280">
        <v>0</v>
      </c>
      <c r="AC39" s="280">
        <v>0</v>
      </c>
      <c r="AD39" s="280">
        <v>0</v>
      </c>
      <c r="AE39" s="280">
        <v>0</v>
      </c>
      <c r="AF39" s="280">
        <f t="shared" si="21"/>
        <v>0</v>
      </c>
      <c r="AG39" s="280">
        <v>0</v>
      </c>
      <c r="AH39" s="280">
        <v>0</v>
      </c>
      <c r="AI39" s="280">
        <v>0</v>
      </c>
      <c r="AJ39" s="280">
        <v>0</v>
      </c>
      <c r="AK39" s="280">
        <v>0</v>
      </c>
      <c r="AL39" s="280">
        <v>0</v>
      </c>
      <c r="AM39" s="280">
        <v>0</v>
      </c>
      <c r="AN39" s="280">
        <f t="shared" si="22"/>
        <v>0</v>
      </c>
      <c r="AO39" s="280">
        <v>0</v>
      </c>
      <c r="AP39" s="280">
        <v>0</v>
      </c>
      <c r="AQ39" s="280">
        <v>0</v>
      </c>
      <c r="AR39" s="280">
        <v>0</v>
      </c>
      <c r="AS39" s="280">
        <v>0</v>
      </c>
      <c r="AT39" s="280">
        <v>0</v>
      </c>
      <c r="AU39" s="280">
        <v>0</v>
      </c>
      <c r="AV39" s="280">
        <f t="shared" si="23"/>
        <v>0</v>
      </c>
      <c r="AW39" s="280">
        <v>0</v>
      </c>
      <c r="AX39" s="280">
        <v>0</v>
      </c>
      <c r="AY39" s="280">
        <v>0</v>
      </c>
      <c r="AZ39" s="280">
        <v>0</v>
      </c>
      <c r="BA39" s="280">
        <v>0</v>
      </c>
      <c r="BB39" s="280">
        <v>0</v>
      </c>
      <c r="BC39" s="280">
        <v>0</v>
      </c>
      <c r="BD39" s="280">
        <f t="shared" si="24"/>
        <v>0</v>
      </c>
      <c r="BE39" s="280">
        <v>0</v>
      </c>
      <c r="BF39" s="280">
        <v>0</v>
      </c>
      <c r="BG39" s="280">
        <v>0</v>
      </c>
      <c r="BH39" s="280">
        <v>0</v>
      </c>
      <c r="BI39" s="280">
        <v>0</v>
      </c>
      <c r="BJ39" s="280">
        <v>0</v>
      </c>
      <c r="BK39" s="280">
        <v>0</v>
      </c>
      <c r="BL39" s="280">
        <f t="shared" si="25"/>
        <v>0</v>
      </c>
      <c r="BM39" s="280">
        <v>0</v>
      </c>
      <c r="BN39" s="280">
        <v>0</v>
      </c>
      <c r="BO39" s="280">
        <v>0</v>
      </c>
      <c r="BP39" s="280">
        <v>0</v>
      </c>
      <c r="BQ39" s="280">
        <v>0</v>
      </c>
      <c r="BR39" s="280">
        <v>0</v>
      </c>
      <c r="BS39" s="280">
        <v>0</v>
      </c>
      <c r="BT39" s="280">
        <f t="shared" si="26"/>
        <v>0</v>
      </c>
      <c r="BU39" s="280">
        <v>0</v>
      </c>
      <c r="BV39" s="280">
        <v>0</v>
      </c>
      <c r="BW39" s="280">
        <v>0</v>
      </c>
      <c r="BX39" s="280">
        <v>0</v>
      </c>
      <c r="BY39" s="280">
        <v>0</v>
      </c>
      <c r="BZ39" s="280">
        <v>0</v>
      </c>
      <c r="CA39" s="280">
        <v>0</v>
      </c>
      <c r="CB39" s="280">
        <f t="shared" si="27"/>
        <v>0</v>
      </c>
      <c r="CC39" s="280">
        <v>0</v>
      </c>
      <c r="CD39" s="280">
        <v>0</v>
      </c>
      <c r="CE39" s="280">
        <v>0</v>
      </c>
      <c r="CF39" s="280">
        <v>0</v>
      </c>
      <c r="CG39" s="280">
        <v>0</v>
      </c>
      <c r="CH39" s="280">
        <v>0</v>
      </c>
      <c r="CI39" s="280">
        <v>0</v>
      </c>
      <c r="CJ39" s="280">
        <f t="shared" si="28"/>
        <v>0</v>
      </c>
      <c r="CK39" s="280">
        <v>0</v>
      </c>
      <c r="CL39" s="280">
        <v>0</v>
      </c>
      <c r="CM39" s="280">
        <v>0</v>
      </c>
      <c r="CN39" s="280">
        <v>0</v>
      </c>
      <c r="CO39" s="280">
        <v>0</v>
      </c>
      <c r="CP39" s="280">
        <v>0</v>
      </c>
      <c r="CQ39" s="280">
        <v>0</v>
      </c>
      <c r="CR39" s="280">
        <f t="shared" si="29"/>
        <v>0</v>
      </c>
      <c r="CS39" s="280">
        <v>0</v>
      </c>
      <c r="CT39" s="280">
        <v>0</v>
      </c>
      <c r="CU39" s="280">
        <v>0</v>
      </c>
      <c r="CV39" s="280">
        <v>0</v>
      </c>
      <c r="CW39" s="280">
        <v>0</v>
      </c>
      <c r="CX39" s="280">
        <v>0</v>
      </c>
      <c r="CY39" s="280">
        <v>0</v>
      </c>
    </row>
    <row r="40" spans="1:103" s="275" customFormat="1" ht="12" customHeight="1">
      <c r="A40" s="270" t="s">
        <v>502</v>
      </c>
      <c r="B40" s="271" t="s">
        <v>568</v>
      </c>
      <c r="C40" s="270" t="s">
        <v>569</v>
      </c>
      <c r="D40" s="280">
        <f t="shared" si="0"/>
        <v>0</v>
      </c>
      <c r="E40" s="280">
        <f t="shared" si="1"/>
        <v>0</v>
      </c>
      <c r="F40" s="280">
        <f t="shared" si="2"/>
        <v>0</v>
      </c>
      <c r="G40" s="280">
        <f t="shared" si="3"/>
        <v>0</v>
      </c>
      <c r="H40" s="280">
        <f t="shared" si="4"/>
        <v>0</v>
      </c>
      <c r="I40" s="280">
        <f t="shared" si="5"/>
        <v>0</v>
      </c>
      <c r="J40" s="280">
        <f t="shared" si="6"/>
        <v>0</v>
      </c>
      <c r="K40" s="280">
        <f t="shared" si="7"/>
        <v>0</v>
      </c>
      <c r="L40" s="280">
        <f t="shared" si="8"/>
        <v>0</v>
      </c>
      <c r="M40" s="280">
        <f t="shared" si="9"/>
        <v>0</v>
      </c>
      <c r="N40" s="280">
        <f t="shared" si="10"/>
        <v>0</v>
      </c>
      <c r="O40" s="280">
        <f t="shared" si="11"/>
        <v>0</v>
      </c>
      <c r="P40" s="280">
        <f t="shared" si="12"/>
        <v>0</v>
      </c>
      <c r="Q40" s="280">
        <f t="shared" si="13"/>
        <v>0</v>
      </c>
      <c r="R40" s="280">
        <f t="shared" si="14"/>
        <v>0</v>
      </c>
      <c r="S40" s="280">
        <f t="shared" si="15"/>
        <v>0</v>
      </c>
      <c r="T40" s="280">
        <f t="shared" si="16"/>
        <v>0</v>
      </c>
      <c r="U40" s="280">
        <f t="shared" si="17"/>
        <v>0</v>
      </c>
      <c r="V40" s="280">
        <f t="shared" si="18"/>
        <v>0</v>
      </c>
      <c r="W40" s="280">
        <f t="shared" si="19"/>
        <v>0</v>
      </c>
      <c r="X40" s="280">
        <f t="shared" si="20"/>
        <v>0</v>
      </c>
      <c r="Y40" s="280">
        <v>0</v>
      </c>
      <c r="Z40" s="280">
        <v>0</v>
      </c>
      <c r="AA40" s="280">
        <v>0</v>
      </c>
      <c r="AB40" s="280">
        <v>0</v>
      </c>
      <c r="AC40" s="280">
        <v>0</v>
      </c>
      <c r="AD40" s="280">
        <v>0</v>
      </c>
      <c r="AE40" s="280">
        <v>0</v>
      </c>
      <c r="AF40" s="280">
        <f t="shared" si="21"/>
        <v>0</v>
      </c>
      <c r="AG40" s="280">
        <v>0</v>
      </c>
      <c r="AH40" s="280">
        <v>0</v>
      </c>
      <c r="AI40" s="280">
        <v>0</v>
      </c>
      <c r="AJ40" s="280">
        <v>0</v>
      </c>
      <c r="AK40" s="280">
        <v>0</v>
      </c>
      <c r="AL40" s="280">
        <v>0</v>
      </c>
      <c r="AM40" s="280">
        <v>0</v>
      </c>
      <c r="AN40" s="280">
        <f t="shared" si="22"/>
        <v>0</v>
      </c>
      <c r="AO40" s="280">
        <v>0</v>
      </c>
      <c r="AP40" s="280">
        <v>0</v>
      </c>
      <c r="AQ40" s="280">
        <v>0</v>
      </c>
      <c r="AR40" s="280">
        <v>0</v>
      </c>
      <c r="AS40" s="280">
        <v>0</v>
      </c>
      <c r="AT40" s="280">
        <v>0</v>
      </c>
      <c r="AU40" s="280">
        <v>0</v>
      </c>
      <c r="AV40" s="280">
        <f t="shared" si="23"/>
        <v>0</v>
      </c>
      <c r="AW40" s="280">
        <v>0</v>
      </c>
      <c r="AX40" s="280">
        <v>0</v>
      </c>
      <c r="AY40" s="280">
        <v>0</v>
      </c>
      <c r="AZ40" s="280">
        <v>0</v>
      </c>
      <c r="BA40" s="280">
        <v>0</v>
      </c>
      <c r="BB40" s="280">
        <v>0</v>
      </c>
      <c r="BC40" s="280">
        <v>0</v>
      </c>
      <c r="BD40" s="280">
        <f t="shared" si="24"/>
        <v>0</v>
      </c>
      <c r="BE40" s="280">
        <v>0</v>
      </c>
      <c r="BF40" s="280">
        <v>0</v>
      </c>
      <c r="BG40" s="280">
        <v>0</v>
      </c>
      <c r="BH40" s="280">
        <v>0</v>
      </c>
      <c r="BI40" s="280">
        <v>0</v>
      </c>
      <c r="BJ40" s="280">
        <v>0</v>
      </c>
      <c r="BK40" s="280">
        <v>0</v>
      </c>
      <c r="BL40" s="280">
        <f t="shared" si="25"/>
        <v>0</v>
      </c>
      <c r="BM40" s="280">
        <v>0</v>
      </c>
      <c r="BN40" s="280">
        <v>0</v>
      </c>
      <c r="BO40" s="280">
        <v>0</v>
      </c>
      <c r="BP40" s="280">
        <v>0</v>
      </c>
      <c r="BQ40" s="280">
        <v>0</v>
      </c>
      <c r="BR40" s="280">
        <v>0</v>
      </c>
      <c r="BS40" s="280">
        <v>0</v>
      </c>
      <c r="BT40" s="280">
        <f t="shared" si="26"/>
        <v>0</v>
      </c>
      <c r="BU40" s="280">
        <v>0</v>
      </c>
      <c r="BV40" s="280">
        <v>0</v>
      </c>
      <c r="BW40" s="280">
        <v>0</v>
      </c>
      <c r="BX40" s="280">
        <v>0</v>
      </c>
      <c r="BY40" s="280">
        <v>0</v>
      </c>
      <c r="BZ40" s="280">
        <v>0</v>
      </c>
      <c r="CA40" s="280">
        <v>0</v>
      </c>
      <c r="CB40" s="280">
        <f t="shared" si="27"/>
        <v>0</v>
      </c>
      <c r="CC40" s="280">
        <v>0</v>
      </c>
      <c r="CD40" s="280">
        <v>0</v>
      </c>
      <c r="CE40" s="280">
        <v>0</v>
      </c>
      <c r="CF40" s="280">
        <v>0</v>
      </c>
      <c r="CG40" s="280">
        <v>0</v>
      </c>
      <c r="CH40" s="280">
        <v>0</v>
      </c>
      <c r="CI40" s="280">
        <v>0</v>
      </c>
      <c r="CJ40" s="280">
        <f t="shared" si="28"/>
        <v>0</v>
      </c>
      <c r="CK40" s="280">
        <v>0</v>
      </c>
      <c r="CL40" s="280">
        <v>0</v>
      </c>
      <c r="CM40" s="280">
        <v>0</v>
      </c>
      <c r="CN40" s="280">
        <v>0</v>
      </c>
      <c r="CO40" s="280">
        <v>0</v>
      </c>
      <c r="CP40" s="280">
        <v>0</v>
      </c>
      <c r="CQ40" s="280">
        <v>0</v>
      </c>
      <c r="CR40" s="280">
        <f t="shared" si="29"/>
        <v>0</v>
      </c>
      <c r="CS40" s="280">
        <v>0</v>
      </c>
      <c r="CT40" s="280">
        <v>0</v>
      </c>
      <c r="CU40" s="280">
        <v>0</v>
      </c>
      <c r="CV40" s="280">
        <v>0</v>
      </c>
      <c r="CW40" s="280">
        <v>0</v>
      </c>
      <c r="CX40" s="280">
        <v>0</v>
      </c>
      <c r="CY40" s="280">
        <v>0</v>
      </c>
    </row>
    <row r="41" spans="1:103" s="275" customFormat="1" ht="12" customHeight="1">
      <c r="A41" s="270" t="s">
        <v>502</v>
      </c>
      <c r="B41" s="271" t="s">
        <v>570</v>
      </c>
      <c r="C41" s="270" t="s">
        <v>571</v>
      </c>
      <c r="D41" s="280">
        <f t="shared" si="0"/>
        <v>0</v>
      </c>
      <c r="E41" s="280">
        <f t="shared" si="1"/>
        <v>0</v>
      </c>
      <c r="F41" s="280">
        <f t="shared" si="2"/>
        <v>0</v>
      </c>
      <c r="G41" s="280">
        <f t="shared" si="3"/>
        <v>0</v>
      </c>
      <c r="H41" s="280">
        <f t="shared" si="4"/>
        <v>0</v>
      </c>
      <c r="I41" s="280">
        <f t="shared" si="5"/>
        <v>0</v>
      </c>
      <c r="J41" s="280">
        <f t="shared" si="6"/>
        <v>0</v>
      </c>
      <c r="K41" s="280">
        <f t="shared" si="7"/>
        <v>0</v>
      </c>
      <c r="L41" s="280">
        <f t="shared" si="8"/>
        <v>0</v>
      </c>
      <c r="M41" s="280">
        <f t="shared" si="9"/>
        <v>0</v>
      </c>
      <c r="N41" s="280">
        <f t="shared" si="10"/>
        <v>0</v>
      </c>
      <c r="O41" s="280">
        <f t="shared" si="11"/>
        <v>0</v>
      </c>
      <c r="P41" s="280">
        <f t="shared" si="12"/>
        <v>0</v>
      </c>
      <c r="Q41" s="280">
        <f t="shared" si="13"/>
        <v>0</v>
      </c>
      <c r="R41" s="280">
        <f t="shared" si="14"/>
        <v>0</v>
      </c>
      <c r="S41" s="280">
        <f t="shared" si="15"/>
        <v>0</v>
      </c>
      <c r="T41" s="280">
        <f t="shared" si="16"/>
        <v>0</v>
      </c>
      <c r="U41" s="280">
        <f t="shared" si="17"/>
        <v>0</v>
      </c>
      <c r="V41" s="280">
        <f t="shared" si="18"/>
        <v>0</v>
      </c>
      <c r="W41" s="280">
        <f t="shared" si="19"/>
        <v>0</v>
      </c>
      <c r="X41" s="280">
        <f t="shared" si="20"/>
        <v>0</v>
      </c>
      <c r="Y41" s="280">
        <v>0</v>
      </c>
      <c r="Z41" s="280">
        <v>0</v>
      </c>
      <c r="AA41" s="280">
        <v>0</v>
      </c>
      <c r="AB41" s="280">
        <v>0</v>
      </c>
      <c r="AC41" s="280">
        <v>0</v>
      </c>
      <c r="AD41" s="280">
        <v>0</v>
      </c>
      <c r="AE41" s="280">
        <v>0</v>
      </c>
      <c r="AF41" s="280">
        <f t="shared" si="21"/>
        <v>0</v>
      </c>
      <c r="AG41" s="280">
        <v>0</v>
      </c>
      <c r="AH41" s="280">
        <v>0</v>
      </c>
      <c r="AI41" s="280">
        <v>0</v>
      </c>
      <c r="AJ41" s="280">
        <v>0</v>
      </c>
      <c r="AK41" s="280">
        <v>0</v>
      </c>
      <c r="AL41" s="280">
        <v>0</v>
      </c>
      <c r="AM41" s="280">
        <v>0</v>
      </c>
      <c r="AN41" s="280">
        <f t="shared" si="22"/>
        <v>0</v>
      </c>
      <c r="AO41" s="280">
        <v>0</v>
      </c>
      <c r="AP41" s="280">
        <v>0</v>
      </c>
      <c r="AQ41" s="280">
        <v>0</v>
      </c>
      <c r="AR41" s="280">
        <v>0</v>
      </c>
      <c r="AS41" s="280">
        <v>0</v>
      </c>
      <c r="AT41" s="280">
        <v>0</v>
      </c>
      <c r="AU41" s="280">
        <v>0</v>
      </c>
      <c r="AV41" s="280">
        <f t="shared" si="23"/>
        <v>0</v>
      </c>
      <c r="AW41" s="280">
        <v>0</v>
      </c>
      <c r="AX41" s="280">
        <v>0</v>
      </c>
      <c r="AY41" s="280">
        <v>0</v>
      </c>
      <c r="AZ41" s="280">
        <v>0</v>
      </c>
      <c r="BA41" s="280">
        <v>0</v>
      </c>
      <c r="BB41" s="280">
        <v>0</v>
      </c>
      <c r="BC41" s="280">
        <v>0</v>
      </c>
      <c r="BD41" s="280">
        <f t="shared" si="24"/>
        <v>0</v>
      </c>
      <c r="BE41" s="280">
        <v>0</v>
      </c>
      <c r="BF41" s="280">
        <v>0</v>
      </c>
      <c r="BG41" s="280">
        <v>0</v>
      </c>
      <c r="BH41" s="280">
        <v>0</v>
      </c>
      <c r="BI41" s="280">
        <v>0</v>
      </c>
      <c r="BJ41" s="280">
        <v>0</v>
      </c>
      <c r="BK41" s="280">
        <v>0</v>
      </c>
      <c r="BL41" s="280">
        <f t="shared" si="25"/>
        <v>0</v>
      </c>
      <c r="BM41" s="280">
        <v>0</v>
      </c>
      <c r="BN41" s="280">
        <v>0</v>
      </c>
      <c r="BO41" s="280">
        <v>0</v>
      </c>
      <c r="BP41" s="280">
        <v>0</v>
      </c>
      <c r="BQ41" s="280">
        <v>0</v>
      </c>
      <c r="BR41" s="280">
        <v>0</v>
      </c>
      <c r="BS41" s="280">
        <v>0</v>
      </c>
      <c r="BT41" s="280">
        <f t="shared" si="26"/>
        <v>0</v>
      </c>
      <c r="BU41" s="280">
        <v>0</v>
      </c>
      <c r="BV41" s="280">
        <v>0</v>
      </c>
      <c r="BW41" s="280">
        <v>0</v>
      </c>
      <c r="BX41" s="280">
        <v>0</v>
      </c>
      <c r="BY41" s="280">
        <v>0</v>
      </c>
      <c r="BZ41" s="280">
        <v>0</v>
      </c>
      <c r="CA41" s="280">
        <v>0</v>
      </c>
      <c r="CB41" s="280">
        <f t="shared" si="27"/>
        <v>0</v>
      </c>
      <c r="CC41" s="280">
        <v>0</v>
      </c>
      <c r="CD41" s="280">
        <v>0</v>
      </c>
      <c r="CE41" s="280">
        <v>0</v>
      </c>
      <c r="CF41" s="280">
        <v>0</v>
      </c>
      <c r="CG41" s="280">
        <v>0</v>
      </c>
      <c r="CH41" s="280">
        <v>0</v>
      </c>
      <c r="CI41" s="280">
        <v>0</v>
      </c>
      <c r="CJ41" s="280">
        <f t="shared" si="28"/>
        <v>0</v>
      </c>
      <c r="CK41" s="280">
        <v>0</v>
      </c>
      <c r="CL41" s="280">
        <v>0</v>
      </c>
      <c r="CM41" s="280">
        <v>0</v>
      </c>
      <c r="CN41" s="280">
        <v>0</v>
      </c>
      <c r="CO41" s="280">
        <v>0</v>
      </c>
      <c r="CP41" s="280">
        <v>0</v>
      </c>
      <c r="CQ41" s="280">
        <v>0</v>
      </c>
      <c r="CR41" s="280">
        <f t="shared" si="29"/>
        <v>0</v>
      </c>
      <c r="CS41" s="280">
        <v>0</v>
      </c>
      <c r="CT41" s="280">
        <v>0</v>
      </c>
      <c r="CU41" s="280">
        <v>0</v>
      </c>
      <c r="CV41" s="280">
        <v>0</v>
      </c>
      <c r="CW41" s="280">
        <v>0</v>
      </c>
      <c r="CX41" s="280">
        <v>0</v>
      </c>
      <c r="CY41" s="280">
        <v>0</v>
      </c>
    </row>
  </sheetData>
  <sheetProtection/>
  <autoFilter ref="A6:CY41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380</v>
      </c>
      <c r="D2" s="119" t="s">
        <v>2</v>
      </c>
      <c r="E2" s="252" t="s">
        <v>381</v>
      </c>
      <c r="F2" s="38"/>
      <c r="N2" s="1" t="str">
        <f>LEFT(D2,2)</f>
        <v>39</v>
      </c>
      <c r="O2" s="1" t="str">
        <f>IF(N2&gt;0,VLOOKUP(N2,$AD$6:$AE$52,2,FALSE),"-")</f>
        <v>高知県</v>
      </c>
      <c r="V2" s="174">
        <f>+IF(VALUE(D2)=0,0,1)</f>
        <v>1</v>
      </c>
      <c r="W2" s="36" t="str">
        <f>IF(V2=0,"",VLOOKUP(D2,'ごみ処理概要'!B7:C237,2,FALSE))</f>
        <v>合計</v>
      </c>
      <c r="Y2" s="174">
        <f>IF(V2=0,1,IF(ISERROR(W2),1,0))</f>
        <v>0</v>
      </c>
      <c r="Z2" s="36"/>
      <c r="AA2" s="177" t="s">
        <v>425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424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382</v>
      </c>
      <c r="I5" s="354"/>
      <c r="J5" s="354"/>
      <c r="K5" s="354"/>
      <c r="L5" s="379" t="s">
        <v>383</v>
      </c>
      <c r="M5" s="347" t="s">
        <v>384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341</v>
      </c>
      <c r="D6" s="55"/>
      <c r="E6" s="120">
        <f>Y6</f>
        <v>771170</v>
      </c>
      <c r="F6" s="58"/>
      <c r="H6" s="355"/>
      <c r="I6" s="356"/>
      <c r="J6" s="356"/>
      <c r="K6" s="356"/>
      <c r="L6" s="378"/>
      <c r="M6" s="259" t="s">
        <v>385</v>
      </c>
      <c r="N6" s="2" t="s">
        <v>386</v>
      </c>
      <c r="O6" s="3" t="s">
        <v>387</v>
      </c>
      <c r="V6" s="36" t="s">
        <v>341</v>
      </c>
      <c r="W6" s="175" t="s">
        <v>388</v>
      </c>
      <c r="X6" s="175" t="s">
        <v>246</v>
      </c>
      <c r="Y6" s="36">
        <f aca="true" ca="1" t="shared" si="0" ref="Y6:Y40">IF(Y$2=0,INDIRECT(W6&amp;"!"&amp;X6&amp;$AB$2),0)</f>
        <v>771170</v>
      </c>
      <c r="Z6" s="36"/>
      <c r="AA6" s="177">
        <f>+'ごみ処理概要'!B6</f>
        <v>0</v>
      </c>
      <c r="AB6" s="36">
        <v>6</v>
      </c>
      <c r="AD6" s="177" t="s">
        <v>389</v>
      </c>
      <c r="AE6" s="36" t="s">
        <v>257</v>
      </c>
    </row>
    <row r="7" spans="2:31" ht="15" customHeight="1" thickBot="1">
      <c r="B7" s="57"/>
      <c r="C7" s="53" t="s">
        <v>342</v>
      </c>
      <c r="D7" s="14"/>
      <c r="E7" s="41">
        <f>Y7</f>
        <v>378</v>
      </c>
      <c r="F7" s="58"/>
      <c r="H7" s="350" t="s">
        <v>390</v>
      </c>
      <c r="I7" s="350" t="s">
        <v>391</v>
      </c>
      <c r="J7" s="4" t="s">
        <v>392</v>
      </c>
      <c r="K7" s="5"/>
      <c r="L7" s="125">
        <f aca="true" t="shared" si="1" ref="L7:L14">Y42</f>
        <v>209207</v>
      </c>
      <c r="M7" s="126" t="s">
        <v>245</v>
      </c>
      <c r="N7" s="127" t="s">
        <v>245</v>
      </c>
      <c r="O7" s="128" t="s">
        <v>245</v>
      </c>
      <c r="V7" s="36" t="s">
        <v>342</v>
      </c>
      <c r="W7" s="175" t="s">
        <v>388</v>
      </c>
      <c r="X7" s="175" t="s">
        <v>247</v>
      </c>
      <c r="Y7" s="36">
        <f ca="1" t="shared" si="0"/>
        <v>378</v>
      </c>
      <c r="Z7" s="36"/>
      <c r="AA7" s="177" t="str">
        <f>+'ごみ処理概要'!B7</f>
        <v>39000</v>
      </c>
      <c r="AB7" s="36">
        <v>7</v>
      </c>
      <c r="AD7" s="177" t="s">
        <v>393</v>
      </c>
      <c r="AE7" s="36" t="s">
        <v>258</v>
      </c>
    </row>
    <row r="8" spans="2:31" ht="15" customHeight="1" thickBot="1">
      <c r="B8" s="378" t="s">
        <v>394</v>
      </c>
      <c r="C8" s="367"/>
      <c r="D8" s="367"/>
      <c r="E8" s="121">
        <f>SUM(E6:E7)</f>
        <v>771548</v>
      </c>
      <c r="F8" s="58"/>
      <c r="H8" s="351"/>
      <c r="I8" s="352"/>
      <c r="J8" s="363" t="s">
        <v>395</v>
      </c>
      <c r="K8" s="42" t="s">
        <v>379</v>
      </c>
      <c r="L8" s="120">
        <f t="shared" si="1"/>
        <v>1184</v>
      </c>
      <c r="M8" s="129" t="s">
        <v>245</v>
      </c>
      <c r="N8" s="130" t="s">
        <v>245</v>
      </c>
      <c r="O8" s="131" t="s">
        <v>245</v>
      </c>
      <c r="V8" s="36" t="s">
        <v>339</v>
      </c>
      <c r="W8" s="175" t="s">
        <v>388</v>
      </c>
      <c r="X8" s="175" t="s">
        <v>250</v>
      </c>
      <c r="Y8" s="36">
        <f ca="1" t="shared" si="0"/>
        <v>3501</v>
      </c>
      <c r="Z8" s="36"/>
      <c r="AA8" s="177" t="str">
        <f>+'ごみ処理概要'!B8</f>
        <v>39201</v>
      </c>
      <c r="AB8" s="36">
        <v>8</v>
      </c>
      <c r="AD8" s="177" t="s">
        <v>396</v>
      </c>
      <c r="AE8" s="36" t="s">
        <v>259</v>
      </c>
    </row>
    <row r="9" spans="2:31" ht="15" customHeight="1" thickBot="1">
      <c r="B9" s="366" t="s">
        <v>339</v>
      </c>
      <c r="C9" s="367"/>
      <c r="D9" s="367"/>
      <c r="E9" s="121">
        <f>Y8</f>
        <v>3501</v>
      </c>
      <c r="F9" s="58"/>
      <c r="H9" s="351"/>
      <c r="I9" s="352"/>
      <c r="J9" s="364"/>
      <c r="K9" s="43" t="s">
        <v>347</v>
      </c>
      <c r="L9" s="41">
        <f t="shared" si="1"/>
        <v>0</v>
      </c>
      <c r="M9" s="132" t="s">
        <v>245</v>
      </c>
      <c r="N9" s="133" t="s">
        <v>245</v>
      </c>
      <c r="O9" s="134" t="s">
        <v>245</v>
      </c>
      <c r="V9" s="36" t="s">
        <v>355</v>
      </c>
      <c r="W9" s="175" t="s">
        <v>397</v>
      </c>
      <c r="X9" s="175" t="s">
        <v>247</v>
      </c>
      <c r="Y9" s="36">
        <f ca="1" t="shared" si="0"/>
        <v>23730</v>
      </c>
      <c r="Z9" s="36"/>
      <c r="AA9" s="177" t="str">
        <f>+'ごみ処理概要'!B9</f>
        <v>39202</v>
      </c>
      <c r="AB9" s="36">
        <v>9</v>
      </c>
      <c r="AD9" s="177" t="s">
        <v>398</v>
      </c>
      <c r="AE9" s="36" t="s">
        <v>260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348</v>
      </c>
      <c r="L10" s="41">
        <f t="shared" si="1"/>
        <v>0</v>
      </c>
      <c r="M10" s="132" t="s">
        <v>245</v>
      </c>
      <c r="N10" s="133" t="s">
        <v>245</v>
      </c>
      <c r="O10" s="134" t="s">
        <v>245</v>
      </c>
      <c r="V10" s="36" t="s">
        <v>356</v>
      </c>
      <c r="W10" s="175" t="s">
        <v>397</v>
      </c>
      <c r="X10" s="175" t="s">
        <v>252</v>
      </c>
      <c r="Y10" s="36">
        <f ca="1" t="shared" si="0"/>
        <v>117905</v>
      </c>
      <c r="Z10" s="36"/>
      <c r="AA10" s="177" t="str">
        <f>+'ごみ処理概要'!B10</f>
        <v>39203</v>
      </c>
      <c r="AB10" s="36">
        <v>10</v>
      </c>
      <c r="AD10" s="177" t="s">
        <v>399</v>
      </c>
      <c r="AE10" s="36" t="s">
        <v>261</v>
      </c>
    </row>
    <row r="11" spans="2:31" ht="15" customHeight="1" thickBot="1">
      <c r="B11" s="368"/>
      <c r="C11" s="368"/>
      <c r="D11" s="368"/>
      <c r="E11" s="35" t="s">
        <v>400</v>
      </c>
      <c r="F11" s="35" t="s">
        <v>401</v>
      </c>
      <c r="H11" s="351"/>
      <c r="I11" s="352"/>
      <c r="J11" s="364"/>
      <c r="K11" s="46" t="s">
        <v>349</v>
      </c>
      <c r="L11" s="41">
        <f t="shared" si="1"/>
        <v>0</v>
      </c>
      <c r="M11" s="132" t="s">
        <v>245</v>
      </c>
      <c r="N11" s="133" t="s">
        <v>245</v>
      </c>
      <c r="O11" s="134" t="s">
        <v>245</v>
      </c>
      <c r="V11" s="36" t="s">
        <v>357</v>
      </c>
      <c r="W11" s="175" t="s">
        <v>397</v>
      </c>
      <c r="X11" s="175" t="s">
        <v>256</v>
      </c>
      <c r="Y11" s="36">
        <f ca="1" t="shared" si="0"/>
        <v>4575</v>
      </c>
      <c r="Z11" s="36"/>
      <c r="AA11" s="177" t="str">
        <f>+'ごみ処理概要'!B11</f>
        <v>39204</v>
      </c>
      <c r="AB11" s="36">
        <v>11</v>
      </c>
      <c r="AD11" s="177" t="s">
        <v>402</v>
      </c>
      <c r="AE11" s="36" t="s">
        <v>262</v>
      </c>
    </row>
    <row r="12" spans="2:31" ht="15" customHeight="1">
      <c r="B12" s="372" t="s">
        <v>343</v>
      </c>
      <c r="C12" s="375" t="s">
        <v>403</v>
      </c>
      <c r="D12" s="9" t="s">
        <v>355</v>
      </c>
      <c r="E12" s="120">
        <f aca="true" t="shared" si="2" ref="E12:E17">Y17</f>
        <v>23730</v>
      </c>
      <c r="F12" s="120">
        <f aca="true" t="shared" si="3" ref="F12:F17">Y29</f>
        <v>4934</v>
      </c>
      <c r="H12" s="351"/>
      <c r="I12" s="352"/>
      <c r="J12" s="364"/>
      <c r="K12" s="46" t="s">
        <v>350</v>
      </c>
      <c r="L12" s="41">
        <f t="shared" si="1"/>
        <v>0</v>
      </c>
      <c r="M12" s="132" t="s">
        <v>245</v>
      </c>
      <c r="N12" s="133" t="s">
        <v>245</v>
      </c>
      <c r="O12" s="134" t="s">
        <v>245</v>
      </c>
      <c r="V12" s="36" t="s">
        <v>358</v>
      </c>
      <c r="W12" s="175" t="s">
        <v>397</v>
      </c>
      <c r="X12" s="175" t="s">
        <v>404</v>
      </c>
      <c r="Y12" s="36">
        <f ca="1" t="shared" si="0"/>
        <v>32387</v>
      </c>
      <c r="Z12" s="36"/>
      <c r="AA12" s="177" t="str">
        <f>+'ごみ処理概要'!B12</f>
        <v>39205</v>
      </c>
      <c r="AB12" s="36">
        <v>12</v>
      </c>
      <c r="AD12" s="177" t="s">
        <v>405</v>
      </c>
      <c r="AE12" s="36" t="s">
        <v>263</v>
      </c>
    </row>
    <row r="13" spans="2:31" ht="15" customHeight="1">
      <c r="B13" s="373"/>
      <c r="C13" s="376"/>
      <c r="D13" s="10" t="s">
        <v>356</v>
      </c>
      <c r="E13" s="41">
        <f t="shared" si="2"/>
        <v>117905</v>
      </c>
      <c r="F13" s="41">
        <f t="shared" si="3"/>
        <v>44660</v>
      </c>
      <c r="H13" s="351"/>
      <c r="I13" s="352"/>
      <c r="J13" s="364"/>
      <c r="K13" s="46" t="s">
        <v>351</v>
      </c>
      <c r="L13" s="41">
        <f t="shared" si="1"/>
        <v>607</v>
      </c>
      <c r="M13" s="132" t="s">
        <v>245</v>
      </c>
      <c r="N13" s="133" t="s">
        <v>245</v>
      </c>
      <c r="O13" s="134" t="s">
        <v>245</v>
      </c>
      <c r="V13" s="36" t="s">
        <v>361</v>
      </c>
      <c r="W13" s="175" t="s">
        <v>397</v>
      </c>
      <c r="X13" s="175" t="s">
        <v>406</v>
      </c>
      <c r="Y13" s="36">
        <f ca="1" t="shared" si="0"/>
        <v>387</v>
      </c>
      <c r="Z13" s="36"/>
      <c r="AA13" s="177" t="str">
        <f>+'ごみ処理概要'!B13</f>
        <v>39206</v>
      </c>
      <c r="AB13" s="36">
        <v>13</v>
      </c>
      <c r="AD13" s="177" t="s">
        <v>407</v>
      </c>
      <c r="AE13" s="36" t="s">
        <v>264</v>
      </c>
    </row>
    <row r="14" spans="2:31" ht="15" customHeight="1" thickBot="1">
      <c r="B14" s="373"/>
      <c r="C14" s="376"/>
      <c r="D14" s="10" t="s">
        <v>357</v>
      </c>
      <c r="E14" s="41">
        <f t="shared" si="2"/>
        <v>4575</v>
      </c>
      <c r="F14" s="41">
        <f t="shared" si="3"/>
        <v>114</v>
      </c>
      <c r="H14" s="351"/>
      <c r="I14" s="352"/>
      <c r="J14" s="365"/>
      <c r="K14" s="47" t="s">
        <v>408</v>
      </c>
      <c r="L14" s="121">
        <f t="shared" si="1"/>
        <v>0</v>
      </c>
      <c r="M14" s="135" t="s">
        <v>245</v>
      </c>
      <c r="N14" s="136" t="s">
        <v>245</v>
      </c>
      <c r="O14" s="137" t="s">
        <v>245</v>
      </c>
      <c r="V14" s="36" t="s">
        <v>359</v>
      </c>
      <c r="W14" s="175" t="s">
        <v>397</v>
      </c>
      <c r="X14" s="175" t="s">
        <v>409</v>
      </c>
      <c r="Y14" s="36">
        <f ca="1" t="shared" si="0"/>
        <v>7323</v>
      </c>
      <c r="Z14" s="36"/>
      <c r="AA14" s="177" t="str">
        <f>+'ごみ処理概要'!B14</f>
        <v>39208</v>
      </c>
      <c r="AB14" s="36">
        <v>14</v>
      </c>
      <c r="AD14" s="177" t="s">
        <v>410</v>
      </c>
      <c r="AE14" s="36" t="s">
        <v>265</v>
      </c>
    </row>
    <row r="15" spans="2:31" ht="15" customHeight="1" thickBot="1">
      <c r="B15" s="373"/>
      <c r="C15" s="376"/>
      <c r="D15" s="10" t="s">
        <v>358</v>
      </c>
      <c r="E15" s="41">
        <f t="shared" si="2"/>
        <v>32387</v>
      </c>
      <c r="F15" s="41">
        <f t="shared" si="3"/>
        <v>232</v>
      </c>
      <c r="H15" s="351"/>
      <c r="I15" s="11"/>
      <c r="J15" s="12" t="s">
        <v>411</v>
      </c>
      <c r="K15" s="13"/>
      <c r="L15" s="138">
        <f>SUM(L7:L14)</f>
        <v>210998</v>
      </c>
      <c r="M15" s="139" t="s">
        <v>245</v>
      </c>
      <c r="N15" s="140">
        <f aca="true" t="shared" si="4" ref="N15:N22">Y59</f>
        <v>7192</v>
      </c>
      <c r="O15" s="141">
        <f aca="true" t="shared" si="5" ref="O15:O21">Y67</f>
        <v>19683</v>
      </c>
      <c r="V15" s="36" t="s">
        <v>360</v>
      </c>
      <c r="W15" s="175" t="s">
        <v>397</v>
      </c>
      <c r="X15" s="175" t="s">
        <v>412</v>
      </c>
      <c r="Y15" s="36">
        <f ca="1" t="shared" si="0"/>
        <v>27420</v>
      </c>
      <c r="Z15" s="36"/>
      <c r="AA15" s="177" t="str">
        <f>+'ごみ処理概要'!B15</f>
        <v>39209</v>
      </c>
      <c r="AB15" s="36">
        <v>15</v>
      </c>
      <c r="AD15" s="177" t="s">
        <v>413</v>
      </c>
      <c r="AE15" s="36" t="s">
        <v>266</v>
      </c>
    </row>
    <row r="16" spans="2:31" ht="15" customHeight="1">
      <c r="B16" s="373"/>
      <c r="C16" s="376"/>
      <c r="D16" s="10" t="s">
        <v>361</v>
      </c>
      <c r="E16" s="41">
        <f t="shared" si="2"/>
        <v>387</v>
      </c>
      <c r="F16" s="41">
        <f t="shared" si="3"/>
        <v>0</v>
      </c>
      <c r="H16" s="351"/>
      <c r="I16" s="350" t="s">
        <v>414</v>
      </c>
      <c r="J16" s="15" t="s">
        <v>379</v>
      </c>
      <c r="K16" s="16"/>
      <c r="L16" s="142">
        <f aca="true" t="shared" si="6" ref="L16:L22">Y50</f>
        <v>2912</v>
      </c>
      <c r="M16" s="143">
        <f aca="true" t="shared" si="7" ref="M16:M22">L8</f>
        <v>1184</v>
      </c>
      <c r="N16" s="144">
        <f t="shared" si="4"/>
        <v>519</v>
      </c>
      <c r="O16" s="145">
        <f t="shared" si="5"/>
        <v>996</v>
      </c>
      <c r="V16" s="36" t="s">
        <v>344</v>
      </c>
      <c r="W16" s="175" t="s">
        <v>388</v>
      </c>
      <c r="X16" s="175" t="s">
        <v>252</v>
      </c>
      <c r="Y16" s="36">
        <f ca="1" t="shared" si="0"/>
        <v>927</v>
      </c>
      <c r="Z16" s="36"/>
      <c r="AA16" s="177" t="str">
        <f>+'ごみ処理概要'!B16</f>
        <v>39210</v>
      </c>
      <c r="AB16" s="36">
        <v>16</v>
      </c>
      <c r="AD16" s="177" t="s">
        <v>415</v>
      </c>
      <c r="AE16" s="36" t="s">
        <v>267</v>
      </c>
    </row>
    <row r="17" spans="2:31" ht="15" customHeight="1">
      <c r="B17" s="373"/>
      <c r="C17" s="376"/>
      <c r="D17" s="10" t="s">
        <v>359</v>
      </c>
      <c r="E17" s="41">
        <f t="shared" si="2"/>
        <v>7323</v>
      </c>
      <c r="F17" s="41">
        <f t="shared" si="3"/>
        <v>86</v>
      </c>
      <c r="H17" s="351"/>
      <c r="I17" s="352"/>
      <c r="J17" s="17" t="s">
        <v>347</v>
      </c>
      <c r="K17" s="18"/>
      <c r="L17" s="41">
        <f t="shared" si="6"/>
        <v>27</v>
      </c>
      <c r="M17" s="146">
        <f t="shared" si="7"/>
        <v>0</v>
      </c>
      <c r="N17" s="147">
        <f t="shared" si="4"/>
        <v>0</v>
      </c>
      <c r="O17" s="148">
        <f t="shared" si="5"/>
        <v>23</v>
      </c>
      <c r="V17" s="36" t="s">
        <v>416</v>
      </c>
      <c r="W17" s="175" t="s">
        <v>397</v>
      </c>
      <c r="X17" s="175" t="s">
        <v>417</v>
      </c>
      <c r="Y17" s="36">
        <f ca="1" t="shared" si="0"/>
        <v>23730</v>
      </c>
      <c r="Z17" s="36"/>
      <c r="AA17" s="177" t="str">
        <f>+'ごみ処理概要'!B17</f>
        <v>39211</v>
      </c>
      <c r="AB17" s="36">
        <v>17</v>
      </c>
      <c r="AD17" s="177" t="s">
        <v>418</v>
      </c>
      <c r="AE17" s="36" t="s">
        <v>268</v>
      </c>
    </row>
    <row r="18" spans="2:31" ht="15" customHeight="1">
      <c r="B18" s="373"/>
      <c r="C18" s="377"/>
      <c r="D18" s="61" t="s">
        <v>411</v>
      </c>
      <c r="E18" s="122">
        <f>SUM(E12:E17)</f>
        <v>186307</v>
      </c>
      <c r="F18" s="122">
        <f>SUM(F12:F17)</f>
        <v>50026</v>
      </c>
      <c r="H18" s="351"/>
      <c r="I18" s="352"/>
      <c r="J18" s="19" t="s">
        <v>348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419</v>
      </c>
      <c r="W18" s="175" t="s">
        <v>397</v>
      </c>
      <c r="X18" s="175" t="s">
        <v>420</v>
      </c>
      <c r="Y18" s="36">
        <f ca="1" t="shared" si="0"/>
        <v>117905</v>
      </c>
      <c r="Z18" s="36"/>
      <c r="AA18" s="177" t="str">
        <f>+'ごみ処理概要'!B18</f>
        <v>39212</v>
      </c>
      <c r="AB18" s="36">
        <v>18</v>
      </c>
      <c r="AD18" s="177" t="s">
        <v>421</v>
      </c>
      <c r="AE18" s="36" t="s">
        <v>269</v>
      </c>
    </row>
    <row r="19" spans="2:31" ht="15" customHeight="1">
      <c r="B19" s="373"/>
      <c r="C19" s="369" t="s">
        <v>360</v>
      </c>
      <c r="D19" s="10" t="s">
        <v>355</v>
      </c>
      <c r="E19" s="123">
        <f aca="true" t="shared" si="8" ref="E19:E24">Y23</f>
        <v>1635</v>
      </c>
      <c r="F19" s="41">
        <f aca="true" t="shared" si="9" ref="F19:F24">Y35</f>
        <v>1336</v>
      </c>
      <c r="H19" s="351"/>
      <c r="I19" s="352"/>
      <c r="J19" s="19" t="s">
        <v>349</v>
      </c>
      <c r="K19" s="16"/>
      <c r="L19" s="41">
        <f t="shared" si="6"/>
        <v>0</v>
      </c>
      <c r="M19" s="146">
        <f t="shared" si="7"/>
        <v>0</v>
      </c>
      <c r="N19" s="147">
        <f t="shared" si="4"/>
        <v>0</v>
      </c>
      <c r="O19" s="148">
        <f t="shared" si="5"/>
        <v>0</v>
      </c>
      <c r="V19" s="36" t="s">
        <v>422</v>
      </c>
      <c r="W19" s="175" t="s">
        <v>397</v>
      </c>
      <c r="X19" s="175" t="s">
        <v>423</v>
      </c>
      <c r="Y19" s="36">
        <f ca="1" t="shared" si="0"/>
        <v>4575</v>
      </c>
      <c r="Z19" s="36"/>
      <c r="AA19" s="177" t="str">
        <f>+'ごみ処理概要'!B19</f>
        <v>39301</v>
      </c>
      <c r="AB19" s="36">
        <v>19</v>
      </c>
      <c r="AD19" s="177" t="s">
        <v>82</v>
      </c>
      <c r="AE19" s="36" t="s">
        <v>270</v>
      </c>
    </row>
    <row r="20" spans="2:31" ht="15" customHeight="1">
      <c r="B20" s="373"/>
      <c r="C20" s="370"/>
      <c r="D20" s="10" t="s">
        <v>356</v>
      </c>
      <c r="E20" s="123">
        <f t="shared" si="8"/>
        <v>3752</v>
      </c>
      <c r="F20" s="41">
        <f t="shared" si="9"/>
        <v>15304</v>
      </c>
      <c r="H20" s="351"/>
      <c r="I20" s="352"/>
      <c r="J20" s="17" t="s">
        <v>350</v>
      </c>
      <c r="K20" s="18"/>
      <c r="L20" s="41">
        <f t="shared" si="6"/>
        <v>9921</v>
      </c>
      <c r="M20" s="146">
        <f t="shared" si="7"/>
        <v>0</v>
      </c>
      <c r="N20" s="147">
        <f t="shared" si="4"/>
        <v>78</v>
      </c>
      <c r="O20" s="148">
        <f t="shared" si="5"/>
        <v>8583</v>
      </c>
      <c r="V20" s="36" t="s">
        <v>83</v>
      </c>
      <c r="W20" s="175" t="s">
        <v>397</v>
      </c>
      <c r="X20" s="175" t="s">
        <v>84</v>
      </c>
      <c r="Y20" s="36">
        <f ca="1" t="shared" si="0"/>
        <v>32387</v>
      </c>
      <c r="Z20" s="36"/>
      <c r="AA20" s="177" t="str">
        <f>+'ごみ処理概要'!B20</f>
        <v>39302</v>
      </c>
      <c r="AB20" s="36">
        <v>20</v>
      </c>
      <c r="AD20" s="177" t="s">
        <v>85</v>
      </c>
      <c r="AE20" s="36" t="s">
        <v>271</v>
      </c>
    </row>
    <row r="21" spans="2:31" ht="15" customHeight="1">
      <c r="B21" s="373"/>
      <c r="C21" s="370"/>
      <c r="D21" s="10" t="s">
        <v>357</v>
      </c>
      <c r="E21" s="123">
        <f t="shared" si="8"/>
        <v>2099</v>
      </c>
      <c r="F21" s="41">
        <f t="shared" si="9"/>
        <v>256</v>
      </c>
      <c r="H21" s="351"/>
      <c r="I21" s="352"/>
      <c r="J21" s="17" t="s">
        <v>351</v>
      </c>
      <c r="K21" s="18"/>
      <c r="L21" s="41">
        <f t="shared" si="6"/>
        <v>25707</v>
      </c>
      <c r="M21" s="146">
        <f t="shared" si="7"/>
        <v>607</v>
      </c>
      <c r="N21" s="147">
        <f t="shared" si="4"/>
        <v>1156</v>
      </c>
      <c r="O21" s="148">
        <f t="shared" si="5"/>
        <v>23648</v>
      </c>
      <c r="V21" s="36" t="s">
        <v>86</v>
      </c>
      <c r="W21" s="175" t="s">
        <v>397</v>
      </c>
      <c r="X21" s="175" t="s">
        <v>87</v>
      </c>
      <c r="Y21" s="36">
        <f ca="1" t="shared" si="0"/>
        <v>387</v>
      </c>
      <c r="Z21" s="36"/>
      <c r="AA21" s="177" t="str">
        <f>+'ごみ処理概要'!B21</f>
        <v>39303</v>
      </c>
      <c r="AB21" s="36">
        <v>21</v>
      </c>
      <c r="AD21" s="177" t="s">
        <v>88</v>
      </c>
      <c r="AE21" s="36" t="s">
        <v>272</v>
      </c>
    </row>
    <row r="22" spans="2:31" ht="15" customHeight="1" thickBot="1">
      <c r="B22" s="373"/>
      <c r="C22" s="370"/>
      <c r="D22" s="10" t="s">
        <v>358</v>
      </c>
      <c r="E22" s="123">
        <f t="shared" si="8"/>
        <v>995</v>
      </c>
      <c r="F22" s="41">
        <f t="shared" si="9"/>
        <v>297</v>
      </c>
      <c r="H22" s="351"/>
      <c r="I22" s="352"/>
      <c r="J22" s="20" t="s">
        <v>408</v>
      </c>
      <c r="K22" s="21"/>
      <c r="L22" s="121">
        <f t="shared" si="6"/>
        <v>503</v>
      </c>
      <c r="M22" s="149">
        <f t="shared" si="7"/>
        <v>0</v>
      </c>
      <c r="N22" s="150">
        <f t="shared" si="4"/>
        <v>143</v>
      </c>
      <c r="O22" s="137" t="s">
        <v>245</v>
      </c>
      <c r="V22" s="36" t="s">
        <v>89</v>
      </c>
      <c r="W22" s="175" t="s">
        <v>397</v>
      </c>
      <c r="X22" s="175" t="s">
        <v>90</v>
      </c>
      <c r="Y22" s="36">
        <f ca="1" t="shared" si="0"/>
        <v>7323</v>
      </c>
      <c r="Z22" s="36"/>
      <c r="AA22" s="177" t="str">
        <f>+'ごみ処理概要'!B22</f>
        <v>39304</v>
      </c>
      <c r="AB22" s="36">
        <v>22</v>
      </c>
      <c r="AD22" s="177" t="s">
        <v>91</v>
      </c>
      <c r="AE22" s="36" t="s">
        <v>273</v>
      </c>
    </row>
    <row r="23" spans="2:31" ht="15" customHeight="1" thickBot="1">
      <c r="B23" s="373"/>
      <c r="C23" s="370"/>
      <c r="D23" s="10" t="s">
        <v>361</v>
      </c>
      <c r="E23" s="123">
        <f t="shared" si="8"/>
        <v>226</v>
      </c>
      <c r="F23" s="41">
        <f t="shared" si="9"/>
        <v>389</v>
      </c>
      <c r="H23" s="351"/>
      <c r="I23" s="11"/>
      <c r="J23" s="22" t="s">
        <v>411</v>
      </c>
      <c r="K23" s="23"/>
      <c r="L23" s="151">
        <f>SUM(L16:L22)</f>
        <v>39070</v>
      </c>
      <c r="M23" s="152">
        <f>SUM(M16:M22)</f>
        <v>1791</v>
      </c>
      <c r="N23" s="153">
        <f>SUM(N16:N22)</f>
        <v>1896</v>
      </c>
      <c r="O23" s="154">
        <f>SUM(O16:O21)</f>
        <v>33250</v>
      </c>
      <c r="V23" s="36" t="s">
        <v>92</v>
      </c>
      <c r="W23" s="175" t="s">
        <v>397</v>
      </c>
      <c r="X23" s="175" t="s">
        <v>93</v>
      </c>
      <c r="Y23" s="36">
        <f ca="1" t="shared" si="0"/>
        <v>1635</v>
      </c>
      <c r="Z23" s="36"/>
      <c r="AA23" s="177" t="str">
        <f>+'ごみ処理概要'!B23</f>
        <v>39305</v>
      </c>
      <c r="AB23" s="36">
        <v>23</v>
      </c>
      <c r="AD23" s="177" t="s">
        <v>94</v>
      </c>
      <c r="AE23" s="36" t="s">
        <v>274</v>
      </c>
    </row>
    <row r="24" spans="2:31" ht="15" customHeight="1" thickBot="1">
      <c r="B24" s="373"/>
      <c r="C24" s="370"/>
      <c r="D24" s="10" t="s">
        <v>359</v>
      </c>
      <c r="E24" s="123">
        <f t="shared" si="8"/>
        <v>843</v>
      </c>
      <c r="F24" s="41">
        <f t="shared" si="9"/>
        <v>288</v>
      </c>
      <c r="H24" s="24"/>
      <c r="I24" s="250" t="s">
        <v>95</v>
      </c>
      <c r="J24" s="22"/>
      <c r="K24" s="22"/>
      <c r="L24" s="125">
        <f>SUM(L7,L23)</f>
        <v>248277</v>
      </c>
      <c r="M24" s="155">
        <f>M23</f>
        <v>1791</v>
      </c>
      <c r="N24" s="156">
        <f>SUM(N15,N23)</f>
        <v>9088</v>
      </c>
      <c r="O24" s="157">
        <f>SUM(O15,O23)</f>
        <v>52933</v>
      </c>
      <c r="V24" s="36" t="s">
        <v>96</v>
      </c>
      <c r="W24" s="175" t="s">
        <v>397</v>
      </c>
      <c r="X24" s="175" t="s">
        <v>97</v>
      </c>
      <c r="Y24" s="36">
        <f ca="1" t="shared" si="0"/>
        <v>3752</v>
      </c>
      <c r="Z24" s="36"/>
      <c r="AA24" s="177" t="str">
        <f>+'ごみ処理概要'!B24</f>
        <v>39306</v>
      </c>
      <c r="AB24" s="36">
        <v>24</v>
      </c>
      <c r="AD24" s="177" t="s">
        <v>98</v>
      </c>
      <c r="AE24" s="36" t="s">
        <v>275</v>
      </c>
    </row>
    <row r="25" spans="2:31" ht="15" customHeight="1">
      <c r="B25" s="373"/>
      <c r="C25" s="371"/>
      <c r="D25" s="14" t="s">
        <v>411</v>
      </c>
      <c r="E25" s="124">
        <f>SUM(E19:E24)</f>
        <v>9550</v>
      </c>
      <c r="F25" s="41">
        <f>SUM(F19:F24)</f>
        <v>17870</v>
      </c>
      <c r="H25" s="25" t="s">
        <v>378</v>
      </c>
      <c r="I25" s="26"/>
      <c r="J25" s="26"/>
      <c r="K25" s="27"/>
      <c r="L25" s="142">
        <f>Y57</f>
        <v>10407</v>
      </c>
      <c r="M25" s="158" t="s">
        <v>245</v>
      </c>
      <c r="N25" s="159" t="s">
        <v>245</v>
      </c>
      <c r="O25" s="145">
        <f>L25</f>
        <v>10407</v>
      </c>
      <c r="V25" s="36" t="s">
        <v>99</v>
      </c>
      <c r="W25" s="175" t="s">
        <v>397</v>
      </c>
      <c r="X25" s="175" t="s">
        <v>100</v>
      </c>
      <c r="Y25" s="36">
        <f ca="1" t="shared" si="0"/>
        <v>2099</v>
      </c>
      <c r="Z25" s="36"/>
      <c r="AA25" s="177" t="str">
        <f>+'ごみ処理概要'!B25</f>
        <v>39307</v>
      </c>
      <c r="AB25" s="36">
        <v>25</v>
      </c>
      <c r="AD25" s="177" t="s">
        <v>101</v>
      </c>
      <c r="AE25" s="36" t="s">
        <v>276</v>
      </c>
    </row>
    <row r="26" spans="2:31" ht="15" customHeight="1" thickBot="1">
      <c r="B26" s="374"/>
      <c r="C26" s="59" t="s">
        <v>243</v>
      </c>
      <c r="D26" s="60"/>
      <c r="E26" s="121">
        <f>E18+E25</f>
        <v>195857</v>
      </c>
      <c r="F26" s="121">
        <f>F18+F25</f>
        <v>67896</v>
      </c>
      <c r="H26" s="28" t="s">
        <v>377</v>
      </c>
      <c r="I26" s="29"/>
      <c r="J26" s="29"/>
      <c r="K26" s="30"/>
      <c r="L26" s="122">
        <f>Y58</f>
        <v>4216</v>
      </c>
      <c r="M26" s="160" t="s">
        <v>245</v>
      </c>
      <c r="N26" s="161">
        <f>L26</f>
        <v>4216</v>
      </c>
      <c r="O26" s="162" t="s">
        <v>245</v>
      </c>
      <c r="V26" s="36" t="s">
        <v>102</v>
      </c>
      <c r="W26" s="175" t="s">
        <v>397</v>
      </c>
      <c r="X26" s="175" t="s">
        <v>103</v>
      </c>
      <c r="Y26" s="36">
        <f ca="1" t="shared" si="0"/>
        <v>995</v>
      </c>
      <c r="Z26" s="36"/>
      <c r="AA26" s="177" t="str">
        <f>+'ごみ処理概要'!B26</f>
        <v>39341</v>
      </c>
      <c r="AB26" s="36">
        <v>26</v>
      </c>
      <c r="AD26" s="177" t="s">
        <v>104</v>
      </c>
      <c r="AE26" s="36" t="s">
        <v>277</v>
      </c>
    </row>
    <row r="27" spans="8:31" ht="15" customHeight="1" thickBot="1">
      <c r="H27" s="360" t="s">
        <v>243</v>
      </c>
      <c r="I27" s="361"/>
      <c r="J27" s="361"/>
      <c r="K27" s="362"/>
      <c r="L27" s="163">
        <f>SUM(L24:L26)</f>
        <v>262900</v>
      </c>
      <c r="M27" s="164">
        <f>SUM(M24:M26)</f>
        <v>1791</v>
      </c>
      <c r="N27" s="165">
        <f>SUM(N24:N26)</f>
        <v>13304</v>
      </c>
      <c r="O27" s="166">
        <f>SUM(O24:O26)</f>
        <v>63340</v>
      </c>
      <c r="V27" s="36" t="s">
        <v>105</v>
      </c>
      <c r="W27" s="175" t="s">
        <v>397</v>
      </c>
      <c r="X27" s="175" t="s">
        <v>106</v>
      </c>
      <c r="Y27" s="36">
        <f ca="1" t="shared" si="0"/>
        <v>226</v>
      </c>
      <c r="Z27" s="36"/>
      <c r="AA27" s="177" t="str">
        <f>+'ごみ処理概要'!B27</f>
        <v>39344</v>
      </c>
      <c r="AB27" s="36">
        <v>27</v>
      </c>
      <c r="AD27" s="177" t="s">
        <v>107</v>
      </c>
      <c r="AE27" s="36" t="s">
        <v>278</v>
      </c>
    </row>
    <row r="28" spans="6:31" ht="15" customHeight="1" thickBot="1">
      <c r="F28" s="5"/>
      <c r="H28" s="31" t="s">
        <v>108</v>
      </c>
      <c r="I28" s="31"/>
      <c r="J28" s="31"/>
      <c r="K28" s="31"/>
      <c r="V28" s="36" t="s">
        <v>109</v>
      </c>
      <c r="W28" s="175" t="s">
        <v>397</v>
      </c>
      <c r="X28" s="175" t="s">
        <v>110</v>
      </c>
      <c r="Y28" s="36">
        <f ca="1" t="shared" si="0"/>
        <v>843</v>
      </c>
      <c r="Z28" s="36"/>
      <c r="AA28" s="177" t="str">
        <f>+'ごみ処理概要'!B28</f>
        <v>39363</v>
      </c>
      <c r="AB28" s="36">
        <v>28</v>
      </c>
      <c r="AD28" s="177" t="s">
        <v>111</v>
      </c>
      <c r="AE28" s="36" t="s">
        <v>279</v>
      </c>
    </row>
    <row r="29" spans="2:31" ht="15" customHeight="1">
      <c r="B29" s="63"/>
      <c r="C29" s="260" t="s">
        <v>353</v>
      </c>
      <c r="D29" s="7"/>
      <c r="E29" s="120">
        <f>E26</f>
        <v>195857</v>
      </c>
      <c r="F29" s="66"/>
      <c r="L29" s="67"/>
      <c r="M29" s="6" t="s">
        <v>378</v>
      </c>
      <c r="N29" s="6" t="s">
        <v>112</v>
      </c>
      <c r="O29" s="7" t="s">
        <v>344</v>
      </c>
      <c r="V29" s="36" t="s">
        <v>113</v>
      </c>
      <c r="W29" s="175" t="s">
        <v>397</v>
      </c>
      <c r="X29" s="175" t="s">
        <v>114</v>
      </c>
      <c r="Y29" s="36">
        <f ca="1" t="shared" si="0"/>
        <v>4934</v>
      </c>
      <c r="Z29" s="36"/>
      <c r="AA29" s="177" t="str">
        <f>+'ごみ処理概要'!B29</f>
        <v>39364</v>
      </c>
      <c r="AB29" s="36">
        <v>29</v>
      </c>
      <c r="AD29" s="177" t="s">
        <v>115</v>
      </c>
      <c r="AE29" s="36" t="s">
        <v>280</v>
      </c>
    </row>
    <row r="30" spans="2:31" ht="15" customHeight="1">
      <c r="B30" s="64"/>
      <c r="C30" s="62" t="s">
        <v>354</v>
      </c>
      <c r="D30" s="8"/>
      <c r="E30" s="41">
        <f>F26</f>
        <v>67896</v>
      </c>
      <c r="F30" s="66"/>
      <c r="L30" s="68" t="s">
        <v>116</v>
      </c>
      <c r="M30" s="147">
        <f aca="true" t="shared" si="10" ref="M30:M39">Y74</f>
        <v>8583</v>
      </c>
      <c r="N30" s="147">
        <f aca="true" t="shared" si="11" ref="N30:N49">Y93</f>
        <v>6466</v>
      </c>
      <c r="O30" s="148">
        <f aca="true" t="shared" si="12" ref="O30:O39">Y113</f>
        <v>812</v>
      </c>
      <c r="V30" s="36" t="s">
        <v>117</v>
      </c>
      <c r="W30" s="175" t="s">
        <v>397</v>
      </c>
      <c r="X30" s="175" t="s">
        <v>118</v>
      </c>
      <c r="Y30" s="36">
        <f ca="1" t="shared" si="0"/>
        <v>44660</v>
      </c>
      <c r="Z30" s="36"/>
      <c r="AA30" s="177" t="str">
        <f>+'ごみ処理概要'!B30</f>
        <v>39386</v>
      </c>
      <c r="AB30" s="36">
        <v>30</v>
      </c>
      <c r="AD30" s="177" t="s">
        <v>119</v>
      </c>
      <c r="AE30" s="36" t="s">
        <v>281</v>
      </c>
    </row>
    <row r="31" spans="2:31" ht="15" customHeight="1">
      <c r="B31" s="65"/>
      <c r="C31" s="62" t="s">
        <v>344</v>
      </c>
      <c r="D31" s="8"/>
      <c r="E31" s="41">
        <f>O50</f>
        <v>927</v>
      </c>
      <c r="F31" s="66"/>
      <c r="L31" s="68" t="s">
        <v>363</v>
      </c>
      <c r="M31" s="147">
        <f t="shared" si="10"/>
        <v>5</v>
      </c>
      <c r="N31" s="147">
        <f t="shared" si="11"/>
        <v>9</v>
      </c>
      <c r="O31" s="148">
        <f t="shared" si="12"/>
        <v>3</v>
      </c>
      <c r="V31" s="36" t="s">
        <v>120</v>
      </c>
      <c r="W31" s="175" t="s">
        <v>397</v>
      </c>
      <c r="X31" s="175" t="s">
        <v>121</v>
      </c>
      <c r="Y31" s="36">
        <f ca="1" t="shared" si="0"/>
        <v>114</v>
      </c>
      <c r="Z31" s="36"/>
      <c r="AA31" s="177" t="str">
        <f>+'ごみ処理概要'!B31</f>
        <v>39387</v>
      </c>
      <c r="AB31" s="36">
        <v>31</v>
      </c>
      <c r="AD31" s="177" t="s">
        <v>122</v>
      </c>
      <c r="AE31" s="36" t="s">
        <v>282</v>
      </c>
    </row>
    <row r="32" spans="2:31" ht="15" customHeight="1" thickBot="1">
      <c r="B32" s="357" t="s">
        <v>123</v>
      </c>
      <c r="C32" s="358"/>
      <c r="D32" s="359"/>
      <c r="E32" s="121">
        <f>SUM(E29:E31)</f>
        <v>264680</v>
      </c>
      <c r="F32" s="66"/>
      <c r="L32" s="68" t="s">
        <v>364</v>
      </c>
      <c r="M32" s="147">
        <f t="shared" si="10"/>
        <v>369</v>
      </c>
      <c r="N32" s="147">
        <f t="shared" si="11"/>
        <v>204</v>
      </c>
      <c r="O32" s="148">
        <f t="shared" si="12"/>
        <v>0</v>
      </c>
      <c r="V32" s="36" t="s">
        <v>124</v>
      </c>
      <c r="W32" s="175" t="s">
        <v>397</v>
      </c>
      <c r="X32" s="175" t="s">
        <v>125</v>
      </c>
      <c r="Y32" s="36">
        <f ca="1" t="shared" si="0"/>
        <v>232</v>
      </c>
      <c r="Z32" s="36"/>
      <c r="AA32" s="177" t="str">
        <f>+'ごみ処理概要'!B32</f>
        <v>39401</v>
      </c>
      <c r="AB32" s="36">
        <v>32</v>
      </c>
      <c r="AD32" s="177" t="s">
        <v>126</v>
      </c>
      <c r="AE32" s="36" t="s">
        <v>283</v>
      </c>
    </row>
    <row r="33" spans="12:31" ht="15" customHeight="1">
      <c r="L33" s="68" t="s">
        <v>365</v>
      </c>
      <c r="M33" s="147">
        <f t="shared" si="10"/>
        <v>18</v>
      </c>
      <c r="N33" s="147">
        <f t="shared" si="11"/>
        <v>7394</v>
      </c>
      <c r="O33" s="148">
        <f t="shared" si="12"/>
        <v>84</v>
      </c>
      <c r="V33" s="36" t="s">
        <v>127</v>
      </c>
      <c r="W33" s="175" t="s">
        <v>397</v>
      </c>
      <c r="X33" s="175" t="s">
        <v>128</v>
      </c>
      <c r="Y33" s="36">
        <f ca="1" t="shared" si="0"/>
        <v>0</v>
      </c>
      <c r="Z33" s="36"/>
      <c r="AA33" s="177" t="str">
        <f>+'ごみ処理概要'!B33</f>
        <v>39402</v>
      </c>
      <c r="AB33" s="36">
        <v>33</v>
      </c>
      <c r="AD33" s="177" t="s">
        <v>129</v>
      </c>
      <c r="AE33" s="36" t="s">
        <v>284</v>
      </c>
    </row>
    <row r="34" spans="12:31" ht="15" customHeight="1">
      <c r="L34" s="68" t="s">
        <v>366</v>
      </c>
      <c r="M34" s="147">
        <f t="shared" si="10"/>
        <v>192</v>
      </c>
      <c r="N34" s="147">
        <f t="shared" si="11"/>
        <v>4582</v>
      </c>
      <c r="O34" s="148">
        <f t="shared" si="12"/>
        <v>4</v>
      </c>
      <c r="V34" s="36" t="s">
        <v>130</v>
      </c>
      <c r="W34" s="175" t="s">
        <v>397</v>
      </c>
      <c r="X34" s="175" t="s">
        <v>131</v>
      </c>
      <c r="Y34" s="36">
        <f ca="1" t="shared" si="0"/>
        <v>86</v>
      </c>
      <c r="Z34" s="36"/>
      <c r="AA34" s="177" t="str">
        <f>+'ごみ処理概要'!B34</f>
        <v>39403</v>
      </c>
      <c r="AB34" s="36">
        <v>34</v>
      </c>
      <c r="AD34" s="177" t="s">
        <v>132</v>
      </c>
      <c r="AE34" s="36" t="s">
        <v>285</v>
      </c>
    </row>
    <row r="35" spans="12:31" ht="15" customHeight="1">
      <c r="L35" s="68" t="s">
        <v>244</v>
      </c>
      <c r="M35" s="147">
        <f t="shared" si="10"/>
        <v>75</v>
      </c>
      <c r="N35" s="147">
        <f t="shared" si="11"/>
        <v>1029</v>
      </c>
      <c r="O35" s="148">
        <f t="shared" si="12"/>
        <v>23</v>
      </c>
      <c r="V35" s="36" t="s">
        <v>133</v>
      </c>
      <c r="W35" s="175" t="s">
        <v>397</v>
      </c>
      <c r="X35" s="175" t="s">
        <v>134</v>
      </c>
      <c r="Y35" s="36">
        <f ca="1" t="shared" si="0"/>
        <v>1336</v>
      </c>
      <c r="Z35" s="36"/>
      <c r="AA35" s="177" t="str">
        <f>+'ごみ処理概要'!B35</f>
        <v>39405</v>
      </c>
      <c r="AB35" s="36">
        <v>35</v>
      </c>
      <c r="AD35" s="177" t="s">
        <v>135</v>
      </c>
      <c r="AE35" s="36" t="s">
        <v>286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収集ごみ（混合ごみ＋可燃ごみ＋不燃ごみ＋資源ごみ＋粗大ごみ＋その他）＝236,333t/年</v>
      </c>
      <c r="C36" s="252"/>
      <c r="L36" s="68" t="s">
        <v>367</v>
      </c>
      <c r="M36" s="147">
        <f t="shared" si="10"/>
        <v>0</v>
      </c>
      <c r="N36" s="147">
        <f t="shared" si="11"/>
        <v>3</v>
      </c>
      <c r="O36" s="148">
        <f t="shared" si="12"/>
        <v>0</v>
      </c>
      <c r="V36" s="36" t="s">
        <v>136</v>
      </c>
      <c r="W36" s="175" t="s">
        <v>397</v>
      </c>
      <c r="X36" s="175" t="s">
        <v>137</v>
      </c>
      <c r="Y36" s="36">
        <f ca="1" t="shared" si="0"/>
        <v>15304</v>
      </c>
      <c r="Z36" s="36"/>
      <c r="AA36" s="177" t="str">
        <f>+'ごみ処理概要'!B36</f>
        <v>39410</v>
      </c>
      <c r="AB36" s="36">
        <v>36</v>
      </c>
      <c r="AD36" s="177" t="s">
        <v>138</v>
      </c>
      <c r="AE36" s="36" t="s">
        <v>287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計画収集量（収集ごみ＋直接搬入ごみ）＝263,753t/年</v>
      </c>
      <c r="L37" s="68" t="s">
        <v>139</v>
      </c>
      <c r="M37" s="147">
        <f t="shared" si="10"/>
        <v>203</v>
      </c>
      <c r="N37" s="147">
        <f t="shared" si="11"/>
        <v>4476</v>
      </c>
      <c r="O37" s="148">
        <f t="shared" si="12"/>
        <v>0</v>
      </c>
      <c r="V37" s="36" t="s">
        <v>140</v>
      </c>
      <c r="W37" s="175" t="s">
        <v>397</v>
      </c>
      <c r="X37" s="175" t="s">
        <v>141</v>
      </c>
      <c r="Y37" s="36">
        <f ca="1" t="shared" si="0"/>
        <v>256</v>
      </c>
      <c r="Z37" s="36"/>
      <c r="AA37" s="177" t="str">
        <f>+'ごみ処理概要'!B37</f>
        <v>39411</v>
      </c>
      <c r="AB37" s="36">
        <v>37</v>
      </c>
      <c r="AD37" s="177" t="s">
        <v>142</v>
      </c>
      <c r="AE37" s="36" t="s">
        <v>288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ごみ総排出量（計画収集量＋集団回収量）＝264,680t/年</v>
      </c>
      <c r="L38" s="68" t="s">
        <v>143</v>
      </c>
      <c r="M38" s="147">
        <f t="shared" si="10"/>
        <v>0</v>
      </c>
      <c r="N38" s="147">
        <f t="shared" si="11"/>
        <v>385</v>
      </c>
      <c r="O38" s="148">
        <f t="shared" si="12"/>
        <v>0</v>
      </c>
      <c r="V38" s="36" t="s">
        <v>144</v>
      </c>
      <c r="W38" s="175" t="s">
        <v>397</v>
      </c>
      <c r="X38" s="175" t="s">
        <v>145</v>
      </c>
      <c r="Y38" s="36">
        <f ca="1" t="shared" si="0"/>
        <v>297</v>
      </c>
      <c r="Z38" s="36"/>
      <c r="AA38" s="177" t="str">
        <f>+'ごみ処理概要'!B38</f>
        <v>39412</v>
      </c>
      <c r="AB38" s="36">
        <v>38</v>
      </c>
      <c r="AD38" s="177" t="s">
        <v>146</v>
      </c>
      <c r="AE38" s="36" t="s">
        <v>289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ごみ処理量（直接最終処分量＋直接焼却量＋焼却以外の中間処理量＋直接資源化量）＝262,900t/年</v>
      </c>
      <c r="L39" s="68" t="s">
        <v>370</v>
      </c>
      <c r="M39" s="147">
        <f t="shared" si="10"/>
        <v>962</v>
      </c>
      <c r="N39" s="147">
        <f t="shared" si="11"/>
        <v>698</v>
      </c>
      <c r="O39" s="148">
        <f t="shared" si="12"/>
        <v>0</v>
      </c>
      <c r="V39" s="36" t="s">
        <v>147</v>
      </c>
      <c r="W39" s="175" t="s">
        <v>397</v>
      </c>
      <c r="X39" s="175" t="s">
        <v>148</v>
      </c>
      <c r="Y39" s="36">
        <f ca="1" t="shared" si="0"/>
        <v>389</v>
      </c>
      <c r="Z39" s="36"/>
      <c r="AA39" s="177" t="str">
        <f>+'ごみ処理概要'!B39</f>
        <v>39424</v>
      </c>
      <c r="AB39" s="36">
        <v>39</v>
      </c>
      <c r="AD39" s="177" t="s">
        <v>149</v>
      </c>
      <c r="AE39" s="36" t="s">
        <v>290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１人１日あたりごみ排出量（ごみ総排出量/総人口）＝940g/人日</v>
      </c>
      <c r="L40" s="68" t="s">
        <v>371</v>
      </c>
      <c r="M40" s="133" t="s">
        <v>245</v>
      </c>
      <c r="N40" s="147">
        <f t="shared" si="11"/>
        <v>1</v>
      </c>
      <c r="O40" s="134" t="s">
        <v>245</v>
      </c>
      <c r="V40" s="36" t="s">
        <v>150</v>
      </c>
      <c r="W40" s="175" t="s">
        <v>397</v>
      </c>
      <c r="X40" s="175" t="s">
        <v>151</v>
      </c>
      <c r="Y40" s="36">
        <f ca="1" t="shared" si="0"/>
        <v>288</v>
      </c>
      <c r="Z40" s="36"/>
      <c r="AA40" s="177" t="str">
        <f>+'ごみ処理概要'!B40</f>
        <v>39427</v>
      </c>
      <c r="AB40" s="36">
        <v>40</v>
      </c>
      <c r="AD40" s="177" t="s">
        <v>152</v>
      </c>
      <c r="AE40" s="36" t="s">
        <v>291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リサイクル率（[資源化量合計＋集団回収量]/[ごみ処理量＋集団回収量]）＝24.36％</v>
      </c>
      <c r="L41" s="68" t="s">
        <v>372</v>
      </c>
      <c r="M41" s="133" t="s">
        <v>245</v>
      </c>
      <c r="N41" s="147">
        <f t="shared" si="11"/>
        <v>0</v>
      </c>
      <c r="O41" s="134" t="s">
        <v>245</v>
      </c>
      <c r="W41" s="175"/>
      <c r="X41" s="175"/>
      <c r="Z41" s="36"/>
      <c r="AA41" s="177" t="str">
        <f>+'ごみ処理概要'!B41</f>
        <v>39428</v>
      </c>
      <c r="AB41" s="36">
        <v>41</v>
      </c>
      <c r="AD41" s="177" t="s">
        <v>153</v>
      </c>
      <c r="AE41" s="36" t="s">
        <v>292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中間処理による減量化量（施設処理量-施設処理後資源化量-施設処理後残渣処分量）＝186,256t/年</v>
      </c>
      <c r="L42" s="68" t="s">
        <v>373</v>
      </c>
      <c r="M42" s="133" t="s">
        <v>245</v>
      </c>
      <c r="N42" s="147">
        <f t="shared" si="11"/>
        <v>4736</v>
      </c>
      <c r="O42" s="134" t="s">
        <v>245</v>
      </c>
      <c r="V42" s="36" t="s">
        <v>392</v>
      </c>
      <c r="W42" s="175" t="s">
        <v>154</v>
      </c>
      <c r="X42" s="36" t="s">
        <v>246</v>
      </c>
      <c r="Y42" s="36">
        <f aca="true" ca="1" t="shared" si="13" ref="Y42:Y83">IF(Y$2=0,INDIRECT(W42&amp;"!"&amp;X42&amp;$AB$2),0)</f>
        <v>209207</v>
      </c>
      <c r="Z42" s="36"/>
      <c r="AA42" s="177" t="e">
        <f>+ごみ処理概要!#REF!</f>
        <v>#REF!</v>
      </c>
      <c r="AB42" s="36">
        <v>42</v>
      </c>
      <c r="AD42" s="177" t="s">
        <v>155</v>
      </c>
      <c r="AE42" s="36" t="s">
        <v>293</v>
      </c>
    </row>
    <row r="43" spans="12:31" ht="15" customHeight="1">
      <c r="L43" s="68" t="s">
        <v>156</v>
      </c>
      <c r="M43" s="133" t="s">
        <v>245</v>
      </c>
      <c r="N43" s="147">
        <f t="shared" si="11"/>
        <v>8577</v>
      </c>
      <c r="O43" s="134" t="s">
        <v>245</v>
      </c>
      <c r="U43" s="1" t="s">
        <v>395</v>
      </c>
      <c r="V43" s="36" t="s">
        <v>379</v>
      </c>
      <c r="W43" s="175" t="s">
        <v>154</v>
      </c>
      <c r="X43" s="36" t="s">
        <v>157</v>
      </c>
      <c r="Y43" s="36">
        <f ca="1" t="shared" si="13"/>
        <v>1184</v>
      </c>
      <c r="Z43" s="36"/>
      <c r="AA43" s="177" t="e">
        <f>+ごみ処理概要!#REF!</f>
        <v>#REF!</v>
      </c>
      <c r="AB43" s="36">
        <v>43</v>
      </c>
      <c r="AD43" s="177" t="s">
        <v>158</v>
      </c>
      <c r="AE43" s="36" t="s">
        <v>294</v>
      </c>
    </row>
    <row r="44" spans="12:31" ht="15" customHeight="1">
      <c r="L44" s="68" t="s">
        <v>159</v>
      </c>
      <c r="M44" s="133" t="s">
        <v>245</v>
      </c>
      <c r="N44" s="147">
        <f t="shared" si="11"/>
        <v>0</v>
      </c>
      <c r="O44" s="134" t="s">
        <v>245</v>
      </c>
      <c r="U44" s="1" t="s">
        <v>395</v>
      </c>
      <c r="V44" s="36" t="s">
        <v>347</v>
      </c>
      <c r="W44" s="175" t="s">
        <v>154</v>
      </c>
      <c r="X44" s="36" t="s">
        <v>160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161</v>
      </c>
      <c r="AE44" s="36" t="s">
        <v>295</v>
      </c>
    </row>
    <row r="45" spans="11:31" ht="15" customHeight="1">
      <c r="K45" s="50"/>
      <c r="L45" s="68" t="s">
        <v>162</v>
      </c>
      <c r="M45" s="133" t="s">
        <v>245</v>
      </c>
      <c r="N45" s="147">
        <f t="shared" si="11"/>
        <v>8649</v>
      </c>
      <c r="O45" s="134" t="s">
        <v>245</v>
      </c>
      <c r="U45" s="1" t="s">
        <v>395</v>
      </c>
      <c r="V45" s="36" t="s">
        <v>348</v>
      </c>
      <c r="W45" s="175" t="s">
        <v>154</v>
      </c>
      <c r="X45" s="36" t="s">
        <v>163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164</v>
      </c>
      <c r="AE45" s="36" t="s">
        <v>296</v>
      </c>
    </row>
    <row r="46" spans="11:31" ht="15" customHeight="1">
      <c r="K46" s="50"/>
      <c r="L46" s="68" t="s">
        <v>335</v>
      </c>
      <c r="M46" s="133" t="s">
        <v>245</v>
      </c>
      <c r="N46" s="147">
        <f t="shared" si="11"/>
        <v>0</v>
      </c>
      <c r="O46" s="134" t="s">
        <v>245</v>
      </c>
      <c r="U46" s="1" t="s">
        <v>395</v>
      </c>
      <c r="V46" s="36" t="s">
        <v>349</v>
      </c>
      <c r="W46" s="175" t="s">
        <v>154</v>
      </c>
      <c r="X46" s="36" t="s">
        <v>406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165</v>
      </c>
      <c r="AE46" s="36" t="s">
        <v>297</v>
      </c>
    </row>
    <row r="47" spans="11:31" ht="15" customHeight="1">
      <c r="K47" s="50"/>
      <c r="L47" s="68" t="s">
        <v>166</v>
      </c>
      <c r="M47" s="133" t="s">
        <v>245</v>
      </c>
      <c r="N47" s="147">
        <f t="shared" si="11"/>
        <v>4517</v>
      </c>
      <c r="O47" s="134" t="s">
        <v>245</v>
      </c>
      <c r="U47" s="1" t="s">
        <v>395</v>
      </c>
      <c r="V47" s="36" t="s">
        <v>350</v>
      </c>
      <c r="W47" s="175" t="s">
        <v>154</v>
      </c>
      <c r="X47" s="36" t="s">
        <v>167</v>
      </c>
      <c r="Y47" s="36">
        <f ca="1" t="shared" si="13"/>
        <v>0</v>
      </c>
      <c r="Z47" s="36"/>
      <c r="AA47" s="177" t="e">
        <f>+ごみ処理概要!#REF!</f>
        <v>#REF!</v>
      </c>
      <c r="AB47" s="36">
        <v>47</v>
      </c>
      <c r="AD47" s="177" t="s">
        <v>168</v>
      </c>
      <c r="AE47" s="36" t="s">
        <v>298</v>
      </c>
    </row>
    <row r="48" spans="11:31" ht="15" customHeight="1">
      <c r="K48" s="50"/>
      <c r="L48" s="69" t="s">
        <v>169</v>
      </c>
      <c r="M48" s="147">
        <f>Y91</f>
        <v>0</v>
      </c>
      <c r="N48" s="147">
        <f t="shared" si="11"/>
        <v>7</v>
      </c>
      <c r="O48" s="148">
        <f>Y130</f>
        <v>0</v>
      </c>
      <c r="U48" s="1" t="s">
        <v>395</v>
      </c>
      <c r="V48" s="36" t="s">
        <v>351</v>
      </c>
      <c r="W48" s="175" t="s">
        <v>154</v>
      </c>
      <c r="X48" s="36" t="s">
        <v>170</v>
      </c>
      <c r="Y48" s="36">
        <f ca="1" t="shared" si="13"/>
        <v>607</v>
      </c>
      <c r="Z48" s="36"/>
      <c r="AA48" s="177" t="e">
        <f>+ごみ処理概要!#REF!</f>
        <v>#REF!</v>
      </c>
      <c r="AB48" s="36">
        <v>48</v>
      </c>
      <c r="AD48" s="177" t="s">
        <v>171</v>
      </c>
      <c r="AE48" s="36" t="s">
        <v>299</v>
      </c>
    </row>
    <row r="49" spans="12:31" ht="15" customHeight="1" thickBot="1">
      <c r="L49" s="70" t="s">
        <v>361</v>
      </c>
      <c r="M49" s="150">
        <f>Y92</f>
        <v>0</v>
      </c>
      <c r="N49" s="147">
        <f t="shared" si="11"/>
        <v>1200</v>
      </c>
      <c r="O49" s="167">
        <f>Y131</f>
        <v>1</v>
      </c>
      <c r="U49" s="1" t="s">
        <v>395</v>
      </c>
      <c r="V49" s="36" t="s">
        <v>408</v>
      </c>
      <c r="W49" s="175" t="s">
        <v>154</v>
      </c>
      <c r="X49" s="36" t="s">
        <v>172</v>
      </c>
      <c r="Y49" s="36">
        <f ca="1" t="shared" si="13"/>
        <v>0</v>
      </c>
      <c r="Z49" s="36"/>
      <c r="AA49" s="177" t="e">
        <f>+ごみ処理概要!#REF!</f>
        <v>#REF!</v>
      </c>
      <c r="AB49" s="36">
        <v>49</v>
      </c>
      <c r="AD49" s="177" t="s">
        <v>173</v>
      </c>
      <c r="AE49" s="36" t="s">
        <v>300</v>
      </c>
    </row>
    <row r="50" spans="12:31" ht="15" customHeight="1" thickBot="1">
      <c r="L50" s="32" t="s">
        <v>243</v>
      </c>
      <c r="M50" s="156">
        <f>SUM(M30:M49)</f>
        <v>10407</v>
      </c>
      <c r="N50" s="156">
        <f>SUM(N30:N49)</f>
        <v>52933</v>
      </c>
      <c r="O50" s="157">
        <f>SUM(O30:O49)</f>
        <v>927</v>
      </c>
      <c r="U50" s="1" t="s">
        <v>383</v>
      </c>
      <c r="V50" s="36" t="s">
        <v>379</v>
      </c>
      <c r="W50" s="175" t="s">
        <v>154</v>
      </c>
      <c r="X50" s="36" t="s">
        <v>250</v>
      </c>
      <c r="Y50" s="36">
        <f ca="1" t="shared" si="13"/>
        <v>2912</v>
      </c>
      <c r="Z50" s="36"/>
      <c r="AA50" s="177" t="e">
        <f>+ごみ処理概要!#REF!</f>
        <v>#REF!</v>
      </c>
      <c r="AB50" s="36">
        <v>50</v>
      </c>
      <c r="AD50" s="177" t="s">
        <v>174</v>
      </c>
      <c r="AE50" s="36" t="s">
        <v>301</v>
      </c>
    </row>
    <row r="51" spans="12:31" ht="15" customHeight="1">
      <c r="L51" s="51"/>
      <c r="M51" s="52"/>
      <c r="U51" s="1" t="s">
        <v>383</v>
      </c>
      <c r="V51" s="36" t="s">
        <v>347</v>
      </c>
      <c r="W51" s="175" t="s">
        <v>154</v>
      </c>
      <c r="X51" s="36" t="s">
        <v>251</v>
      </c>
      <c r="Y51" s="36">
        <f ca="1" t="shared" si="13"/>
        <v>27</v>
      </c>
      <c r="Z51" s="36"/>
      <c r="AA51" s="177" t="e">
        <f>+ごみ処理概要!#REF!</f>
        <v>#REF!</v>
      </c>
      <c r="AB51" s="36">
        <v>51</v>
      </c>
      <c r="AD51" s="177" t="s">
        <v>175</v>
      </c>
      <c r="AE51" s="36" t="s">
        <v>302</v>
      </c>
    </row>
    <row r="52" spans="21:31" ht="16.5" customHeight="1" hidden="1">
      <c r="U52" s="1" t="s">
        <v>383</v>
      </c>
      <c r="V52" s="36" t="s">
        <v>348</v>
      </c>
      <c r="W52" s="175" t="s">
        <v>154</v>
      </c>
      <c r="X52" s="36" t="s">
        <v>248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176</v>
      </c>
      <c r="AE52" s="36" t="s">
        <v>303</v>
      </c>
    </row>
    <row r="53" spans="21:28" ht="15" customHeight="1" hidden="1">
      <c r="U53" s="1" t="s">
        <v>383</v>
      </c>
      <c r="V53" s="36" t="s">
        <v>349</v>
      </c>
      <c r="W53" s="175" t="s">
        <v>154</v>
      </c>
      <c r="X53" s="36" t="s">
        <v>252</v>
      </c>
      <c r="Y53" s="36">
        <f ca="1" t="shared" si="13"/>
        <v>0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383</v>
      </c>
      <c r="V54" s="36" t="s">
        <v>350</v>
      </c>
      <c r="W54" s="175" t="s">
        <v>154</v>
      </c>
      <c r="X54" s="36" t="s">
        <v>253</v>
      </c>
      <c r="Y54" s="36">
        <f ca="1" t="shared" si="13"/>
        <v>9921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383</v>
      </c>
      <c r="V55" s="36" t="s">
        <v>351</v>
      </c>
      <c r="W55" s="175" t="s">
        <v>154</v>
      </c>
      <c r="X55" s="36" t="s">
        <v>254</v>
      </c>
      <c r="Y55" s="36">
        <f ca="1" t="shared" si="13"/>
        <v>25707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383</v>
      </c>
      <c r="V56" s="36" t="s">
        <v>408</v>
      </c>
      <c r="W56" s="175" t="s">
        <v>154</v>
      </c>
      <c r="X56" s="36" t="s">
        <v>249</v>
      </c>
      <c r="Y56" s="36">
        <f ca="1" t="shared" si="13"/>
        <v>503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378</v>
      </c>
      <c r="W57" s="175" t="s">
        <v>154</v>
      </c>
      <c r="X57" s="36" t="s">
        <v>255</v>
      </c>
      <c r="Y57" s="36">
        <f ca="1" t="shared" si="13"/>
        <v>10407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377</v>
      </c>
      <c r="W58" s="175" t="s">
        <v>154</v>
      </c>
      <c r="X58" s="36" t="s">
        <v>256</v>
      </c>
      <c r="Y58" s="36">
        <f ca="1" t="shared" si="13"/>
        <v>4216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177</v>
      </c>
      <c r="V59" s="36" t="s">
        <v>346</v>
      </c>
      <c r="W59" s="175" t="s">
        <v>154</v>
      </c>
      <c r="X59" s="36" t="s">
        <v>178</v>
      </c>
      <c r="Y59" s="36">
        <f ca="1" t="shared" si="13"/>
        <v>7192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177</v>
      </c>
      <c r="V60" s="36" t="s">
        <v>379</v>
      </c>
      <c r="W60" s="175" t="s">
        <v>154</v>
      </c>
      <c r="X60" s="36" t="s">
        <v>179</v>
      </c>
      <c r="Y60" s="36">
        <f ca="1" t="shared" si="13"/>
        <v>519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177</v>
      </c>
      <c r="V61" s="36" t="s">
        <v>347</v>
      </c>
      <c r="W61" s="175" t="s">
        <v>154</v>
      </c>
      <c r="X61" s="36" t="s">
        <v>180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177</v>
      </c>
      <c r="V62" s="36" t="s">
        <v>348</v>
      </c>
      <c r="W62" s="175" t="s">
        <v>154</v>
      </c>
      <c r="X62" s="36" t="s">
        <v>181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177</v>
      </c>
      <c r="V63" s="36" t="s">
        <v>349</v>
      </c>
      <c r="W63" s="175" t="s">
        <v>154</v>
      </c>
      <c r="X63" s="36" t="s">
        <v>182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177</v>
      </c>
      <c r="V64" s="36" t="s">
        <v>350</v>
      </c>
      <c r="W64" s="175" t="s">
        <v>154</v>
      </c>
      <c r="X64" s="36" t="s">
        <v>183</v>
      </c>
      <c r="Y64" s="36">
        <f ca="1" t="shared" si="13"/>
        <v>78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177</v>
      </c>
      <c r="V65" s="36" t="s">
        <v>351</v>
      </c>
      <c r="W65" s="175" t="s">
        <v>154</v>
      </c>
      <c r="X65" s="36" t="s">
        <v>184</v>
      </c>
      <c r="Y65" s="36">
        <f ca="1" t="shared" si="13"/>
        <v>1156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177</v>
      </c>
      <c r="V66" s="36" t="s">
        <v>408</v>
      </c>
      <c r="W66" s="175" t="s">
        <v>154</v>
      </c>
      <c r="X66" s="36" t="s">
        <v>185</v>
      </c>
      <c r="Y66" s="36">
        <f ca="1" t="shared" si="13"/>
        <v>143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387</v>
      </c>
      <c r="V67" s="36" t="s">
        <v>346</v>
      </c>
      <c r="W67" s="175" t="s">
        <v>242</v>
      </c>
      <c r="X67" s="176" t="s">
        <v>172</v>
      </c>
      <c r="Y67" s="36">
        <f ca="1" t="shared" si="13"/>
        <v>19683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387</v>
      </c>
      <c r="V68" s="36" t="s">
        <v>379</v>
      </c>
      <c r="W68" s="175" t="s">
        <v>242</v>
      </c>
      <c r="X68" s="176" t="s">
        <v>186</v>
      </c>
      <c r="Y68" s="36">
        <f ca="1" t="shared" si="13"/>
        <v>996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387</v>
      </c>
      <c r="V69" s="36" t="s">
        <v>347</v>
      </c>
      <c r="W69" s="175" t="s">
        <v>242</v>
      </c>
      <c r="X69" s="176" t="s">
        <v>187</v>
      </c>
      <c r="Y69" s="36">
        <f ca="1" t="shared" si="13"/>
        <v>23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387</v>
      </c>
      <c r="V70" s="36" t="s">
        <v>348</v>
      </c>
      <c r="W70" s="175" t="s">
        <v>242</v>
      </c>
      <c r="X70" s="176" t="s">
        <v>103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387</v>
      </c>
      <c r="V71" s="36" t="s">
        <v>349</v>
      </c>
      <c r="W71" s="175" t="s">
        <v>242</v>
      </c>
      <c r="X71" s="176" t="s">
        <v>145</v>
      </c>
      <c r="Y71" s="36">
        <f ca="1" t="shared" si="13"/>
        <v>0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387</v>
      </c>
      <c r="V72" s="36" t="s">
        <v>350</v>
      </c>
      <c r="W72" s="175" t="s">
        <v>242</v>
      </c>
      <c r="X72" s="176" t="s">
        <v>188</v>
      </c>
      <c r="Y72" s="36">
        <f ca="1" t="shared" si="13"/>
        <v>8583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387</v>
      </c>
      <c r="V73" s="36" t="s">
        <v>351</v>
      </c>
      <c r="W73" s="175" t="s">
        <v>242</v>
      </c>
      <c r="X73" s="176" t="s">
        <v>189</v>
      </c>
      <c r="Y73" s="36">
        <f ca="1" t="shared" si="13"/>
        <v>23648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190</v>
      </c>
      <c r="V74" s="36" t="s">
        <v>362</v>
      </c>
      <c r="W74" s="175" t="s">
        <v>337</v>
      </c>
      <c r="X74" s="176" t="s">
        <v>409</v>
      </c>
      <c r="Y74" s="36">
        <f ca="1" t="shared" si="13"/>
        <v>8583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190</v>
      </c>
      <c r="V75" s="36" t="s">
        <v>363</v>
      </c>
      <c r="W75" s="175" t="s">
        <v>337</v>
      </c>
      <c r="X75" s="176" t="s">
        <v>191</v>
      </c>
      <c r="Y75" s="36">
        <f ca="1" t="shared" si="13"/>
        <v>5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190</v>
      </c>
      <c r="V76" s="36" t="s">
        <v>364</v>
      </c>
      <c r="W76" s="175" t="s">
        <v>337</v>
      </c>
      <c r="X76" s="176" t="s">
        <v>178</v>
      </c>
      <c r="Y76" s="36">
        <f ca="1" t="shared" si="13"/>
        <v>369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190</v>
      </c>
      <c r="V77" s="36" t="s">
        <v>365</v>
      </c>
      <c r="W77" s="175" t="s">
        <v>337</v>
      </c>
      <c r="X77" s="176" t="s">
        <v>192</v>
      </c>
      <c r="Y77" s="36">
        <f ca="1" t="shared" si="13"/>
        <v>18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190</v>
      </c>
      <c r="V78" s="36" t="s">
        <v>366</v>
      </c>
      <c r="W78" s="175" t="s">
        <v>337</v>
      </c>
      <c r="X78" s="176" t="s">
        <v>179</v>
      </c>
      <c r="Y78" s="36">
        <f ca="1" t="shared" si="13"/>
        <v>192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190</v>
      </c>
      <c r="V79" s="36" t="s">
        <v>244</v>
      </c>
      <c r="W79" s="175" t="s">
        <v>337</v>
      </c>
      <c r="X79" s="176" t="s">
        <v>180</v>
      </c>
      <c r="Y79" s="36">
        <f ca="1" t="shared" si="13"/>
        <v>75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190</v>
      </c>
      <c r="V80" s="36" t="s">
        <v>367</v>
      </c>
      <c r="W80" s="175" t="s">
        <v>337</v>
      </c>
      <c r="X80" s="176" t="s">
        <v>181</v>
      </c>
      <c r="Y80" s="36">
        <f ca="1" t="shared" si="13"/>
        <v>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190</v>
      </c>
      <c r="V81" s="36" t="s">
        <v>368</v>
      </c>
      <c r="W81" s="186" t="s">
        <v>337</v>
      </c>
      <c r="X81" s="176" t="s">
        <v>182</v>
      </c>
      <c r="Y81" s="36">
        <f ca="1" t="shared" si="13"/>
        <v>203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190</v>
      </c>
      <c r="V82" s="36" t="s">
        <v>369</v>
      </c>
      <c r="W82" s="175" t="s">
        <v>337</v>
      </c>
      <c r="X82" s="176" t="s">
        <v>183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190</v>
      </c>
      <c r="V83" s="36" t="s">
        <v>370</v>
      </c>
      <c r="W83" s="175" t="s">
        <v>337</v>
      </c>
      <c r="X83" s="176" t="s">
        <v>184</v>
      </c>
      <c r="Y83" s="36">
        <f ca="1" t="shared" si="13"/>
        <v>962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190</v>
      </c>
      <c r="V84" s="36" t="s">
        <v>371</v>
      </c>
      <c r="W84" s="175" t="s">
        <v>337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190</v>
      </c>
      <c r="V85" s="36" t="s">
        <v>372</v>
      </c>
      <c r="W85" s="175" t="s">
        <v>337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190</v>
      </c>
      <c r="V86" s="36" t="s">
        <v>373</v>
      </c>
      <c r="W86" s="175" t="s">
        <v>337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190</v>
      </c>
      <c r="V87" s="36" t="s">
        <v>156</v>
      </c>
      <c r="W87" s="175" t="s">
        <v>337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190</v>
      </c>
      <c r="V88" s="36" t="s">
        <v>159</v>
      </c>
      <c r="W88" s="175" t="s">
        <v>337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190</v>
      </c>
      <c r="V89" s="36" t="s">
        <v>374</v>
      </c>
      <c r="W89" s="175" t="s">
        <v>337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190</v>
      </c>
      <c r="V90" s="36" t="s">
        <v>375</v>
      </c>
      <c r="W90" s="175" t="s">
        <v>337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190</v>
      </c>
      <c r="V91" s="36" t="s">
        <v>376</v>
      </c>
      <c r="W91" s="175" t="s">
        <v>337</v>
      </c>
      <c r="X91" s="176" t="s">
        <v>193</v>
      </c>
      <c r="Y91" s="36">
        <f aca="true" ca="1" t="shared" si="14" ref="Y91:Y122">IF(Y$2=0,INDIRECT(W91&amp;"!"&amp;X91&amp;$AB$2),0)</f>
        <v>0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190</v>
      </c>
      <c r="V92" s="36" t="s">
        <v>361</v>
      </c>
      <c r="W92" s="175" t="s">
        <v>337</v>
      </c>
      <c r="X92" s="176" t="s">
        <v>194</v>
      </c>
      <c r="Y92" s="36">
        <f ca="1" t="shared" si="14"/>
        <v>0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336</v>
      </c>
      <c r="V93" s="36" t="s">
        <v>362</v>
      </c>
      <c r="W93" s="175" t="s">
        <v>337</v>
      </c>
      <c r="X93" s="176" t="s">
        <v>195</v>
      </c>
      <c r="Y93" s="36">
        <f ca="1" t="shared" si="14"/>
        <v>6466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336</v>
      </c>
      <c r="V94" s="36" t="s">
        <v>363</v>
      </c>
      <c r="W94" s="175" t="s">
        <v>337</v>
      </c>
      <c r="X94" s="176" t="s">
        <v>196</v>
      </c>
      <c r="Y94" s="36">
        <f ca="1" t="shared" si="14"/>
        <v>9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336</v>
      </c>
      <c r="V95" s="36" t="s">
        <v>364</v>
      </c>
      <c r="W95" s="175" t="s">
        <v>337</v>
      </c>
      <c r="X95" s="176" t="s">
        <v>197</v>
      </c>
      <c r="Y95" s="36">
        <f ca="1" t="shared" si="14"/>
        <v>204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336</v>
      </c>
      <c r="V96" s="36" t="s">
        <v>365</v>
      </c>
      <c r="W96" s="175" t="s">
        <v>337</v>
      </c>
      <c r="X96" s="176" t="s">
        <v>198</v>
      </c>
      <c r="Y96" s="36">
        <f ca="1" t="shared" si="14"/>
        <v>7394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336</v>
      </c>
      <c r="V97" s="36" t="s">
        <v>366</v>
      </c>
      <c r="W97" s="175" t="s">
        <v>337</v>
      </c>
      <c r="X97" s="176" t="s">
        <v>199</v>
      </c>
      <c r="Y97" s="36">
        <f ca="1" t="shared" si="14"/>
        <v>4582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336</v>
      </c>
      <c r="V98" s="36" t="s">
        <v>244</v>
      </c>
      <c r="W98" s="175" t="s">
        <v>337</v>
      </c>
      <c r="X98" s="176" t="s">
        <v>200</v>
      </c>
      <c r="Y98" s="36">
        <f ca="1" t="shared" si="14"/>
        <v>1029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336</v>
      </c>
      <c r="V99" s="36" t="s">
        <v>367</v>
      </c>
      <c r="W99" s="175" t="s">
        <v>337</v>
      </c>
      <c r="X99" s="176" t="s">
        <v>201</v>
      </c>
      <c r="Y99" s="36">
        <f ca="1" t="shared" si="14"/>
        <v>3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336</v>
      </c>
      <c r="V100" s="36" t="s">
        <v>368</v>
      </c>
      <c r="W100" s="186" t="s">
        <v>337</v>
      </c>
      <c r="X100" s="176" t="s">
        <v>202</v>
      </c>
      <c r="Y100" s="36">
        <f ca="1" t="shared" si="14"/>
        <v>4476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336</v>
      </c>
      <c r="V101" s="36" t="s">
        <v>369</v>
      </c>
      <c r="W101" s="175" t="s">
        <v>337</v>
      </c>
      <c r="X101" s="176" t="s">
        <v>412</v>
      </c>
      <c r="Y101" s="36">
        <f ca="1" t="shared" si="14"/>
        <v>385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336</v>
      </c>
      <c r="V102" s="36" t="s">
        <v>370</v>
      </c>
      <c r="W102" s="175" t="s">
        <v>337</v>
      </c>
      <c r="X102" s="176" t="s">
        <v>203</v>
      </c>
      <c r="Y102" s="36">
        <f ca="1" t="shared" si="14"/>
        <v>698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336</v>
      </c>
      <c r="V103" s="36" t="s">
        <v>371</v>
      </c>
      <c r="W103" s="175" t="s">
        <v>337</v>
      </c>
      <c r="X103" s="176" t="s">
        <v>204</v>
      </c>
      <c r="Y103" s="36">
        <f ca="1" t="shared" si="14"/>
        <v>1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336</v>
      </c>
      <c r="V104" s="36" t="s">
        <v>372</v>
      </c>
      <c r="W104" s="175" t="s">
        <v>337</v>
      </c>
      <c r="X104" s="176" t="s">
        <v>205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336</v>
      </c>
      <c r="V105" s="36" t="s">
        <v>373</v>
      </c>
      <c r="W105" s="175" t="s">
        <v>337</v>
      </c>
      <c r="X105" s="176" t="s">
        <v>206</v>
      </c>
      <c r="Y105" s="36">
        <f ca="1" t="shared" si="14"/>
        <v>4736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336</v>
      </c>
      <c r="V106" s="36" t="s">
        <v>156</v>
      </c>
      <c r="W106" s="175" t="s">
        <v>337</v>
      </c>
      <c r="X106" s="176" t="s">
        <v>207</v>
      </c>
      <c r="Y106" s="36">
        <f ca="1" t="shared" si="14"/>
        <v>8577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336</v>
      </c>
      <c r="V107" s="36" t="s">
        <v>159</v>
      </c>
      <c r="W107" s="175" t="s">
        <v>337</v>
      </c>
      <c r="X107" s="176" t="s">
        <v>208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336</v>
      </c>
      <c r="V108" s="36" t="s">
        <v>374</v>
      </c>
      <c r="W108" s="175" t="s">
        <v>337</v>
      </c>
      <c r="X108" s="176" t="s">
        <v>209</v>
      </c>
      <c r="Y108" s="36">
        <f ca="1" t="shared" si="14"/>
        <v>8649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336</v>
      </c>
      <c r="V109" s="36" t="s">
        <v>334</v>
      </c>
      <c r="W109" s="175" t="s">
        <v>337</v>
      </c>
      <c r="X109" s="176" t="s">
        <v>210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336</v>
      </c>
      <c r="V110" s="36" t="s">
        <v>375</v>
      </c>
      <c r="W110" s="175" t="s">
        <v>337</v>
      </c>
      <c r="X110" s="176" t="s">
        <v>211</v>
      </c>
      <c r="Y110" s="36">
        <f ca="1" t="shared" si="14"/>
        <v>4517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336</v>
      </c>
      <c r="V111" s="36" t="s">
        <v>376</v>
      </c>
      <c r="W111" s="175" t="s">
        <v>337</v>
      </c>
      <c r="X111" s="176" t="s">
        <v>212</v>
      </c>
      <c r="Y111" s="36">
        <f ca="1" t="shared" si="14"/>
        <v>7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336</v>
      </c>
      <c r="V112" s="36" t="s">
        <v>361</v>
      </c>
      <c r="W112" s="175" t="s">
        <v>337</v>
      </c>
      <c r="X112" s="176" t="s">
        <v>213</v>
      </c>
      <c r="Y112" s="36">
        <f ca="1" t="shared" si="14"/>
        <v>1200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214</v>
      </c>
      <c r="V113" s="36" t="s">
        <v>362</v>
      </c>
      <c r="W113" s="175" t="s">
        <v>337</v>
      </c>
      <c r="X113" s="176" t="s">
        <v>215</v>
      </c>
      <c r="Y113" s="36">
        <f ca="1" t="shared" si="14"/>
        <v>812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214</v>
      </c>
      <c r="V114" s="36" t="s">
        <v>363</v>
      </c>
      <c r="W114" s="175" t="s">
        <v>337</v>
      </c>
      <c r="X114" s="176" t="s">
        <v>216</v>
      </c>
      <c r="Y114" s="36">
        <f ca="1" t="shared" si="14"/>
        <v>3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214</v>
      </c>
      <c r="V115" s="36" t="s">
        <v>364</v>
      </c>
      <c r="W115" s="175" t="s">
        <v>337</v>
      </c>
      <c r="X115" s="176" t="s">
        <v>217</v>
      </c>
      <c r="Y115" s="36">
        <f ca="1" t="shared" si="14"/>
        <v>0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214</v>
      </c>
      <c r="V116" s="36" t="s">
        <v>365</v>
      </c>
      <c r="W116" s="175" t="s">
        <v>337</v>
      </c>
      <c r="X116" s="176" t="s">
        <v>218</v>
      </c>
      <c r="Y116" s="36">
        <f ca="1" t="shared" si="14"/>
        <v>84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214</v>
      </c>
      <c r="V117" s="36" t="s">
        <v>366</v>
      </c>
      <c r="W117" s="175" t="s">
        <v>337</v>
      </c>
      <c r="X117" s="176" t="s">
        <v>219</v>
      </c>
      <c r="Y117" s="36">
        <f ca="1" t="shared" si="14"/>
        <v>4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214</v>
      </c>
      <c r="V118" s="36" t="s">
        <v>244</v>
      </c>
      <c r="W118" s="175" t="s">
        <v>337</v>
      </c>
      <c r="X118" s="176" t="s">
        <v>220</v>
      </c>
      <c r="Y118" s="36">
        <f ca="1" t="shared" si="14"/>
        <v>23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214</v>
      </c>
      <c r="V119" s="36" t="s">
        <v>367</v>
      </c>
      <c r="W119" s="175" t="s">
        <v>337</v>
      </c>
      <c r="X119" s="176" t="s">
        <v>221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214</v>
      </c>
      <c r="V120" s="36" t="s">
        <v>368</v>
      </c>
      <c r="W120" s="186" t="s">
        <v>337</v>
      </c>
      <c r="X120" s="176" t="s">
        <v>222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214</v>
      </c>
      <c r="V121" s="36" t="s">
        <v>369</v>
      </c>
      <c r="W121" s="175" t="s">
        <v>337</v>
      </c>
      <c r="X121" s="176" t="s">
        <v>223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214</v>
      </c>
      <c r="V122" s="36" t="s">
        <v>370</v>
      </c>
      <c r="W122" s="175" t="s">
        <v>337</v>
      </c>
      <c r="X122" s="176" t="s">
        <v>224</v>
      </c>
      <c r="Y122" s="36">
        <f ca="1" t="shared" si="14"/>
        <v>0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214</v>
      </c>
      <c r="V123" s="36" t="s">
        <v>371</v>
      </c>
      <c r="W123" s="175" t="s">
        <v>337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214</v>
      </c>
      <c r="V124" s="36" t="s">
        <v>372</v>
      </c>
      <c r="W124" s="175" t="s">
        <v>337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214</v>
      </c>
      <c r="V125" s="36" t="s">
        <v>373</v>
      </c>
      <c r="W125" s="175" t="s">
        <v>337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214</v>
      </c>
      <c r="V126" s="36" t="s">
        <v>156</v>
      </c>
      <c r="W126" s="175" t="s">
        <v>337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214</v>
      </c>
      <c r="V127" s="36" t="s">
        <v>159</v>
      </c>
      <c r="W127" s="175" t="s">
        <v>337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214</v>
      </c>
      <c r="V128" s="36" t="s">
        <v>374</v>
      </c>
      <c r="W128" s="175" t="s">
        <v>337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214</v>
      </c>
      <c r="V129" s="36" t="s">
        <v>375</v>
      </c>
      <c r="W129" s="175" t="s">
        <v>337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214</v>
      </c>
      <c r="V130" s="36" t="s">
        <v>376</v>
      </c>
      <c r="W130" s="175" t="s">
        <v>337</v>
      </c>
      <c r="X130" s="176" t="s">
        <v>97</v>
      </c>
      <c r="Y130" s="36">
        <f ca="1">IF(Y$2=0,INDIRECT(W130&amp;"!"&amp;X130&amp;$AB$2),0)</f>
        <v>0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214</v>
      </c>
      <c r="V131" s="36" t="s">
        <v>361</v>
      </c>
      <c r="W131" s="175" t="s">
        <v>337</v>
      </c>
      <c r="X131" s="176" t="s">
        <v>100</v>
      </c>
      <c r="Y131" s="36">
        <f ca="1">IF(Y$2=0,INDIRECT(W131&amp;"!"&amp;X131&amp;$AB$2),0)</f>
        <v>1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340</v>
      </c>
      <c r="W133" s="175" t="s">
        <v>397</v>
      </c>
      <c r="X133" s="175" t="s">
        <v>225</v>
      </c>
      <c r="Y133" s="36">
        <f ca="1">IF(Y$2=0,INDIRECT(W133&amp;"!"&amp;X133&amp;$AB$2),0)</f>
        <v>424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+'ごみ処理概要'!B42</f>
        <v>0</v>
      </c>
      <c r="AB1805" s="36">
        <v>1805</v>
      </c>
    </row>
    <row r="1806" spans="27:28" ht="13.5" hidden="1">
      <c r="AA1806" s="177">
        <f>+'ごみ処理概要'!B43</f>
        <v>0</v>
      </c>
      <c r="AB1806" s="36">
        <v>1806</v>
      </c>
    </row>
    <row r="1807" spans="27:28" ht="13.5" hidden="1">
      <c r="AA1807" s="177">
        <f>+'ごみ処理概要'!B44</f>
        <v>0</v>
      </c>
      <c r="AB1807" s="36">
        <v>1807</v>
      </c>
    </row>
    <row r="1808" spans="27:28" ht="13.5" hidden="1">
      <c r="AA1808" s="177">
        <f>+'ごみ処理概要'!B45</f>
        <v>0</v>
      </c>
      <c r="AB1808" s="36">
        <v>1808</v>
      </c>
    </row>
    <row r="1809" spans="27:28" ht="13.5" hidden="1">
      <c r="AA1809" s="177">
        <f>+'ごみ処理概要'!B46</f>
        <v>0</v>
      </c>
      <c r="AB1809" s="36">
        <v>1809</v>
      </c>
    </row>
    <row r="1810" spans="27:28" ht="13.5" hidden="1">
      <c r="AA1810" s="177">
        <f>+'ごみ処理概要'!B47</f>
        <v>0</v>
      </c>
      <c r="AB1810" s="36">
        <v>1810</v>
      </c>
    </row>
    <row r="1811" spans="27:28" ht="13.5" hidden="1">
      <c r="AA1811" s="177">
        <f>+'ごみ処理概要'!B48</f>
        <v>0</v>
      </c>
      <c r="AB1811" s="36">
        <v>1811</v>
      </c>
    </row>
    <row r="1812" spans="27:28" ht="13.5" hidden="1">
      <c r="AA1812" s="177">
        <f>+'ごみ処理概要'!B49</f>
        <v>0</v>
      </c>
      <c r="AB1812" s="36">
        <v>1812</v>
      </c>
    </row>
    <row r="1813" spans="27:28" ht="13.5" hidden="1">
      <c r="AA1813" s="177">
        <f>+'ごみ処理概要'!B50</f>
        <v>0</v>
      </c>
      <c r="AB1813" s="36">
        <v>1813</v>
      </c>
    </row>
    <row r="1814" spans="27:28" ht="13.5" hidden="1">
      <c r="AA1814" s="177">
        <f>+'ごみ処理概要'!B51</f>
        <v>0</v>
      </c>
      <c r="AB1814" s="36">
        <v>1814</v>
      </c>
    </row>
    <row r="1815" spans="27:28" ht="13.5" hidden="1">
      <c r="AA1815" s="177">
        <f>+'ごみ処理概要'!B52</f>
        <v>0</v>
      </c>
      <c r="AB1815" s="36">
        <v>1815</v>
      </c>
    </row>
    <row r="1816" spans="27:28" ht="13.5" hidden="1">
      <c r="AA1816" s="177">
        <f>+'ごみ処理概要'!B53</f>
        <v>0</v>
      </c>
      <c r="AB1816" s="36">
        <v>1816</v>
      </c>
    </row>
    <row r="1817" spans="27:28" ht="13.5" hidden="1">
      <c r="AA1817" s="177">
        <f>+'ごみ処理概要'!B54</f>
        <v>0</v>
      </c>
      <c r="AB1817" s="36">
        <v>1817</v>
      </c>
    </row>
    <row r="1818" spans="27:28" ht="13.5" hidden="1">
      <c r="AA1818" s="177">
        <f>+'ごみ処理概要'!B55</f>
        <v>0</v>
      </c>
      <c r="AB1818" s="36">
        <v>1818</v>
      </c>
    </row>
    <row r="1819" spans="27:28" ht="13.5" hidden="1">
      <c r="AA1819" s="177">
        <f>+'ごみ処理概要'!B56</f>
        <v>0</v>
      </c>
      <c r="AB1819" s="36">
        <v>1819</v>
      </c>
    </row>
    <row r="1820" spans="27:28" ht="13.5" hidden="1">
      <c r="AA1820" s="177">
        <f>+'ごみ処理概要'!B57</f>
        <v>0</v>
      </c>
      <c r="AB1820" s="36">
        <v>1820</v>
      </c>
    </row>
    <row r="1821" spans="27:28" ht="13.5" hidden="1">
      <c r="AA1821" s="177">
        <f>+'ごみ処理概要'!B58</f>
        <v>0</v>
      </c>
      <c r="AB1821" s="36">
        <v>1821</v>
      </c>
    </row>
    <row r="1822" spans="27:28" ht="13.5" hidden="1">
      <c r="AA1822" s="177">
        <f>+'ごみ処理概要'!B59</f>
        <v>0</v>
      </c>
      <c r="AB1822" s="36">
        <v>1822</v>
      </c>
    </row>
    <row r="1823" spans="27:28" ht="13.5" hidden="1">
      <c r="AA1823" s="177">
        <f>+'ごみ処理概要'!B60</f>
        <v>0</v>
      </c>
      <c r="AB1823" s="36">
        <v>1823</v>
      </c>
    </row>
    <row r="1824" spans="27:28" ht="13.5" hidden="1">
      <c r="AA1824" s="177">
        <f>+'ごみ処理概要'!B61</f>
        <v>0</v>
      </c>
      <c r="AB1824" s="36">
        <v>1824</v>
      </c>
    </row>
    <row r="1825" spans="27:28" ht="13.5" hidden="1">
      <c r="AA1825" s="177">
        <f>+'ごみ処理概要'!B62</f>
        <v>0</v>
      </c>
      <c r="AB1825" s="36">
        <v>1825</v>
      </c>
    </row>
    <row r="1826" spans="27:28" ht="13.5" hidden="1">
      <c r="AA1826" s="177">
        <f>+'ごみ処理概要'!B63</f>
        <v>0</v>
      </c>
      <c r="AB1826" s="36">
        <v>1826</v>
      </c>
    </row>
    <row r="1827" spans="27:28" ht="13.5" hidden="1">
      <c r="AA1827" s="177">
        <f>+'ごみ処理概要'!B64</f>
        <v>0</v>
      </c>
      <c r="AB1827" s="36">
        <v>1827</v>
      </c>
    </row>
    <row r="1828" spans="27:28" ht="13.5" hidden="1">
      <c r="AA1828" s="177">
        <f>+'ごみ処理概要'!B65</f>
        <v>0</v>
      </c>
      <c r="AB1828" s="36">
        <v>1828</v>
      </c>
    </row>
    <row r="1829" spans="27:28" ht="13.5" hidden="1">
      <c r="AA1829" s="177">
        <f>+'ごみ処理概要'!B66</f>
        <v>0</v>
      </c>
      <c r="AB1829" s="36">
        <v>1829</v>
      </c>
    </row>
    <row r="1830" spans="27:28" ht="13.5" hidden="1">
      <c r="AA1830" s="177">
        <f>+'ごみ処理概要'!B67</f>
        <v>0</v>
      </c>
      <c r="AB1830" s="36">
        <v>1830</v>
      </c>
    </row>
    <row r="1831" spans="27:28" ht="13.5" hidden="1">
      <c r="AA1831" s="177">
        <f>+'ごみ処理概要'!B68</f>
        <v>0</v>
      </c>
      <c r="AB1831" s="36">
        <v>1831</v>
      </c>
    </row>
    <row r="1832" spans="27:28" ht="13.5" hidden="1">
      <c r="AA1832" s="177">
        <f>+'ごみ処理概要'!B69</f>
        <v>0</v>
      </c>
      <c r="AB1832" s="36">
        <v>1832</v>
      </c>
    </row>
    <row r="1833" spans="27:28" ht="13.5" hidden="1">
      <c r="AA1833" s="177">
        <f>+'ごみ処理概要'!B70</f>
        <v>0</v>
      </c>
      <c r="AB1833" s="36">
        <v>1833</v>
      </c>
    </row>
    <row r="1834" spans="27:28" ht="13.5" hidden="1">
      <c r="AA1834" s="177">
        <f>+'ごみ処理概要'!B71</f>
        <v>0</v>
      </c>
      <c r="AB1834" s="36">
        <v>1834</v>
      </c>
    </row>
    <row r="1835" spans="27:28" ht="13.5" hidden="1">
      <c r="AA1835" s="177">
        <f>+'ごみ処理概要'!B72</f>
        <v>0</v>
      </c>
      <c r="AB1835" s="36">
        <v>1835</v>
      </c>
    </row>
    <row r="1836" spans="27:28" ht="13.5" hidden="1">
      <c r="AA1836" s="177">
        <f>+'ごみ処理概要'!B73</f>
        <v>0</v>
      </c>
      <c r="AB1836" s="36">
        <v>1836</v>
      </c>
    </row>
    <row r="1837" spans="27:28" ht="13.5" hidden="1">
      <c r="AA1837" s="177">
        <f>+'ごみ処理概要'!B74</f>
        <v>0</v>
      </c>
      <c r="AB1837" s="36">
        <v>1837</v>
      </c>
    </row>
    <row r="1838" spans="27:28" ht="13.5" hidden="1">
      <c r="AA1838" s="177">
        <f>+'ごみ処理概要'!B75</f>
        <v>0</v>
      </c>
      <c r="AB1838" s="36">
        <v>1838</v>
      </c>
    </row>
    <row r="1839" spans="27:28" ht="13.5" hidden="1">
      <c r="AA1839" s="177">
        <f>+'ごみ処理概要'!B76</f>
        <v>0</v>
      </c>
      <c r="AB1839" s="36">
        <v>1839</v>
      </c>
    </row>
    <row r="1840" spans="27:28" ht="13.5" hidden="1">
      <c r="AA1840" s="177">
        <f>+'ごみ処理概要'!B77</f>
        <v>0</v>
      </c>
      <c r="AB1840" s="36">
        <v>1840</v>
      </c>
    </row>
    <row r="1841" spans="27:28" ht="13.5" hidden="1">
      <c r="AA1841" s="177">
        <f>+'ごみ処理概要'!B78</f>
        <v>0</v>
      </c>
      <c r="AB1841" s="36">
        <v>1841</v>
      </c>
    </row>
    <row r="1842" spans="27:28" ht="13.5" hidden="1">
      <c r="AA1842" s="177">
        <f>+'ごみ処理概要'!B79</f>
        <v>0</v>
      </c>
      <c r="AB1842" s="36">
        <v>1842</v>
      </c>
    </row>
    <row r="1843" spans="27:28" ht="13.5" hidden="1">
      <c r="AA1843" s="177">
        <f>+'ごみ処理概要'!B80</f>
        <v>0</v>
      </c>
      <c r="AB1843" s="36">
        <v>1843</v>
      </c>
    </row>
    <row r="1844" spans="27:28" ht="13.5" hidden="1">
      <c r="AA1844" s="177">
        <f>+'ごみ処理概要'!B81</f>
        <v>0</v>
      </c>
      <c r="AB1844" s="36">
        <v>1844</v>
      </c>
    </row>
    <row r="1845" spans="27:28" ht="13.5" hidden="1">
      <c r="AA1845" s="177">
        <f>+'ごみ処理概要'!B82</f>
        <v>0</v>
      </c>
      <c r="AB1845" s="36">
        <v>1845</v>
      </c>
    </row>
    <row r="1846" spans="27:28" ht="13.5" hidden="1">
      <c r="AA1846" s="177">
        <f>+'ごみ処理概要'!B83</f>
        <v>0</v>
      </c>
      <c r="AB1846" s="36">
        <v>1846</v>
      </c>
    </row>
    <row r="1847" spans="27:28" ht="13.5" hidden="1">
      <c r="AA1847" s="177">
        <f>+'ごみ処理概要'!B84</f>
        <v>0</v>
      </c>
      <c r="AB1847" s="36">
        <v>1847</v>
      </c>
    </row>
    <row r="1848" spans="27:28" ht="13.5" hidden="1">
      <c r="AA1848" s="177">
        <f>+'ごみ処理概要'!B85</f>
        <v>0</v>
      </c>
      <c r="AB1848" s="36">
        <v>1848</v>
      </c>
    </row>
    <row r="1849" spans="27:28" ht="13.5" hidden="1">
      <c r="AA1849" s="177">
        <f>+'ごみ処理概要'!B86</f>
        <v>0</v>
      </c>
      <c r="AB1849" s="36">
        <v>1849</v>
      </c>
    </row>
    <row r="1850" spans="27:28" ht="13.5" hidden="1">
      <c r="AA1850" s="177">
        <f>+'ごみ処理概要'!B87</f>
        <v>0</v>
      </c>
      <c r="AB1850" s="36">
        <v>1850</v>
      </c>
    </row>
    <row r="1851" spans="27:28" ht="13.5" hidden="1">
      <c r="AA1851" s="177">
        <f>+'ごみ処理概要'!B88</f>
        <v>0</v>
      </c>
      <c r="AB1851" s="36">
        <v>1851</v>
      </c>
    </row>
    <row r="1852" spans="27:28" ht="13.5" hidden="1">
      <c r="AA1852" s="177">
        <f>+'ごみ処理概要'!B89</f>
        <v>0</v>
      </c>
      <c r="AB1852" s="36">
        <v>1852</v>
      </c>
    </row>
    <row r="1853" spans="27:28" ht="13.5" hidden="1">
      <c r="AA1853" s="177">
        <f>+'ごみ処理概要'!B90</f>
        <v>0</v>
      </c>
      <c r="AB1853" s="36">
        <v>1853</v>
      </c>
    </row>
    <row r="1854" spans="27:28" ht="13.5" hidden="1">
      <c r="AA1854" s="177">
        <f>+'ごみ処理概要'!B91</f>
        <v>0</v>
      </c>
      <c r="AB1854" s="36">
        <v>1854</v>
      </c>
    </row>
    <row r="1855" spans="27:28" ht="13.5" hidden="1">
      <c r="AA1855" s="177">
        <f>+'ごみ処理概要'!B92</f>
        <v>0</v>
      </c>
      <c r="AB1855" s="36">
        <v>1855</v>
      </c>
    </row>
    <row r="1856" spans="27:28" ht="13.5" hidden="1">
      <c r="AA1856" s="177">
        <f>+'ごみ処理概要'!B93</f>
        <v>0</v>
      </c>
      <c r="AB1856" s="36">
        <v>1856</v>
      </c>
    </row>
    <row r="1857" spans="27:28" ht="13.5" hidden="1">
      <c r="AA1857" s="177">
        <f>+'ごみ処理概要'!B94</f>
        <v>0</v>
      </c>
      <c r="AB1857" s="36">
        <v>1857</v>
      </c>
    </row>
    <row r="1858" spans="27:28" ht="13.5" hidden="1">
      <c r="AA1858" s="177">
        <f>+'ごみ処理概要'!B95</f>
        <v>0</v>
      </c>
      <c r="AB1858" s="36">
        <v>1858</v>
      </c>
    </row>
    <row r="1859" spans="27:28" ht="13.5" hidden="1">
      <c r="AA1859" s="177">
        <f>+'ごみ処理概要'!B96</f>
        <v>0</v>
      </c>
      <c r="AB1859" s="36">
        <v>1859</v>
      </c>
    </row>
    <row r="1860" spans="27:28" ht="13.5" hidden="1">
      <c r="AA1860" s="177">
        <f>+'ごみ処理概要'!B97</f>
        <v>0</v>
      </c>
      <c r="AB1860" s="36">
        <v>1860</v>
      </c>
    </row>
    <row r="1861" spans="27:28" ht="13.5" hidden="1">
      <c r="AA1861" s="177">
        <f>+'ごみ処理概要'!B98</f>
        <v>0</v>
      </c>
      <c r="AB1861" s="36">
        <v>1861</v>
      </c>
    </row>
    <row r="1862" spans="27:28" ht="13.5" hidden="1">
      <c r="AA1862" s="177">
        <f>+'ごみ処理概要'!B99</f>
        <v>0</v>
      </c>
      <c r="AB1862" s="36">
        <v>1862</v>
      </c>
    </row>
    <row r="1863" spans="27:28" ht="13.5" hidden="1">
      <c r="AA1863" s="177">
        <f>+'ごみ処理概要'!B100</f>
        <v>0</v>
      </c>
      <c r="AB1863" s="36">
        <v>1863</v>
      </c>
    </row>
    <row r="1864" spans="27:28" ht="13.5" hidden="1">
      <c r="AA1864" s="177">
        <f>+'ごみ処理概要'!B101</f>
        <v>0</v>
      </c>
      <c r="AB1864" s="36">
        <v>1864</v>
      </c>
    </row>
    <row r="1865" spans="27:28" ht="13.5" hidden="1">
      <c r="AA1865" s="177">
        <f>+'ごみ処理概要'!B102</f>
        <v>0</v>
      </c>
      <c r="AB1865" s="36">
        <v>1865</v>
      </c>
    </row>
    <row r="1866" spans="27:28" ht="13.5" hidden="1">
      <c r="AA1866" s="177">
        <f>+'ごみ処理概要'!B103</f>
        <v>0</v>
      </c>
      <c r="AB1866" s="36">
        <v>1866</v>
      </c>
    </row>
    <row r="1867" spans="27:28" ht="13.5" hidden="1">
      <c r="AA1867" s="177">
        <f>+'ごみ処理概要'!B104</f>
        <v>0</v>
      </c>
      <c r="AB1867" s="36">
        <v>1867</v>
      </c>
    </row>
    <row r="1868" spans="27:28" ht="13.5" hidden="1">
      <c r="AA1868" s="177">
        <f>+'ごみ処理概要'!B105</f>
        <v>0</v>
      </c>
      <c r="AB1868" s="36">
        <v>1868</v>
      </c>
    </row>
    <row r="1869" spans="27:28" ht="13.5" hidden="1">
      <c r="AA1869" s="177">
        <f>+'ごみ処理概要'!B106</f>
        <v>0</v>
      </c>
      <c r="AB1869" s="36">
        <v>1869</v>
      </c>
    </row>
    <row r="1870" spans="27:28" ht="13.5" hidden="1">
      <c r="AA1870" s="177">
        <f>+'ごみ処理概要'!B107</f>
        <v>0</v>
      </c>
      <c r="AB1870" s="36">
        <v>1870</v>
      </c>
    </row>
    <row r="1871" spans="27:28" ht="13.5" hidden="1">
      <c r="AA1871" s="177">
        <f>+'ごみ処理概要'!B108</f>
        <v>0</v>
      </c>
      <c r="AB1871" s="36">
        <v>1871</v>
      </c>
    </row>
    <row r="1872" spans="27:28" ht="13.5" hidden="1">
      <c r="AA1872" s="177">
        <f>+'ごみ処理概要'!B109</f>
        <v>0</v>
      </c>
      <c r="AB1872" s="36">
        <v>1872</v>
      </c>
    </row>
    <row r="1873" spans="27:28" ht="13.5" hidden="1">
      <c r="AA1873" s="177">
        <f>+'ごみ処理概要'!B110</f>
        <v>0</v>
      </c>
      <c r="AB1873" s="36">
        <v>1873</v>
      </c>
    </row>
    <row r="1874" spans="27:28" ht="13.5" hidden="1">
      <c r="AA1874" s="177">
        <f>+'ごみ処理概要'!B111</f>
        <v>0</v>
      </c>
      <c r="AB1874" s="36">
        <v>1874</v>
      </c>
    </row>
    <row r="1875" spans="27:28" ht="13.5" hidden="1">
      <c r="AA1875" s="177">
        <f>+'ごみ処理概要'!B112</f>
        <v>0</v>
      </c>
      <c r="AB1875" s="36">
        <v>1875</v>
      </c>
    </row>
    <row r="1876" spans="27:28" ht="13.5" hidden="1">
      <c r="AA1876" s="177">
        <f>+'ごみ処理概要'!B113</f>
        <v>0</v>
      </c>
      <c r="AB1876" s="36">
        <v>1876</v>
      </c>
    </row>
    <row r="1877" spans="27:28" ht="13.5" hidden="1">
      <c r="AA1877" s="177">
        <f>+'ごみ処理概要'!B114</f>
        <v>0</v>
      </c>
      <c r="AB1877" s="36">
        <v>1877</v>
      </c>
    </row>
    <row r="1878" spans="27:28" ht="13.5" hidden="1">
      <c r="AA1878" s="177">
        <f>+'ごみ処理概要'!B115</f>
        <v>0</v>
      </c>
      <c r="AB1878" s="36">
        <v>1878</v>
      </c>
    </row>
    <row r="1879" spans="27:28" ht="13.5" hidden="1">
      <c r="AA1879" s="177">
        <f>+'ごみ処理概要'!B116</f>
        <v>0</v>
      </c>
      <c r="AB1879" s="36">
        <v>1879</v>
      </c>
    </row>
    <row r="1880" spans="27:28" ht="13.5" hidden="1">
      <c r="AA1880" s="177">
        <f>+'ごみ処理概要'!B117</f>
        <v>0</v>
      </c>
      <c r="AB1880" s="36">
        <v>1880</v>
      </c>
    </row>
    <row r="1881" spans="27:28" ht="13.5" hidden="1">
      <c r="AA1881" s="177">
        <f>+'ごみ処理概要'!B118</f>
        <v>0</v>
      </c>
      <c r="AB1881" s="36">
        <v>1881</v>
      </c>
    </row>
    <row r="1882" spans="27:28" ht="13.5" hidden="1">
      <c r="AA1882" s="177">
        <f>+'ごみ処理概要'!B119</f>
        <v>0</v>
      </c>
      <c r="AB1882" s="36">
        <v>1882</v>
      </c>
    </row>
    <row r="1883" spans="27:28" ht="13.5" hidden="1">
      <c r="AA1883" s="177">
        <f>+'ごみ処理概要'!B120</f>
        <v>0</v>
      </c>
      <c r="AB1883" s="36">
        <v>1883</v>
      </c>
    </row>
    <row r="1884" spans="27:28" ht="13.5" hidden="1">
      <c r="AA1884" s="177">
        <f>+'ごみ処理概要'!B121</f>
        <v>0</v>
      </c>
      <c r="AB1884" s="36">
        <v>1884</v>
      </c>
    </row>
    <row r="1885" spans="27:28" ht="13.5" hidden="1">
      <c r="AA1885" s="177">
        <f>+'ごみ処理概要'!B122</f>
        <v>0</v>
      </c>
      <c r="AB1885" s="36">
        <v>1885</v>
      </c>
    </row>
    <row r="1886" spans="27:28" ht="13.5" hidden="1">
      <c r="AA1886" s="177">
        <f>+'ごみ処理概要'!B123</f>
        <v>0</v>
      </c>
      <c r="AB1886" s="36">
        <v>1886</v>
      </c>
    </row>
    <row r="1887" spans="27:28" ht="13.5" hidden="1">
      <c r="AA1887" s="177">
        <f>+'ごみ処理概要'!B124</f>
        <v>0</v>
      </c>
      <c r="AB1887" s="36">
        <v>1887</v>
      </c>
    </row>
    <row r="1888" spans="27:28" ht="13.5" hidden="1">
      <c r="AA1888" s="177">
        <f>+'ごみ処理概要'!B125</f>
        <v>0</v>
      </c>
      <c r="AB1888" s="36">
        <v>1888</v>
      </c>
    </row>
    <row r="1889" spans="27:28" ht="13.5" hidden="1">
      <c r="AA1889" s="177">
        <f>+'ごみ処理概要'!B126</f>
        <v>0</v>
      </c>
      <c r="AB1889" s="36">
        <v>1889</v>
      </c>
    </row>
    <row r="1890" spans="27:28" ht="13.5" hidden="1">
      <c r="AA1890" s="177">
        <f>+'ごみ処理概要'!B127</f>
        <v>0</v>
      </c>
      <c r="AB1890" s="36">
        <v>1890</v>
      </c>
    </row>
    <row r="1891" spans="27:28" ht="13.5" hidden="1">
      <c r="AA1891" s="177">
        <f>+'ごみ処理概要'!B128</f>
        <v>0</v>
      </c>
      <c r="AB1891" s="36">
        <v>1891</v>
      </c>
    </row>
    <row r="1892" spans="27:28" ht="13.5" hidden="1">
      <c r="AA1892" s="177">
        <f>+'ごみ処理概要'!B129</f>
        <v>0</v>
      </c>
      <c r="AB1892" s="36">
        <v>1892</v>
      </c>
    </row>
    <row r="1893" spans="27:28" ht="13.5" hidden="1">
      <c r="AA1893" s="177">
        <f>+'ごみ処理概要'!B130</f>
        <v>0</v>
      </c>
      <c r="AB1893" s="36">
        <v>1893</v>
      </c>
    </row>
    <row r="1894" spans="27:28" ht="13.5" hidden="1">
      <c r="AA1894" s="177">
        <f>+'ごみ処理概要'!B131</f>
        <v>0</v>
      </c>
      <c r="AB1894" s="36">
        <v>1894</v>
      </c>
    </row>
    <row r="1895" spans="27:28" ht="13.5" hidden="1">
      <c r="AA1895" s="177">
        <f>+'ごみ処理概要'!B132</f>
        <v>0</v>
      </c>
      <c r="AB1895" s="36">
        <v>1895</v>
      </c>
    </row>
    <row r="1896" spans="27:28" ht="13.5" hidden="1">
      <c r="AA1896" s="177">
        <f>+'ごみ処理概要'!B133</f>
        <v>0</v>
      </c>
      <c r="AB1896" s="36">
        <v>1896</v>
      </c>
    </row>
    <row r="1897" spans="27:28" ht="13.5" hidden="1">
      <c r="AA1897" s="177">
        <f>+'ごみ処理概要'!B134</f>
        <v>0</v>
      </c>
      <c r="AB1897" s="36">
        <v>1897</v>
      </c>
    </row>
    <row r="1898" spans="27:28" ht="13.5" hidden="1">
      <c r="AA1898" s="177">
        <f>+'ごみ処理概要'!B135</f>
        <v>0</v>
      </c>
      <c r="AB1898" s="36">
        <v>1898</v>
      </c>
    </row>
    <row r="1899" spans="27:28" ht="13.5" hidden="1">
      <c r="AA1899" s="177">
        <f>+'ごみ処理概要'!B136</f>
        <v>0</v>
      </c>
      <c r="AB1899" s="36">
        <v>1899</v>
      </c>
    </row>
    <row r="1900" spans="27:28" ht="13.5" hidden="1">
      <c r="AA1900" s="177">
        <f>+'ごみ処理概要'!B137</f>
        <v>0</v>
      </c>
      <c r="AB1900" s="36">
        <v>1900</v>
      </c>
    </row>
    <row r="1901" spans="27:28" ht="13.5" hidden="1">
      <c r="AA1901" s="177">
        <f>+'ごみ処理概要'!B138</f>
        <v>0</v>
      </c>
      <c r="AB1901" s="36">
        <v>1901</v>
      </c>
    </row>
    <row r="1902" spans="27:28" ht="13.5" hidden="1">
      <c r="AA1902" s="177">
        <f>+'ごみ処理概要'!B139</f>
        <v>0</v>
      </c>
      <c r="AB1902" s="36">
        <v>1902</v>
      </c>
    </row>
    <row r="1903" spans="27:28" ht="13.5" hidden="1">
      <c r="AA1903" s="177">
        <f>+'ごみ処理概要'!B140</f>
        <v>0</v>
      </c>
      <c r="AB1903" s="36">
        <v>1903</v>
      </c>
    </row>
    <row r="1904" spans="27:28" ht="13.5" hidden="1">
      <c r="AA1904" s="177">
        <f>+'ごみ処理概要'!B141</f>
        <v>0</v>
      </c>
      <c r="AB1904" s="36">
        <v>1904</v>
      </c>
    </row>
    <row r="1905" spans="27:28" ht="13.5" hidden="1">
      <c r="AA1905" s="177">
        <f>+'ごみ処理概要'!B142</f>
        <v>0</v>
      </c>
      <c r="AB1905" s="36">
        <v>1905</v>
      </c>
    </row>
    <row r="1906" spans="27:28" ht="13.5" hidden="1">
      <c r="AA1906" s="177">
        <f>+'ごみ処理概要'!B143</f>
        <v>0</v>
      </c>
      <c r="AB1906" s="36">
        <v>1906</v>
      </c>
    </row>
    <row r="1907" spans="27:28" ht="13.5" hidden="1">
      <c r="AA1907" s="177">
        <f>+'ごみ処理概要'!B144</f>
        <v>0</v>
      </c>
      <c r="AB1907" s="36">
        <v>1907</v>
      </c>
    </row>
    <row r="1908" spans="27:28" ht="13.5" hidden="1">
      <c r="AA1908" s="177">
        <f>+'ごみ処理概要'!B145</f>
        <v>0</v>
      </c>
      <c r="AB1908" s="36">
        <v>1908</v>
      </c>
    </row>
    <row r="1909" spans="27:28" ht="13.5" hidden="1">
      <c r="AA1909" s="177">
        <f>+'ごみ処理概要'!B146</f>
        <v>0</v>
      </c>
      <c r="AB1909" s="36">
        <v>1909</v>
      </c>
    </row>
    <row r="1910" spans="27:28" ht="13.5" hidden="1">
      <c r="AA1910" s="177">
        <f>+'ごみ処理概要'!B147</f>
        <v>0</v>
      </c>
      <c r="AB1910" s="36">
        <v>1910</v>
      </c>
    </row>
    <row r="1911" spans="27:28" ht="13.5" hidden="1">
      <c r="AA1911" s="177">
        <f>+'ごみ処理概要'!B148</f>
        <v>0</v>
      </c>
      <c r="AB1911" s="36">
        <v>1911</v>
      </c>
    </row>
    <row r="1912" spans="27:28" ht="13.5" hidden="1">
      <c r="AA1912" s="177">
        <f>+'ごみ処理概要'!B149</f>
        <v>0</v>
      </c>
      <c r="AB1912" s="36">
        <v>1912</v>
      </c>
    </row>
    <row r="1913" spans="27:28" ht="13.5" hidden="1">
      <c r="AA1913" s="177">
        <f>+'ごみ処理概要'!B150</f>
        <v>0</v>
      </c>
      <c r="AB1913" s="36">
        <v>1913</v>
      </c>
    </row>
    <row r="1914" spans="27:28" ht="13.5" hidden="1">
      <c r="AA1914" s="177">
        <f>+'ごみ処理概要'!B151</f>
        <v>0</v>
      </c>
      <c r="AB1914" s="36">
        <v>1914</v>
      </c>
    </row>
    <row r="1915" spans="27:28" ht="13.5" hidden="1">
      <c r="AA1915" s="177">
        <f>+'ごみ処理概要'!B152</f>
        <v>0</v>
      </c>
      <c r="AB1915" s="36">
        <v>1915</v>
      </c>
    </row>
    <row r="1916" spans="27:28" ht="13.5" hidden="1">
      <c r="AA1916" s="177">
        <f>+'ごみ処理概要'!B153</f>
        <v>0</v>
      </c>
      <c r="AB1916" s="36">
        <v>1916</v>
      </c>
    </row>
    <row r="1917" spans="27:28" ht="13.5" hidden="1">
      <c r="AA1917" s="177">
        <f>+'ごみ処理概要'!B154</f>
        <v>0</v>
      </c>
      <c r="AB1917" s="36">
        <v>1917</v>
      </c>
    </row>
    <row r="1918" spans="27:28" ht="13.5" hidden="1">
      <c r="AA1918" s="177">
        <f>+'ごみ処理概要'!B155</f>
        <v>0</v>
      </c>
      <c r="AB1918" s="36">
        <v>1918</v>
      </c>
    </row>
    <row r="1919" spans="27:28" ht="13.5" hidden="1">
      <c r="AA1919" s="177">
        <f>+'ごみ処理概要'!B156</f>
        <v>0</v>
      </c>
      <c r="AB1919" s="36">
        <v>1919</v>
      </c>
    </row>
    <row r="1920" spans="27:28" ht="13.5" hidden="1">
      <c r="AA1920" s="177">
        <f>+'ごみ処理概要'!B157</f>
        <v>0</v>
      </c>
      <c r="AB1920" s="36">
        <v>1920</v>
      </c>
    </row>
    <row r="1921" spans="27:28" ht="13.5" hidden="1">
      <c r="AA1921" s="177">
        <f>+'ごみ処理概要'!B158</f>
        <v>0</v>
      </c>
      <c r="AB1921" s="36">
        <v>1921</v>
      </c>
    </row>
    <row r="1922" spans="27:28" ht="13.5" hidden="1">
      <c r="AA1922" s="177">
        <f>+'ごみ処理概要'!B159</f>
        <v>0</v>
      </c>
      <c r="AB1922" s="36">
        <v>1922</v>
      </c>
    </row>
    <row r="1923" spans="27:28" ht="13.5" hidden="1">
      <c r="AA1923" s="177">
        <f>+'ごみ処理概要'!B160</f>
        <v>0</v>
      </c>
      <c r="AB1923" s="36">
        <v>1923</v>
      </c>
    </row>
    <row r="1924" spans="27:28" ht="13.5" hidden="1">
      <c r="AA1924" s="177">
        <f>+'ごみ処理概要'!B161</f>
        <v>0</v>
      </c>
      <c r="AB1924" s="36">
        <v>1924</v>
      </c>
    </row>
    <row r="1925" spans="27:28" ht="13.5" hidden="1">
      <c r="AA1925" s="177">
        <f>+'ごみ処理概要'!B162</f>
        <v>0</v>
      </c>
      <c r="AB1925" s="36">
        <v>1925</v>
      </c>
    </row>
    <row r="1926" spans="27:28" ht="13.5" hidden="1">
      <c r="AA1926" s="177">
        <f>+'ごみ処理概要'!B163</f>
        <v>0</v>
      </c>
      <c r="AB1926" s="36">
        <v>1926</v>
      </c>
    </row>
    <row r="1927" spans="27:28" ht="13.5" hidden="1">
      <c r="AA1927" s="177">
        <f>+'ごみ処理概要'!B164</f>
        <v>0</v>
      </c>
      <c r="AB1927" s="36">
        <v>1927</v>
      </c>
    </row>
    <row r="1928" spans="27:28" ht="13.5" hidden="1">
      <c r="AA1928" s="177">
        <f>+'ごみ処理概要'!B165</f>
        <v>0</v>
      </c>
      <c r="AB1928" s="36">
        <v>1928</v>
      </c>
    </row>
    <row r="1929" spans="27:28" ht="13.5" hidden="1">
      <c r="AA1929" s="177">
        <f>+'ごみ処理概要'!B166</f>
        <v>0</v>
      </c>
      <c r="AB1929" s="36">
        <v>1929</v>
      </c>
    </row>
    <row r="1930" spans="27:28" ht="13.5" hidden="1">
      <c r="AA1930" s="177">
        <f>+'ごみ処理概要'!B167</f>
        <v>0</v>
      </c>
      <c r="AB1930" s="36">
        <v>1930</v>
      </c>
    </row>
    <row r="1931" spans="27:28" ht="13.5" hidden="1">
      <c r="AA1931" s="177">
        <f>+'ごみ処理概要'!B168</f>
        <v>0</v>
      </c>
      <c r="AB1931" s="36">
        <v>1931</v>
      </c>
    </row>
    <row r="1932" spans="27:28" ht="13.5" hidden="1">
      <c r="AA1932" s="177">
        <f>+'ごみ処理概要'!B169</f>
        <v>0</v>
      </c>
      <c r="AB1932" s="36">
        <v>1932</v>
      </c>
    </row>
    <row r="1933" spans="27:28" ht="13.5" hidden="1">
      <c r="AA1933" s="177">
        <f>+'ごみ処理概要'!B170</f>
        <v>0</v>
      </c>
      <c r="AB1933" s="36">
        <v>1933</v>
      </c>
    </row>
    <row r="1934" spans="27:28" ht="13.5" hidden="1">
      <c r="AA1934" s="177">
        <f>+'ごみ処理概要'!B171</f>
        <v>0</v>
      </c>
      <c r="AB1934" s="36">
        <v>1934</v>
      </c>
    </row>
    <row r="1935" spans="27:28" ht="13.5" hidden="1">
      <c r="AA1935" s="177">
        <f>+'ごみ処理概要'!B172</f>
        <v>0</v>
      </c>
      <c r="AB1935" s="36">
        <v>1935</v>
      </c>
    </row>
    <row r="1936" spans="27:28" ht="13.5" hidden="1">
      <c r="AA1936" s="177">
        <f>+'ごみ処理概要'!B173</f>
        <v>0</v>
      </c>
      <c r="AB1936" s="36">
        <v>1936</v>
      </c>
    </row>
    <row r="1937" spans="27:28" ht="13.5" hidden="1">
      <c r="AA1937" s="177">
        <f>+'ごみ処理概要'!B174</f>
        <v>0</v>
      </c>
      <c r="AB1937" s="36">
        <v>1937</v>
      </c>
    </row>
    <row r="1938" spans="27:28" ht="13.5" hidden="1">
      <c r="AA1938" s="177">
        <f>+'ごみ処理概要'!B175</f>
        <v>0</v>
      </c>
      <c r="AB1938" s="36">
        <v>1938</v>
      </c>
    </row>
    <row r="1939" spans="27:28" ht="13.5" hidden="1">
      <c r="AA1939" s="177">
        <f>+'ごみ処理概要'!B176</f>
        <v>0</v>
      </c>
      <c r="AB1939" s="36">
        <v>1939</v>
      </c>
    </row>
    <row r="1940" spans="27:28" ht="13.5" hidden="1">
      <c r="AA1940" s="177">
        <f>+'ごみ処理概要'!B177</f>
        <v>0</v>
      </c>
      <c r="AB1940" s="36">
        <v>1940</v>
      </c>
    </row>
    <row r="1941" spans="27:28" ht="13.5" hidden="1">
      <c r="AA1941" s="177">
        <f>+'ごみ処理概要'!B178</f>
        <v>0</v>
      </c>
      <c r="AB1941" s="36">
        <v>1941</v>
      </c>
    </row>
    <row r="1942" spans="27:28" ht="13.5" hidden="1">
      <c r="AA1942" s="177">
        <f>+'ごみ処理概要'!B179</f>
        <v>0</v>
      </c>
      <c r="AB1942" s="36">
        <v>1942</v>
      </c>
    </row>
    <row r="1943" spans="27:28" ht="13.5" hidden="1">
      <c r="AA1943" s="177">
        <f>+'ごみ処理概要'!B180</f>
        <v>0</v>
      </c>
      <c r="AB1943" s="36">
        <v>1943</v>
      </c>
    </row>
    <row r="1944" spans="27:28" ht="13.5" hidden="1">
      <c r="AA1944" s="177">
        <f>+'ごみ処理概要'!B181</f>
        <v>0</v>
      </c>
      <c r="AB1944" s="36">
        <v>1944</v>
      </c>
    </row>
    <row r="1945" spans="27:28" ht="13.5" hidden="1">
      <c r="AA1945" s="177">
        <f>+'ごみ処理概要'!B182</f>
        <v>0</v>
      </c>
      <c r="AB1945" s="36">
        <v>1945</v>
      </c>
    </row>
    <row r="1946" spans="27:28" ht="13.5" hidden="1">
      <c r="AA1946" s="177">
        <f>+'ごみ処理概要'!B183</f>
        <v>0</v>
      </c>
      <c r="AB1946" s="36">
        <v>1946</v>
      </c>
    </row>
    <row r="1947" spans="27:28" ht="13.5" hidden="1">
      <c r="AA1947" s="177">
        <f>+'ごみ処理概要'!B184</f>
        <v>0</v>
      </c>
      <c r="AB1947" s="36">
        <v>1947</v>
      </c>
    </row>
    <row r="1948" spans="27:28" ht="13.5" hidden="1">
      <c r="AA1948" s="177">
        <f>+'ごみ処理概要'!B185</f>
        <v>0</v>
      </c>
      <c r="AB1948" s="36">
        <v>1948</v>
      </c>
    </row>
    <row r="1949" spans="27:28" ht="13.5" hidden="1">
      <c r="AA1949" s="177">
        <f>+'ごみ処理概要'!B186</f>
        <v>0</v>
      </c>
      <c r="AB1949" s="36">
        <v>1949</v>
      </c>
    </row>
    <row r="1950" spans="27:28" ht="13.5" hidden="1">
      <c r="AA1950" s="177">
        <f>+'ごみ処理概要'!B187</f>
        <v>0</v>
      </c>
      <c r="AB1950" s="36">
        <v>1950</v>
      </c>
    </row>
    <row r="1951" spans="27:28" ht="13.5" hidden="1">
      <c r="AA1951" s="177">
        <f>+'ごみ処理概要'!B188</f>
        <v>0</v>
      </c>
      <c r="AB1951" s="36">
        <v>1951</v>
      </c>
    </row>
    <row r="1952" spans="27:28" ht="13.5" hidden="1">
      <c r="AA1952" s="177">
        <f>+'ごみ処理概要'!B189</f>
        <v>0</v>
      </c>
      <c r="AB1952" s="36">
        <v>1952</v>
      </c>
    </row>
    <row r="1953" spans="27:28" ht="13.5" hidden="1">
      <c r="AA1953" s="177">
        <f>+'ごみ処理概要'!B190</f>
        <v>0</v>
      </c>
      <c r="AB1953" s="36">
        <v>1953</v>
      </c>
    </row>
    <row r="1954" spans="27:28" ht="13.5" hidden="1">
      <c r="AA1954" s="177">
        <f>+'ごみ処理概要'!B191</f>
        <v>0</v>
      </c>
      <c r="AB1954" s="36">
        <v>1954</v>
      </c>
    </row>
    <row r="1955" spans="27:28" ht="13.5" hidden="1">
      <c r="AA1955" s="177">
        <f>+'ごみ処理概要'!B192</f>
        <v>0</v>
      </c>
      <c r="AB1955" s="36">
        <v>1955</v>
      </c>
    </row>
    <row r="1956" spans="27:28" ht="13.5" hidden="1">
      <c r="AA1956" s="177">
        <f>+'ごみ処理概要'!B193</f>
        <v>0</v>
      </c>
      <c r="AB1956" s="36">
        <v>1956</v>
      </c>
    </row>
    <row r="1957" spans="27:28" ht="13.5" hidden="1">
      <c r="AA1957" s="177">
        <f>+'ごみ処理概要'!B194</f>
        <v>0</v>
      </c>
      <c r="AB1957" s="36">
        <v>1957</v>
      </c>
    </row>
    <row r="1958" spans="27:28" ht="13.5" hidden="1">
      <c r="AA1958" s="177">
        <f>+'ごみ処理概要'!B195</f>
        <v>0</v>
      </c>
      <c r="AB1958" s="36">
        <v>1958</v>
      </c>
    </row>
    <row r="1959" spans="27:28" ht="13.5" hidden="1">
      <c r="AA1959" s="177">
        <f>+'ごみ処理概要'!B196</f>
        <v>0</v>
      </c>
      <c r="AB1959" s="36">
        <v>1959</v>
      </c>
    </row>
    <row r="1960" spans="27:28" ht="13.5" hidden="1">
      <c r="AA1960" s="177">
        <f>+'ごみ処理概要'!B197</f>
        <v>0</v>
      </c>
      <c r="AB1960" s="36">
        <v>1960</v>
      </c>
    </row>
    <row r="1961" spans="27:28" ht="13.5" hidden="1">
      <c r="AA1961" s="177">
        <f>+'ごみ処理概要'!B198</f>
        <v>0</v>
      </c>
      <c r="AB1961" s="36">
        <v>1961</v>
      </c>
    </row>
    <row r="1962" spans="27:28" ht="13.5" hidden="1">
      <c r="AA1962" s="177">
        <f>+'ごみ処理概要'!B199</f>
        <v>0</v>
      </c>
      <c r="AB1962" s="36">
        <v>1962</v>
      </c>
    </row>
    <row r="1963" spans="27:28" ht="13.5" hidden="1">
      <c r="AA1963" s="177">
        <f>+'ごみ処理概要'!B200</f>
        <v>0</v>
      </c>
      <c r="AB1963" s="36">
        <v>1963</v>
      </c>
    </row>
    <row r="1964" spans="27:28" ht="13.5" hidden="1">
      <c r="AA1964" s="177">
        <f>+'ごみ処理概要'!B201</f>
        <v>0</v>
      </c>
      <c r="AB1964" s="36">
        <v>1964</v>
      </c>
    </row>
    <row r="1965" spans="27:28" ht="13.5" hidden="1">
      <c r="AA1965" s="177">
        <f>+'ごみ処理概要'!B202</f>
        <v>0</v>
      </c>
      <c r="AB1965" s="36">
        <v>1965</v>
      </c>
    </row>
    <row r="1966" spans="27:28" ht="13.5" hidden="1">
      <c r="AA1966" s="177">
        <f>+'ごみ処理概要'!B203</f>
        <v>0</v>
      </c>
      <c r="AB1966" s="36">
        <v>1966</v>
      </c>
    </row>
    <row r="1967" spans="27:28" ht="13.5" hidden="1">
      <c r="AA1967" s="177">
        <f>+'ごみ処理概要'!B204</f>
        <v>0</v>
      </c>
      <c r="AB1967" s="36">
        <v>1967</v>
      </c>
    </row>
    <row r="1968" spans="27:28" ht="13.5" hidden="1">
      <c r="AA1968" s="177">
        <f>+'ごみ処理概要'!B205</f>
        <v>0</v>
      </c>
      <c r="AB1968" s="36">
        <v>1968</v>
      </c>
    </row>
    <row r="1969" spans="27:28" ht="13.5" hidden="1">
      <c r="AA1969" s="177">
        <f>+'ごみ処理概要'!B206</f>
        <v>0</v>
      </c>
      <c r="AB1969" s="36">
        <v>1969</v>
      </c>
    </row>
    <row r="1970" spans="27:28" ht="13.5" hidden="1">
      <c r="AA1970" s="177">
        <f>+'ごみ処理概要'!B207</f>
        <v>0</v>
      </c>
      <c r="AB1970" s="36">
        <v>1970</v>
      </c>
    </row>
    <row r="1971" spans="27:28" ht="13.5" hidden="1">
      <c r="AA1971" s="177">
        <f>+'ごみ処理概要'!B208</f>
        <v>0</v>
      </c>
      <c r="AB1971" s="36">
        <v>1971</v>
      </c>
    </row>
    <row r="1972" spans="27:28" ht="13.5" hidden="1">
      <c r="AA1972" s="177">
        <f>+'ごみ処理概要'!B209</f>
        <v>0</v>
      </c>
      <c r="AB1972" s="36">
        <v>1972</v>
      </c>
    </row>
    <row r="1973" spans="27:28" ht="13.5" hidden="1">
      <c r="AA1973" s="177">
        <f>+'ごみ処理概要'!B210</f>
        <v>0</v>
      </c>
      <c r="AB1973" s="36">
        <v>1973</v>
      </c>
    </row>
    <row r="1974" spans="27:28" ht="13.5" hidden="1">
      <c r="AA1974" s="177">
        <f>+'ごみ処理概要'!B211</f>
        <v>0</v>
      </c>
      <c r="AB1974" s="36">
        <v>1974</v>
      </c>
    </row>
    <row r="1975" spans="27:28" ht="13.5" hidden="1">
      <c r="AA1975" s="177">
        <f>+'ごみ処理概要'!B212</f>
        <v>0</v>
      </c>
      <c r="AB1975" s="36">
        <v>1975</v>
      </c>
    </row>
    <row r="1976" spans="27:28" ht="13.5" hidden="1">
      <c r="AA1976" s="177">
        <f>+'ごみ処理概要'!B213</f>
        <v>0</v>
      </c>
      <c r="AB1976" s="36">
        <v>1976</v>
      </c>
    </row>
    <row r="1977" spans="27:28" ht="13.5" hidden="1">
      <c r="AA1977" s="177">
        <f>+'ごみ処理概要'!B214</f>
        <v>0</v>
      </c>
      <c r="AB1977" s="36">
        <v>1977</v>
      </c>
    </row>
    <row r="1978" spans="27:28" ht="13.5" hidden="1">
      <c r="AA1978" s="177">
        <f>+'ごみ処理概要'!B215</f>
        <v>0</v>
      </c>
      <c r="AB1978" s="36">
        <v>1978</v>
      </c>
    </row>
    <row r="1979" spans="27:28" ht="13.5" hidden="1">
      <c r="AA1979" s="177">
        <f>+'ごみ処理概要'!B216</f>
        <v>0</v>
      </c>
      <c r="AB1979" s="36">
        <v>1979</v>
      </c>
    </row>
    <row r="1980" spans="27:28" ht="13.5" hidden="1">
      <c r="AA1980" s="177">
        <f>+'ごみ処理概要'!B217</f>
        <v>0</v>
      </c>
      <c r="AB1980" s="36">
        <v>1980</v>
      </c>
    </row>
    <row r="1981" spans="27:28" ht="13.5" hidden="1">
      <c r="AA1981" s="177">
        <f>+'ごみ処理概要'!B218</f>
        <v>0</v>
      </c>
      <c r="AB1981" s="36">
        <v>1981</v>
      </c>
    </row>
    <row r="1982" spans="27:28" ht="13.5" hidden="1">
      <c r="AA1982" s="177">
        <f>+'ごみ処理概要'!B219</f>
        <v>0</v>
      </c>
      <c r="AB1982" s="36">
        <v>1982</v>
      </c>
    </row>
    <row r="1983" spans="27:28" ht="13.5" hidden="1">
      <c r="AA1983" s="177">
        <f>+'ごみ処理概要'!B220</f>
        <v>0</v>
      </c>
      <c r="AB1983" s="36">
        <v>1983</v>
      </c>
    </row>
    <row r="1984" spans="27:28" ht="13.5" hidden="1">
      <c r="AA1984" s="177">
        <f>+'ごみ処理概要'!B221</f>
        <v>0</v>
      </c>
      <c r="AB1984" s="36">
        <v>1984</v>
      </c>
    </row>
    <row r="1985" spans="27:28" ht="13.5" hidden="1">
      <c r="AA1985" s="177">
        <f>+'ごみ処理概要'!B222</f>
        <v>0</v>
      </c>
      <c r="AB1985" s="36">
        <v>1985</v>
      </c>
    </row>
    <row r="1986" spans="27:28" ht="13.5" hidden="1">
      <c r="AA1986" s="177">
        <f>+'ごみ処理概要'!B223</f>
        <v>0</v>
      </c>
      <c r="AB1986" s="36">
        <v>1986</v>
      </c>
    </row>
    <row r="1987" spans="27:28" ht="13.5" hidden="1">
      <c r="AA1987" s="177">
        <f>+'ごみ処理概要'!B224</f>
        <v>0</v>
      </c>
      <c r="AB1987" s="36">
        <v>1987</v>
      </c>
    </row>
    <row r="1988" spans="27:28" ht="13.5" hidden="1">
      <c r="AA1988" s="177">
        <f>+'ごみ処理概要'!B225</f>
        <v>0</v>
      </c>
      <c r="AB1988" s="36">
        <v>1988</v>
      </c>
    </row>
    <row r="1989" spans="27:28" ht="13.5" hidden="1">
      <c r="AA1989" s="177">
        <f>+'ごみ処理概要'!B226</f>
        <v>0</v>
      </c>
      <c r="AB1989" s="36">
        <v>1989</v>
      </c>
    </row>
    <row r="1990" spans="27:28" ht="13.5" hidden="1">
      <c r="AA1990" s="177">
        <f>+'ごみ処理概要'!B227</f>
        <v>0</v>
      </c>
      <c r="AB1990" s="36">
        <v>1990</v>
      </c>
    </row>
    <row r="1991" spans="27:28" ht="13.5" hidden="1">
      <c r="AA1991" s="177">
        <f>+'ごみ処理概要'!B228</f>
        <v>0</v>
      </c>
      <c r="AB1991" s="36">
        <v>1991</v>
      </c>
    </row>
    <row r="1992" spans="27:28" ht="13.5" hidden="1">
      <c r="AA1992" s="177">
        <f>+'ごみ処理概要'!B229</f>
        <v>0</v>
      </c>
      <c r="AB1992" s="36">
        <v>1992</v>
      </c>
    </row>
    <row r="1993" spans="27:28" ht="13.5" hidden="1">
      <c r="AA1993" s="177">
        <f>+'ごみ処理概要'!B230</f>
        <v>0</v>
      </c>
      <c r="AB1993" s="36">
        <v>1993</v>
      </c>
    </row>
    <row r="1994" spans="27:28" ht="13.5" hidden="1">
      <c r="AA1994" s="177">
        <f>+'ごみ処理概要'!B231</f>
        <v>0</v>
      </c>
      <c r="AB1994" s="36">
        <v>1994</v>
      </c>
    </row>
    <row r="1995" spans="27:28" ht="13.5" hidden="1">
      <c r="AA1995" s="177">
        <f>+'ごみ処理概要'!B232</f>
        <v>0</v>
      </c>
      <c r="AB1995" s="36">
        <v>1995</v>
      </c>
    </row>
    <row r="1996" spans="27:28" ht="13.5" hidden="1">
      <c r="AA1996" s="177">
        <f>+'ごみ処理概要'!B233</f>
        <v>0</v>
      </c>
      <c r="AB1996" s="36">
        <v>1996</v>
      </c>
    </row>
    <row r="1997" spans="27:28" ht="13.5" hidden="1">
      <c r="AA1997" s="177">
        <f>+'ごみ処理概要'!B234</f>
        <v>0</v>
      </c>
      <c r="AB1997" s="36">
        <v>1997</v>
      </c>
    </row>
    <row r="1998" spans="27:28" ht="13.5" hidden="1">
      <c r="AA1998" s="177">
        <f>+'ごみ処理概要'!B235</f>
        <v>0</v>
      </c>
      <c r="AB1998" s="36">
        <v>1998</v>
      </c>
    </row>
    <row r="1999" spans="27:28" ht="13.5" hidden="1">
      <c r="AA1999" s="177">
        <f>+'ごみ処理概要'!B236</f>
        <v>0</v>
      </c>
      <c r="AB1999" s="36">
        <v>1999</v>
      </c>
    </row>
    <row r="2000" spans="27:28" ht="13.5" hidden="1">
      <c r="AA2000" s="177">
        <f>+'ごみ処理概要'!B237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377</v>
      </c>
      <c r="F4" s="75"/>
      <c r="H4" s="76"/>
      <c r="I4" s="77"/>
      <c r="L4" s="77"/>
      <c r="M4" s="77"/>
      <c r="O4" s="78" t="s">
        <v>226</v>
      </c>
      <c r="P4" s="79"/>
    </row>
    <row r="5" spans="1:16" s="74" customFormat="1" ht="21.75" customHeight="1" thickBot="1">
      <c r="A5" s="172"/>
      <c r="B5" s="80"/>
      <c r="C5" s="80"/>
      <c r="E5" s="261" t="s">
        <v>304</v>
      </c>
      <c r="F5" s="82">
        <f>'ごみ集計結果'!L26</f>
        <v>4216</v>
      </c>
      <c r="H5" s="76"/>
      <c r="I5" s="77"/>
      <c r="L5" s="77"/>
      <c r="M5" s="77"/>
      <c r="O5" s="261" t="s">
        <v>305</v>
      </c>
      <c r="P5" s="82">
        <f>'ごみ集計結果'!N27</f>
        <v>13304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345</v>
      </c>
      <c r="F7" s="79"/>
      <c r="H7" s="84" t="s">
        <v>346</v>
      </c>
      <c r="I7" s="79"/>
      <c r="K7" s="85" t="s">
        <v>227</v>
      </c>
      <c r="L7" s="262" t="s">
        <v>306</v>
      </c>
      <c r="M7" s="86">
        <f>'ごみ集計結果'!N15</f>
        <v>7192</v>
      </c>
    </row>
    <row r="8" spans="1:13" s="74" customFormat="1" ht="21.75" customHeight="1" thickBot="1">
      <c r="A8" s="83"/>
      <c r="B8" s="382" t="s">
        <v>228</v>
      </c>
      <c r="C8" s="382"/>
      <c r="E8" s="261" t="s">
        <v>307</v>
      </c>
      <c r="F8" s="82">
        <f>'ごみ集計結果'!L7</f>
        <v>209207</v>
      </c>
      <c r="H8" s="261" t="s">
        <v>308</v>
      </c>
      <c r="I8" s="82">
        <f>'ごみ集計結果'!L15</f>
        <v>210998</v>
      </c>
      <c r="K8" s="87" t="s">
        <v>387</v>
      </c>
      <c r="L8" s="263" t="s">
        <v>309</v>
      </c>
      <c r="M8" s="88">
        <f>'ごみ集計結果'!O15</f>
        <v>19683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355</v>
      </c>
      <c r="C10" s="90">
        <f>'ごみ集計結果'!E12+'ごみ集計結果'!F12</f>
        <v>28664</v>
      </c>
      <c r="F10" s="83"/>
      <c r="H10" s="76"/>
      <c r="K10" s="91" t="s">
        <v>229</v>
      </c>
      <c r="L10" s="89" t="s">
        <v>310</v>
      </c>
      <c r="M10" s="90">
        <f>'ごみ集計結果'!M23</f>
        <v>1791</v>
      </c>
      <c r="O10" s="78" t="s">
        <v>230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1896</v>
      </c>
    </row>
    <row r="12" spans="1:13" s="74" customFormat="1" ht="21.75" customHeight="1" thickBot="1">
      <c r="A12" s="83"/>
      <c r="B12" s="101" t="s">
        <v>356</v>
      </c>
      <c r="C12" s="90">
        <f>'ごみ集計結果'!E13+'ごみ集計結果'!F13</f>
        <v>162565</v>
      </c>
      <c r="F12" s="83"/>
      <c r="H12" s="84" t="s">
        <v>379</v>
      </c>
      <c r="I12" s="79"/>
      <c r="K12" s="85" t="s">
        <v>229</v>
      </c>
      <c r="L12" s="262" t="s">
        <v>311</v>
      </c>
      <c r="M12" s="86">
        <f>'ごみ集計結果'!M16</f>
        <v>1184</v>
      </c>
    </row>
    <row r="13" spans="1:13" s="74" customFormat="1" ht="21.75" customHeight="1" thickBot="1">
      <c r="A13" s="83"/>
      <c r="C13" s="92"/>
      <c r="F13" s="83"/>
      <c r="H13" s="261" t="s">
        <v>312</v>
      </c>
      <c r="I13" s="82">
        <f>'ごみ集計結果'!L16</f>
        <v>2912</v>
      </c>
      <c r="K13" s="93" t="s">
        <v>230</v>
      </c>
      <c r="L13" s="264" t="s">
        <v>313</v>
      </c>
      <c r="M13" s="94">
        <f>'ごみ集計結果'!N16</f>
        <v>519</v>
      </c>
    </row>
    <row r="14" spans="1:13" s="74" customFormat="1" ht="21.75" customHeight="1" thickBot="1">
      <c r="A14" s="83"/>
      <c r="B14" s="101" t="s">
        <v>357</v>
      </c>
      <c r="C14" s="90">
        <f>'ごみ集計結果'!E14+'ごみ集計結果'!F14</f>
        <v>4689</v>
      </c>
      <c r="F14" s="83"/>
      <c r="H14" s="76"/>
      <c r="I14" s="83"/>
      <c r="K14" s="95" t="s">
        <v>387</v>
      </c>
      <c r="L14" s="265" t="s">
        <v>314</v>
      </c>
      <c r="M14" s="82">
        <f>'ごみ集計結果'!O16</f>
        <v>996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358</v>
      </c>
      <c r="C16" s="90">
        <f>'ごみ集計結果'!E15+'ごみ集計結果'!F15</f>
        <v>32619</v>
      </c>
      <c r="F16" s="83"/>
      <c r="H16" s="84" t="s">
        <v>352</v>
      </c>
      <c r="I16" s="79"/>
      <c r="K16" s="85" t="s">
        <v>229</v>
      </c>
      <c r="L16" s="262" t="s">
        <v>231</v>
      </c>
      <c r="M16" s="86">
        <f>'ごみ集計結果'!M21</f>
        <v>607</v>
      </c>
    </row>
    <row r="17" spans="1:13" s="74" customFormat="1" ht="21.75" customHeight="1" thickBot="1">
      <c r="A17" s="83"/>
      <c r="C17" s="100"/>
      <c r="H17" s="261" t="s">
        <v>232</v>
      </c>
      <c r="I17" s="82">
        <f>'ごみ集計結果'!L21</f>
        <v>25707</v>
      </c>
      <c r="K17" s="93" t="s">
        <v>230</v>
      </c>
      <c r="L17" s="264" t="s">
        <v>233</v>
      </c>
      <c r="M17" s="94">
        <f>'ごみ集計結果'!N21</f>
        <v>1156</v>
      </c>
    </row>
    <row r="18" spans="1:13" s="74" customFormat="1" ht="21.75" customHeight="1" thickBot="1">
      <c r="A18" s="83"/>
      <c r="B18" s="101" t="s">
        <v>234</v>
      </c>
      <c r="C18" s="90">
        <f>'ごみ集計結果'!E16+'ごみ集計結果'!F16</f>
        <v>387</v>
      </c>
      <c r="H18" s="76"/>
      <c r="I18" s="83"/>
      <c r="K18" s="95" t="s">
        <v>387</v>
      </c>
      <c r="L18" s="265" t="s">
        <v>235</v>
      </c>
      <c r="M18" s="82">
        <f>'ごみ集計結果'!O21</f>
        <v>23648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359</v>
      </c>
      <c r="C20" s="90">
        <f>'ごみ集計結果'!E17+'ごみ集計結果'!F17</f>
        <v>7409</v>
      </c>
      <c r="E20" s="84" t="s">
        <v>236</v>
      </c>
      <c r="F20" s="75"/>
      <c r="H20" s="84" t="s">
        <v>347</v>
      </c>
      <c r="I20" s="79"/>
      <c r="K20" s="85" t="s">
        <v>229</v>
      </c>
      <c r="L20" s="262" t="s">
        <v>315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39070</v>
      </c>
      <c r="H21" s="261" t="s">
        <v>316</v>
      </c>
      <c r="I21" s="82">
        <f>'ごみ集計結果'!L17</f>
        <v>27</v>
      </c>
      <c r="K21" s="93" t="s">
        <v>230</v>
      </c>
      <c r="L21" s="264" t="s">
        <v>317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360</v>
      </c>
      <c r="C22" s="90">
        <f>'ごみ集計結果'!E25+'ごみ集計結果'!F25</f>
        <v>27420</v>
      </c>
      <c r="F22" s="83"/>
      <c r="K22" s="95" t="s">
        <v>387</v>
      </c>
      <c r="L22" s="265" t="s">
        <v>318</v>
      </c>
      <c r="M22" s="82">
        <f>'ごみ集計結果'!O17</f>
        <v>23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340</v>
      </c>
      <c r="C24" s="90">
        <f>'ごみ集計結果'!Y133</f>
        <v>424</v>
      </c>
      <c r="F24" s="83"/>
      <c r="H24" s="78" t="s">
        <v>348</v>
      </c>
      <c r="I24" s="79"/>
      <c r="K24" s="85" t="s">
        <v>229</v>
      </c>
      <c r="L24" s="102" t="s">
        <v>319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320</v>
      </c>
      <c r="I25" s="82">
        <f>'ごみ集計結果'!L18</f>
        <v>0</v>
      </c>
      <c r="K25" s="93" t="s">
        <v>230</v>
      </c>
      <c r="L25" s="105" t="s">
        <v>321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344</v>
      </c>
      <c r="C26" s="90">
        <f>'ごみ集計結果'!E31</f>
        <v>927</v>
      </c>
      <c r="F26" s="83"/>
      <c r="K26" s="95" t="s">
        <v>387</v>
      </c>
      <c r="L26" s="107" t="s">
        <v>322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349</v>
      </c>
      <c r="I28" s="79"/>
      <c r="K28" s="85" t="s">
        <v>229</v>
      </c>
      <c r="L28" s="102" t="s">
        <v>323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324</v>
      </c>
      <c r="I29" s="82">
        <f>'ごみ集計結果'!L19</f>
        <v>0</v>
      </c>
      <c r="K29" s="93" t="s">
        <v>230</v>
      </c>
      <c r="L29" s="105" t="s">
        <v>325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387</v>
      </c>
      <c r="L30" s="107" t="s">
        <v>326</v>
      </c>
      <c r="M30" s="82">
        <f>'ごみ集計結果'!O19</f>
        <v>0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350</v>
      </c>
      <c r="I32" s="79"/>
      <c r="K32" s="85" t="s">
        <v>229</v>
      </c>
      <c r="L32" s="262" t="s">
        <v>327</v>
      </c>
      <c r="M32" s="86">
        <f>'ごみ集計結果'!M20</f>
        <v>0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328</v>
      </c>
      <c r="I33" s="82">
        <f>'ごみ集計結果'!L20</f>
        <v>9921</v>
      </c>
      <c r="K33" s="93" t="s">
        <v>230</v>
      </c>
      <c r="L33" s="264" t="s">
        <v>329</v>
      </c>
      <c r="M33" s="94">
        <f>'ごみ集計結果'!N20</f>
        <v>78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387</v>
      </c>
      <c r="L34" s="265" t="s">
        <v>330</v>
      </c>
      <c r="M34" s="82">
        <f>'ごみ集計結果'!O20</f>
        <v>8583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408</v>
      </c>
      <c r="I36" s="79"/>
      <c r="K36" s="114" t="s">
        <v>229</v>
      </c>
      <c r="L36" s="267" t="s">
        <v>331</v>
      </c>
      <c r="M36" s="86">
        <f>'ごみ集計結果'!M22</f>
        <v>0</v>
      </c>
      <c r="N36" s="110"/>
      <c r="O36" s="74" t="s">
        <v>237</v>
      </c>
    </row>
    <row r="37" spans="6:16" s="74" customFormat="1" ht="21.75" customHeight="1" thickBot="1">
      <c r="F37" s="83"/>
      <c r="H37" s="261" t="s">
        <v>332</v>
      </c>
      <c r="I37" s="82">
        <f>'ごみ集計結果'!L22</f>
        <v>503</v>
      </c>
      <c r="K37" s="95" t="s">
        <v>230</v>
      </c>
      <c r="L37" s="265" t="s">
        <v>333</v>
      </c>
      <c r="M37" s="88">
        <f>'ごみ集計結果'!N22</f>
        <v>143</v>
      </c>
      <c r="O37" s="383">
        <f>'ごみ集計結果'!O24</f>
        <v>52933</v>
      </c>
      <c r="P37" s="383"/>
    </row>
    <row r="38" spans="2:16" s="74" customFormat="1" ht="21.75" customHeight="1" thickBot="1">
      <c r="B38" s="268" t="s">
        <v>238</v>
      </c>
      <c r="C38" s="115">
        <f>'ごみ集計結果'!E6</f>
        <v>771170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239</v>
      </c>
      <c r="C39" s="116">
        <f>'ごみ集計結果'!E7</f>
        <v>378</v>
      </c>
      <c r="E39" s="84" t="s">
        <v>378</v>
      </c>
      <c r="F39" s="79"/>
      <c r="H39" s="76"/>
      <c r="I39" s="77"/>
      <c r="L39" s="77"/>
      <c r="M39" s="77"/>
      <c r="O39" s="84" t="s">
        <v>240</v>
      </c>
      <c r="P39" s="79"/>
    </row>
    <row r="40" spans="2:16" s="74" customFormat="1" ht="21.75" customHeight="1" thickBot="1">
      <c r="B40" s="168" t="s">
        <v>338</v>
      </c>
      <c r="C40" s="117">
        <f>'ごみ集計結果'!E8</f>
        <v>771548</v>
      </c>
      <c r="E40" s="261" t="s">
        <v>241</v>
      </c>
      <c r="F40" s="82">
        <f>'ごみ集計結果'!L25</f>
        <v>10407</v>
      </c>
      <c r="H40" s="76"/>
      <c r="I40" s="77"/>
      <c r="L40" s="77"/>
      <c r="M40" s="77"/>
      <c r="O40" s="81"/>
      <c r="P40" s="82">
        <f>'ごみ集計結果'!O27</f>
        <v>63340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2012-03-30T03:39:01Z</dcterms:modified>
  <cp:category/>
  <cp:version/>
  <cp:contentType/>
  <cp:contentStatus/>
</cp:coreProperties>
</file>