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'し尿処理状況'!$A$6:$BC$50</definedName>
    <definedName name="_xlnm._FilterDatabase" localSheetId="0" hidden="1">'水洗化人口等'!$A$6:$Z$50</definedName>
    <definedName name="_xlnm.Print_Area" localSheetId="2">'し尿集計結果'!$A$1:$M$36</definedName>
    <definedName name="_xlnm.Print_Area" localSheetId="1">'し尿処理状況'!$A$2:$BC$50</definedName>
    <definedName name="_xlnm.Print_Area" localSheetId="0">'水洗化人口等'!$A$2:$Z$50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<sst xmlns="http://schemas.openxmlformats.org/spreadsheetml/2006/main" count="832" uniqueCount="343">
  <si>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</si>
  <si>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</si>
  <si>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</si>
  <si>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</si>
  <si>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</si>
  <si>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</si>
  <si>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</si>
  <si>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</si>
  <si>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</si>
  <si>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</si>
  <si>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</si>
  <si>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</si>
  <si>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</si>
  <si>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</si>
  <si>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</si>
  <si>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</si>
  <si>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</si>
  <si>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</si>
  <si>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</si>
  <si>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</si>
  <si>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</si>
  <si>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</si>
  <si>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</si>
  <si>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</si>
  <si>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</si>
  <si>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</si>
  <si>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</si>
  <si>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</si>
  <si>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</si>
  <si>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</si>
  <si>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</si>
  <si>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</si>
  <si>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</si>
  <si>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</si>
  <si>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</si>
  <si>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</si>
  <si>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</si>
  <si>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</si>
  <si>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</si>
  <si>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</si>
  <si>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</si>
  <si>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</si>
  <si>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</si>
  <si>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</si>
  <si>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</si>
  <si>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</si>
  <si>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</si>
  <si>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</si>
  <si>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</si>
  <si>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</si>
  <si>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</si>
  <si>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</si>
  <si>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</si>
  <si>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</si>
  <si>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</si>
  <si>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</si>
  <si>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</si>
  <si>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</si>
  <si>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</si>
  <si>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</si>
  <si>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</si>
  <si>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</si>
  <si>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</si>
  <si>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</si>
  <si>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</si>
  <si>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</si>
  <si>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</si>
  <si>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</si>
  <si>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</si>
  <si>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</si>
  <si>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</si>
  <si>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</si>
  <si>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</si>
  <si>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</si>
  <si>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</si>
  <si>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</si>
  <si>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</si>
  <si>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</si>
  <si>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</si>
  <si>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</si>
  <si>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</si>
  <si>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</si>
  <si>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</si>
  <si>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</si>
  <si>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</si>
  <si>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</si>
  <si>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</si>
  <si>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</si>
  <si>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</si>
  <si>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</si>
  <si>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</si>
  <si>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</si>
  <si>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</si>
  <si>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</si>
  <si>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</si>
  <si>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</si>
  <si>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</si>
  <si>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</si>
  <si>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</si>
  <si>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</si>
  <si>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</si>
  <si>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</si>
  <si>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</si>
  <si>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</si>
  <si>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</si>
  <si>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</si>
  <si>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</si>
  <si>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</si>
  <si>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</si>
  <si>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</si>
  <si>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</si>
  <si>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</si>
  <si>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</si>
  <si>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</si>
  <si>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</si>
  <si>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</si>
  <si>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</si>
  <si>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</si>
  <si>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</si>
  <si>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</si>
  <si>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</si>
  <si>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</si>
  <si>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</si>
  <si>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</si>
  <si>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</si>
  <si>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</si>
  <si>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</si>
  <si>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</si>
  <si>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</si>
  <si>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</si>
  <si>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</si>
  <si>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</si>
  <si>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</si>
  <si>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</si>
  <si>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</si>
  <si>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</si>
  <si>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</si>
  <si>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</si>
  <si>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</si>
  <si>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</si>
  <si>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</si>
  <si>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</si>
  <si>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</si>
  <si>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</si>
  <si>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</si>
  <si>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</si>
  <si>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</si>
  <si>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</si>
  <si>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</si>
  <si>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</si>
  <si>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</si>
  <si>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</si>
  <si>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</si>
  <si>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</si>
  <si>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</si>
  <si>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</si>
  <si>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</si>
  <si>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</si>
  <si>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</si>
  <si>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</si>
  <si>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</si>
  <si>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</si>
  <si>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</si>
  <si>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</si>
  <si>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</si>
  <si>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</si>
  <si>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</si>
  <si>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</si>
  <si>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</si>
  <si>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</si>
  <si>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</si>
  <si>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</si>
  <si>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</si>
  <si>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</si>
  <si>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</si>
  <si>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</si>
  <si>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</si>
  <si>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</si>
  <si>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</si>
  <si>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</si>
  <si>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</si>
  <si>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</si>
  <si>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</si>
  <si>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</si>
  <si>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</si>
  <si>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</si>
  <si>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</si>
  <si>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</si>
  <si>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</si>
  <si>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</si>
  <si>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</si>
  <si>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</si>
  <si>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</si>
  <si>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</si>
  <si>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</si>
  <si>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</si>
  <si>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</si>
  <si>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</si>
  <si>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</si>
  <si>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</si>
  <si>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</si>
  <si>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</si>
  <si>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</si>
  <si>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</si>
  <si>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</si>
  <si>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</si>
  <si>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</si>
  <si>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</si>
  <si>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</si>
  <si>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</si>
  <si>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</si>
  <si>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</si>
  <si>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</si>
  <si>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</si>
  <si>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</si>
  <si>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</si>
  <si>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</si>
  <si>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</si>
  <si>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</si>
  <si>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</si>
  <si>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</si>
  <si>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</si>
  <si>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</si>
  <si>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</si>
  <si>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</si>
  <si>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</si>
  <si>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</si>
  <si>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</si>
  <si>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</si>
  <si>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</si>
  <si>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</si>
  <si>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</si>
  <si>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</si>
  <si>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</si>
  <si>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</si>
  <si>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</si>
  <si>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</si>
  <si>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</si>
  <si>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</si>
  <si>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</si>
  <si>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</si>
  <si>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</si>
  <si>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</si>
  <si>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</si>
  <si>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</si>
  <si>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</si>
  <si>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</si>
  <si>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</si>
  <si>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</si>
  <si>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</si>
  <si>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</si>
  <si>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</si>
  <si>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</si>
  <si>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</si>
  <si>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</si>
  <si>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</si>
  <si>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</si>
  <si>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</si>
  <si>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</si>
  <si>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</si>
  <si>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</si>
  <si>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</si>
  <si>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</si>
  <si>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</si>
  <si>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</si>
  <si>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</si>
  <si>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</si>
  <si>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</si>
  <si>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</si>
  <si>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</si>
  <si>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</si>
  <si>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</si>
  <si>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</si>
  <si>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</si>
  <si>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</si>
  <si>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</si>
  <si>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</si>
  <si>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</si>
  <si>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</si>
  <si>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</si>
  <si>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</si>
  <si>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</si>
  <si>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</si>
  <si>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</si>
  <si>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</si>
  <si>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</si>
  <si>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</si>
  <si>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</si>
  <si>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</si>
  <si>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</si>
  <si>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</si>
  <si>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</si>
  <si>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</si>
  <si>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</si>
  <si>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</si>
  <si>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</si>
  <si>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</si>
  <si>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</si>
  <si>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</si>
  <si>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</si>
  <si>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</si>
  <si>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</si>
  <si>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</si>
  <si>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</si>
  <si>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</si>
  <si>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</si>
  <si>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</si>
  <si>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</si>
  <si>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</si>
  <si>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</si>
  <si>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</si>
  <si>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</si>
  <si>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</si>
  <si>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</si>
  <si>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</si>
  <si>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</si>
  <si>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</si>
  <si>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</si>
  <si>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</si>
  <si>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</si>
  <si>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</si>
  <si>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</si>
  <si>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</si>
  <si>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</si>
  <si>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</si>
  <si>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</si>
  <si>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</si>
  <si>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</si>
  <si>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</si>
  <si>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</si>
  <si>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</si>
  <si>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</si>
  <si>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</si>
  <si>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</si>
  <si>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</si>
  <si>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</si>
  <si>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</si>
  <si>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</si>
  <si>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</si>
  <si>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</si>
  <si>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</si>
  <si>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</si>
  <si>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27000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</si>
</sst>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0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118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119</v>
      </c>
      <c r="B2" s="125" t="s">
        <v>120</v>
      </c>
      <c r="C2" s="125" t="s">
        <v>121</v>
      </c>
      <c r="D2" s="83" t="s">
        <v>122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123</v>
      </c>
      <c r="S2" s="132" t="s">
        <v>124</v>
      </c>
      <c r="T2" s="133"/>
      <c r="U2" s="133"/>
      <c r="V2" s="134"/>
      <c r="W2" s="132" t="s">
        <v>125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126</v>
      </c>
      <c r="E3" s="94" t="s">
        <v>127</v>
      </c>
      <c r="F3" s="84"/>
      <c r="G3" s="84"/>
      <c r="H3" s="85"/>
      <c r="I3" s="94" t="s">
        <v>128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126</v>
      </c>
      <c r="F4" s="122" t="s">
        <v>129</v>
      </c>
      <c r="G4" s="122" t="s">
        <v>130</v>
      </c>
      <c r="H4" s="122" t="s">
        <v>131</v>
      </c>
      <c r="I4" s="129" t="s">
        <v>126</v>
      </c>
      <c r="J4" s="122" t="s">
        <v>132</v>
      </c>
      <c r="K4" s="122" t="s">
        <v>133</v>
      </c>
      <c r="L4" s="122" t="s">
        <v>134</v>
      </c>
      <c r="M4" s="122" t="s">
        <v>135</v>
      </c>
      <c r="N4" s="122" t="s">
        <v>136</v>
      </c>
      <c r="O4" s="131" t="s">
        <v>137</v>
      </c>
      <c r="P4" s="89"/>
      <c r="Q4" s="122" t="s">
        <v>138</v>
      </c>
      <c r="R4" s="90"/>
      <c r="S4" s="122" t="s">
        <v>139</v>
      </c>
      <c r="T4" s="122" t="s">
        <v>140</v>
      </c>
      <c r="U4" s="122" t="s">
        <v>141</v>
      </c>
      <c r="V4" s="122" t="s">
        <v>142</v>
      </c>
      <c r="W4" s="122" t="s">
        <v>139</v>
      </c>
      <c r="X4" s="122" t="s">
        <v>140</v>
      </c>
      <c r="Y4" s="122" t="s">
        <v>141</v>
      </c>
      <c r="Z4" s="122" t="s">
        <v>142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143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144</v>
      </c>
      <c r="E6" s="60" t="s">
        <v>144</v>
      </c>
      <c r="F6" s="53" t="s">
        <v>145</v>
      </c>
      <c r="G6" s="60" t="s">
        <v>144</v>
      </c>
      <c r="H6" s="60" t="s">
        <v>144</v>
      </c>
      <c r="I6" s="60" t="s">
        <v>144</v>
      </c>
      <c r="J6" s="53" t="s">
        <v>145</v>
      </c>
      <c r="K6" s="60" t="s">
        <v>144</v>
      </c>
      <c r="L6" s="53" t="s">
        <v>145</v>
      </c>
      <c r="M6" s="60" t="s">
        <v>144</v>
      </c>
      <c r="N6" s="53" t="s">
        <v>145</v>
      </c>
      <c r="O6" s="60" t="s">
        <v>144</v>
      </c>
      <c r="P6" s="60" t="s">
        <v>144</v>
      </c>
      <c r="Q6" s="53" t="s">
        <v>145</v>
      </c>
      <c r="R6" s="61" t="s">
        <v>144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30</v>
      </c>
      <c r="B7" s="185" t="s">
        <v>31</v>
      </c>
      <c r="C7" s="185" t="s">
        <v>126</v>
      </c>
      <c r="D7" s="186">
        <f>SUM(D8:D186)</f>
        <v>8689094</v>
      </c>
      <c r="E7" s="186">
        <f>SUM(E8:E186)</f>
        <v>257517</v>
      </c>
      <c r="F7" s="187">
        <f>IF(D7&gt;0,E7/D7*100,"-")</f>
        <v>2.9636806783307903</v>
      </c>
      <c r="G7" s="186">
        <f>SUM(G8:G186)</f>
        <v>256715</v>
      </c>
      <c r="H7" s="186">
        <f>SUM(H8:H186)</f>
        <v>802</v>
      </c>
      <c r="I7" s="186">
        <f>SUM(I8:I186)</f>
        <v>8431577</v>
      </c>
      <c r="J7" s="187">
        <f>IF($D7&gt;0,I7/$D7*100,"-")</f>
        <v>97.03631932166921</v>
      </c>
      <c r="K7" s="186">
        <f>SUM(K8:K186)</f>
        <v>7798199</v>
      </c>
      <c r="L7" s="187">
        <f>IF($D7&gt;0,K7/$D7*100,"-")</f>
        <v>89.74697477090247</v>
      </c>
      <c r="M7" s="186">
        <f>SUM(M8:M186)</f>
        <v>480</v>
      </c>
      <c r="N7" s="187">
        <f>IF($D7&gt;0,M7/$D7*100,"-")</f>
        <v>0.005524166270959895</v>
      </c>
      <c r="O7" s="186">
        <f>SUM(O8:O186)</f>
        <v>632898</v>
      </c>
      <c r="P7" s="186">
        <f>SUM(P8:P186)</f>
        <v>291274</v>
      </c>
      <c r="Q7" s="187">
        <f>IF($D7&gt;0,O7/$D7*100,"-")</f>
        <v>7.283820384495783</v>
      </c>
      <c r="R7" s="186">
        <f>SUM(R8:R186)</f>
        <v>207337</v>
      </c>
      <c r="S7" s="188">
        <f>COUNTIF(S8:S186,"○")</f>
        <v>4</v>
      </c>
      <c r="T7" s="188">
        <f>COUNTIF(T8:T186,"○")</f>
        <v>26</v>
      </c>
      <c r="U7" s="188">
        <f>COUNTIF(U8:U186,"○")</f>
        <v>1</v>
      </c>
      <c r="V7" s="188">
        <f>COUNTIF(V8:V186,"○")</f>
        <v>12</v>
      </c>
      <c r="W7" s="188">
        <f>COUNTIF(W8:W186,"○")</f>
        <v>1</v>
      </c>
      <c r="X7" s="188">
        <f>COUNTIF(X8:X186,"○")</f>
        <v>0</v>
      </c>
      <c r="Y7" s="188">
        <f>COUNTIF(Y8:Y186,"○")</f>
        <v>0</v>
      </c>
      <c r="Z7" s="188">
        <f>COUNTIF(Z8:Z186,"○")</f>
        <v>42</v>
      </c>
    </row>
    <row r="8" spans="1:26" s="115" customFormat="1" ht="12" customHeight="1">
      <c r="A8" s="103" t="s">
        <v>30</v>
      </c>
      <c r="B8" s="104" t="s">
        <v>32</v>
      </c>
      <c r="C8" s="103" t="s">
        <v>33</v>
      </c>
      <c r="D8" s="105">
        <f aca="true" t="shared" si="0" ref="D8:D50">+SUM(E8,+I8)</f>
        <v>2536715</v>
      </c>
      <c r="E8" s="105">
        <f aca="true" t="shared" si="1" ref="E8:E50">+SUM(G8,+H8)</f>
        <v>62</v>
      </c>
      <c r="F8" s="106">
        <f aca="true" t="shared" si="2" ref="F7:F50">IF(D8&gt;0,E8/D8*100,"-")</f>
        <v>0.002444105861320645</v>
      </c>
      <c r="G8" s="105">
        <v>62</v>
      </c>
      <c r="H8" s="105">
        <v>0</v>
      </c>
      <c r="I8" s="105">
        <f aca="true" t="shared" si="3" ref="I8:I50">+SUM(K8,+M8,+O8)</f>
        <v>2536653</v>
      </c>
      <c r="J8" s="106">
        <f aca="true" t="shared" si="4" ref="J7:J50">IF($D8&gt;0,I8/$D8*100,"-")</f>
        <v>99.99755589413869</v>
      </c>
      <c r="K8" s="105">
        <v>2536653</v>
      </c>
      <c r="L8" s="106">
        <f aca="true" t="shared" si="5" ref="L7:L50">IF($D8&gt;0,K8/$D8*100,"-")</f>
        <v>99.99755589413869</v>
      </c>
      <c r="M8" s="105">
        <v>0</v>
      </c>
      <c r="N8" s="106">
        <f aca="true" t="shared" si="6" ref="N7:N50">IF($D8&gt;0,M8/$D8*100,"-")</f>
        <v>0</v>
      </c>
      <c r="O8" s="105">
        <v>0</v>
      </c>
      <c r="P8" s="105">
        <v>0</v>
      </c>
      <c r="Q8" s="106">
        <f aca="true" t="shared" si="7" ref="Q7:Q50">IF($D8&gt;0,O8/$D8*100,"-")</f>
        <v>0</v>
      </c>
      <c r="R8" s="105">
        <v>120185</v>
      </c>
      <c r="S8" s="107"/>
      <c r="T8" s="107"/>
      <c r="U8" s="107" t="s">
        <v>146</v>
      </c>
      <c r="V8" s="107"/>
      <c r="W8" s="108"/>
      <c r="X8" s="108"/>
      <c r="Y8" s="108"/>
      <c r="Z8" s="108" t="s">
        <v>146</v>
      </c>
    </row>
    <row r="9" spans="1:26" s="115" customFormat="1" ht="12" customHeight="1">
      <c r="A9" s="103" t="s">
        <v>30</v>
      </c>
      <c r="B9" s="104" t="s">
        <v>34</v>
      </c>
      <c r="C9" s="103" t="s">
        <v>35</v>
      </c>
      <c r="D9" s="105">
        <f t="shared" si="0"/>
        <v>838034</v>
      </c>
      <c r="E9" s="105">
        <f t="shared" si="1"/>
        <v>19777</v>
      </c>
      <c r="F9" s="106">
        <f t="shared" si="2"/>
        <v>2.359928117474947</v>
      </c>
      <c r="G9" s="105">
        <v>19777</v>
      </c>
      <c r="H9" s="105">
        <v>0</v>
      </c>
      <c r="I9" s="105">
        <f t="shared" si="3"/>
        <v>818257</v>
      </c>
      <c r="J9" s="106">
        <f t="shared" si="4"/>
        <v>97.64007188252505</v>
      </c>
      <c r="K9" s="105">
        <v>751999</v>
      </c>
      <c r="L9" s="106">
        <f t="shared" si="5"/>
        <v>89.73371008813484</v>
      </c>
      <c r="M9" s="105">
        <v>480</v>
      </c>
      <c r="N9" s="106">
        <f t="shared" si="6"/>
        <v>0.057276912392575964</v>
      </c>
      <c r="O9" s="105">
        <v>65778</v>
      </c>
      <c r="P9" s="105">
        <v>19010</v>
      </c>
      <c r="Q9" s="106">
        <f t="shared" si="7"/>
        <v>7.849084881997628</v>
      </c>
      <c r="R9" s="105">
        <v>12027</v>
      </c>
      <c r="S9" s="107"/>
      <c r="T9" s="107" t="s">
        <v>146</v>
      </c>
      <c r="U9" s="107"/>
      <c r="V9" s="107"/>
      <c r="W9" s="107"/>
      <c r="X9" s="107"/>
      <c r="Y9" s="107"/>
      <c r="Z9" s="107" t="s">
        <v>146</v>
      </c>
    </row>
    <row r="10" spans="1:26" s="115" customFormat="1" ht="12" customHeight="1">
      <c r="A10" s="103" t="s">
        <v>30</v>
      </c>
      <c r="B10" s="104" t="s">
        <v>36</v>
      </c>
      <c r="C10" s="103" t="s">
        <v>37</v>
      </c>
      <c r="D10" s="105">
        <f t="shared" si="0"/>
        <v>201071</v>
      </c>
      <c r="E10" s="105">
        <f t="shared" si="1"/>
        <v>14152</v>
      </c>
      <c r="F10" s="106">
        <f t="shared" si="2"/>
        <v>7.038309850749237</v>
      </c>
      <c r="G10" s="105">
        <v>14152</v>
      </c>
      <c r="H10" s="105">
        <v>0</v>
      </c>
      <c r="I10" s="105">
        <f t="shared" si="3"/>
        <v>186919</v>
      </c>
      <c r="J10" s="106">
        <f t="shared" si="4"/>
        <v>92.96169014925077</v>
      </c>
      <c r="K10" s="105">
        <v>170602</v>
      </c>
      <c r="L10" s="106">
        <f t="shared" si="5"/>
        <v>84.84664620954787</v>
      </c>
      <c r="M10" s="105">
        <v>0</v>
      </c>
      <c r="N10" s="106">
        <f t="shared" si="6"/>
        <v>0</v>
      </c>
      <c r="O10" s="105">
        <v>16317</v>
      </c>
      <c r="P10" s="105">
        <v>2226</v>
      </c>
      <c r="Q10" s="106">
        <f t="shared" si="7"/>
        <v>8.115043939702892</v>
      </c>
      <c r="R10" s="105">
        <v>1935</v>
      </c>
      <c r="S10" s="107"/>
      <c r="T10" s="107"/>
      <c r="U10" s="107"/>
      <c r="V10" s="107" t="s">
        <v>146</v>
      </c>
      <c r="W10" s="108"/>
      <c r="X10" s="108"/>
      <c r="Y10" s="108"/>
      <c r="Z10" s="108" t="s">
        <v>146</v>
      </c>
    </row>
    <row r="11" spans="1:26" s="115" customFormat="1" ht="12" customHeight="1">
      <c r="A11" s="103" t="s">
        <v>30</v>
      </c>
      <c r="B11" s="104" t="s">
        <v>38</v>
      </c>
      <c r="C11" s="103" t="s">
        <v>39</v>
      </c>
      <c r="D11" s="105">
        <f t="shared" si="0"/>
        <v>390337</v>
      </c>
      <c r="E11" s="105">
        <f t="shared" si="1"/>
        <v>120</v>
      </c>
      <c r="F11" s="106">
        <f t="shared" si="2"/>
        <v>0.030742665952753646</v>
      </c>
      <c r="G11" s="105">
        <v>120</v>
      </c>
      <c r="H11" s="105">
        <v>0</v>
      </c>
      <c r="I11" s="105">
        <f t="shared" si="3"/>
        <v>390217</v>
      </c>
      <c r="J11" s="106">
        <f t="shared" si="4"/>
        <v>99.96925733404724</v>
      </c>
      <c r="K11" s="105">
        <v>388621</v>
      </c>
      <c r="L11" s="106">
        <f t="shared" si="5"/>
        <v>99.56037987687563</v>
      </c>
      <c r="M11" s="105">
        <v>0</v>
      </c>
      <c r="N11" s="106">
        <f t="shared" si="6"/>
        <v>0</v>
      </c>
      <c r="O11" s="105">
        <v>1596</v>
      </c>
      <c r="P11" s="105">
        <v>62</v>
      </c>
      <c r="Q11" s="106">
        <f t="shared" si="7"/>
        <v>0.4088774571716235</v>
      </c>
      <c r="R11" s="105">
        <v>4671</v>
      </c>
      <c r="S11" s="107"/>
      <c r="T11" s="107" t="s">
        <v>146</v>
      </c>
      <c r="U11" s="107"/>
      <c r="V11" s="107"/>
      <c r="W11" s="108"/>
      <c r="X11" s="108"/>
      <c r="Y11" s="108"/>
      <c r="Z11" s="108" t="s">
        <v>146</v>
      </c>
    </row>
    <row r="12" spans="1:26" s="115" customFormat="1" ht="12" customHeight="1">
      <c r="A12" s="112" t="s">
        <v>30</v>
      </c>
      <c r="B12" s="113" t="s">
        <v>40</v>
      </c>
      <c r="C12" s="112" t="s">
        <v>41</v>
      </c>
      <c r="D12" s="111">
        <f t="shared" si="0"/>
        <v>103948</v>
      </c>
      <c r="E12" s="111">
        <f t="shared" si="1"/>
        <v>76</v>
      </c>
      <c r="F12" s="114">
        <f t="shared" si="2"/>
        <v>0.07311347981683149</v>
      </c>
      <c r="G12" s="111">
        <v>76</v>
      </c>
      <c r="H12" s="111">
        <v>0</v>
      </c>
      <c r="I12" s="111">
        <f t="shared" si="3"/>
        <v>103872</v>
      </c>
      <c r="J12" s="114">
        <f t="shared" si="4"/>
        <v>99.92688652018316</v>
      </c>
      <c r="K12" s="111">
        <v>103807</v>
      </c>
      <c r="L12" s="114">
        <f t="shared" si="5"/>
        <v>99.86435525455035</v>
      </c>
      <c r="M12" s="111">
        <v>0</v>
      </c>
      <c r="N12" s="114">
        <f t="shared" si="6"/>
        <v>0</v>
      </c>
      <c r="O12" s="111">
        <v>65</v>
      </c>
      <c r="P12" s="111">
        <v>60</v>
      </c>
      <c r="Q12" s="114">
        <f t="shared" si="7"/>
        <v>0.06253126563281641</v>
      </c>
      <c r="R12" s="111">
        <v>1443</v>
      </c>
      <c r="S12" s="109" t="s">
        <v>146</v>
      </c>
      <c r="T12" s="109"/>
      <c r="U12" s="109"/>
      <c r="V12" s="109"/>
      <c r="W12" s="109" t="s">
        <v>146</v>
      </c>
      <c r="X12" s="109"/>
      <c r="Y12" s="109"/>
      <c r="Z12" s="109"/>
    </row>
    <row r="13" spans="1:26" s="115" customFormat="1" ht="12" customHeight="1">
      <c r="A13" s="112" t="s">
        <v>30</v>
      </c>
      <c r="B13" s="113" t="s">
        <v>42</v>
      </c>
      <c r="C13" s="112" t="s">
        <v>43</v>
      </c>
      <c r="D13" s="111">
        <f t="shared" si="0"/>
        <v>347495</v>
      </c>
      <c r="E13" s="111">
        <f t="shared" si="1"/>
        <v>1234</v>
      </c>
      <c r="F13" s="114">
        <f t="shared" si="2"/>
        <v>0.35511302320896704</v>
      </c>
      <c r="G13" s="111">
        <v>1234</v>
      </c>
      <c r="H13" s="111">
        <v>0</v>
      </c>
      <c r="I13" s="111">
        <f t="shared" si="3"/>
        <v>346261</v>
      </c>
      <c r="J13" s="114">
        <f t="shared" si="4"/>
        <v>99.64488697679104</v>
      </c>
      <c r="K13" s="111">
        <v>343570</v>
      </c>
      <c r="L13" s="114">
        <f t="shared" si="5"/>
        <v>98.87048734514165</v>
      </c>
      <c r="M13" s="111">
        <v>0</v>
      </c>
      <c r="N13" s="114">
        <f t="shared" si="6"/>
        <v>0</v>
      </c>
      <c r="O13" s="111">
        <v>2691</v>
      </c>
      <c r="P13" s="111">
        <v>424</v>
      </c>
      <c r="Q13" s="114">
        <f t="shared" si="7"/>
        <v>0.7743996316493762</v>
      </c>
      <c r="R13" s="111">
        <v>4276</v>
      </c>
      <c r="S13" s="109" t="s">
        <v>146</v>
      </c>
      <c r="T13" s="109"/>
      <c r="U13" s="109"/>
      <c r="V13" s="109"/>
      <c r="W13" s="109"/>
      <c r="X13" s="109"/>
      <c r="Y13" s="109"/>
      <c r="Z13" s="109" t="s">
        <v>146</v>
      </c>
    </row>
    <row r="14" spans="1:26" s="115" customFormat="1" ht="12" customHeight="1">
      <c r="A14" s="112" t="s">
        <v>30</v>
      </c>
      <c r="B14" s="113" t="s">
        <v>44</v>
      </c>
      <c r="C14" s="112" t="s">
        <v>45</v>
      </c>
      <c r="D14" s="111">
        <f t="shared" si="0"/>
        <v>77397</v>
      </c>
      <c r="E14" s="111">
        <f t="shared" si="1"/>
        <v>4594</v>
      </c>
      <c r="F14" s="114">
        <f t="shared" si="2"/>
        <v>5.935630579996641</v>
      </c>
      <c r="G14" s="111">
        <v>4594</v>
      </c>
      <c r="H14" s="111">
        <v>0</v>
      </c>
      <c r="I14" s="111">
        <f t="shared" si="3"/>
        <v>72803</v>
      </c>
      <c r="J14" s="114">
        <f t="shared" si="4"/>
        <v>94.06436942000336</v>
      </c>
      <c r="K14" s="111">
        <v>62866</v>
      </c>
      <c r="L14" s="114">
        <f t="shared" si="5"/>
        <v>81.22537049239634</v>
      </c>
      <c r="M14" s="111">
        <v>0</v>
      </c>
      <c r="N14" s="114">
        <f t="shared" si="6"/>
        <v>0</v>
      </c>
      <c r="O14" s="111">
        <v>9937</v>
      </c>
      <c r="P14" s="111">
        <v>9381</v>
      </c>
      <c r="Q14" s="114">
        <f t="shared" si="7"/>
        <v>12.838998927607012</v>
      </c>
      <c r="R14" s="111">
        <v>1222</v>
      </c>
      <c r="S14" s="109"/>
      <c r="T14" s="109"/>
      <c r="U14" s="109"/>
      <c r="V14" s="109" t="s">
        <v>146</v>
      </c>
      <c r="W14" s="109"/>
      <c r="X14" s="109"/>
      <c r="Y14" s="109"/>
      <c r="Z14" s="109" t="s">
        <v>146</v>
      </c>
    </row>
    <row r="15" spans="1:26" s="115" customFormat="1" ht="12" customHeight="1">
      <c r="A15" s="112" t="s">
        <v>30</v>
      </c>
      <c r="B15" s="113" t="s">
        <v>46</v>
      </c>
      <c r="C15" s="112" t="s">
        <v>47</v>
      </c>
      <c r="D15" s="111">
        <f t="shared" si="0"/>
        <v>355951</v>
      </c>
      <c r="E15" s="111">
        <f t="shared" si="1"/>
        <v>8816</v>
      </c>
      <c r="F15" s="114">
        <f t="shared" si="2"/>
        <v>2.476745394731297</v>
      </c>
      <c r="G15" s="111">
        <v>8816</v>
      </c>
      <c r="H15" s="111">
        <v>0</v>
      </c>
      <c r="I15" s="111">
        <f t="shared" si="3"/>
        <v>347135</v>
      </c>
      <c r="J15" s="114">
        <f t="shared" si="4"/>
        <v>97.5232546052687</v>
      </c>
      <c r="K15" s="111">
        <v>339513</v>
      </c>
      <c r="L15" s="114">
        <f t="shared" si="5"/>
        <v>95.38194863899805</v>
      </c>
      <c r="M15" s="111">
        <v>0</v>
      </c>
      <c r="N15" s="114">
        <f t="shared" si="6"/>
        <v>0</v>
      </c>
      <c r="O15" s="111">
        <v>7622</v>
      </c>
      <c r="P15" s="111">
        <v>2307</v>
      </c>
      <c r="Q15" s="114">
        <f t="shared" si="7"/>
        <v>2.1413059662706386</v>
      </c>
      <c r="R15" s="111">
        <v>2942</v>
      </c>
      <c r="S15" s="109" t="s">
        <v>146</v>
      </c>
      <c r="T15" s="109"/>
      <c r="U15" s="109"/>
      <c r="V15" s="109"/>
      <c r="W15" s="109"/>
      <c r="X15" s="109"/>
      <c r="Y15" s="109"/>
      <c r="Z15" s="109" t="s">
        <v>146</v>
      </c>
    </row>
    <row r="16" spans="1:26" s="115" customFormat="1" ht="12" customHeight="1">
      <c r="A16" s="112" t="s">
        <v>30</v>
      </c>
      <c r="B16" s="113" t="s">
        <v>48</v>
      </c>
      <c r="C16" s="112" t="s">
        <v>49</v>
      </c>
      <c r="D16" s="111">
        <f t="shared" si="0"/>
        <v>90074</v>
      </c>
      <c r="E16" s="111">
        <f t="shared" si="1"/>
        <v>24022</v>
      </c>
      <c r="F16" s="114">
        <f t="shared" si="2"/>
        <v>26.669183116104538</v>
      </c>
      <c r="G16" s="111">
        <v>24022</v>
      </c>
      <c r="H16" s="111">
        <v>0</v>
      </c>
      <c r="I16" s="111">
        <f t="shared" si="3"/>
        <v>66052</v>
      </c>
      <c r="J16" s="114">
        <f t="shared" si="4"/>
        <v>73.33081688389547</v>
      </c>
      <c r="K16" s="111">
        <v>39206</v>
      </c>
      <c r="L16" s="114">
        <f t="shared" si="5"/>
        <v>43.526433821080445</v>
      </c>
      <c r="M16" s="111">
        <v>0</v>
      </c>
      <c r="N16" s="114">
        <f t="shared" si="6"/>
        <v>0</v>
      </c>
      <c r="O16" s="111">
        <v>26846</v>
      </c>
      <c r="P16" s="111">
        <v>20637</v>
      </c>
      <c r="Q16" s="114">
        <f t="shared" si="7"/>
        <v>29.80438306281502</v>
      </c>
      <c r="R16" s="111">
        <v>573</v>
      </c>
      <c r="S16" s="109"/>
      <c r="T16" s="109"/>
      <c r="U16" s="109"/>
      <c r="V16" s="109" t="s">
        <v>146</v>
      </c>
      <c r="W16" s="109"/>
      <c r="X16" s="109"/>
      <c r="Y16" s="109"/>
      <c r="Z16" s="109" t="s">
        <v>146</v>
      </c>
    </row>
    <row r="17" spans="1:26" s="115" customFormat="1" ht="12" customHeight="1">
      <c r="A17" s="112" t="s">
        <v>30</v>
      </c>
      <c r="B17" s="113" t="s">
        <v>50</v>
      </c>
      <c r="C17" s="112" t="s">
        <v>51</v>
      </c>
      <c r="D17" s="111">
        <f t="shared" si="0"/>
        <v>145128</v>
      </c>
      <c r="E17" s="111">
        <f t="shared" si="1"/>
        <v>76</v>
      </c>
      <c r="F17" s="114">
        <f t="shared" si="2"/>
        <v>0.052367565183837714</v>
      </c>
      <c r="G17" s="111">
        <v>76</v>
      </c>
      <c r="H17" s="111">
        <v>0</v>
      </c>
      <c r="I17" s="111">
        <f t="shared" si="3"/>
        <v>145052</v>
      </c>
      <c r="J17" s="114">
        <f t="shared" si="4"/>
        <v>99.94763243481616</v>
      </c>
      <c r="K17" s="111">
        <v>145052</v>
      </c>
      <c r="L17" s="114">
        <f t="shared" si="5"/>
        <v>99.94763243481616</v>
      </c>
      <c r="M17" s="111">
        <v>0</v>
      </c>
      <c r="N17" s="114">
        <f t="shared" si="6"/>
        <v>0</v>
      </c>
      <c r="O17" s="111">
        <v>0</v>
      </c>
      <c r="P17" s="111">
        <v>0</v>
      </c>
      <c r="Q17" s="114">
        <f t="shared" si="7"/>
        <v>0</v>
      </c>
      <c r="R17" s="111">
        <v>2499</v>
      </c>
      <c r="S17" s="109"/>
      <c r="T17" s="109"/>
      <c r="U17" s="109"/>
      <c r="V17" s="109" t="s">
        <v>146</v>
      </c>
      <c r="W17" s="109"/>
      <c r="X17" s="109"/>
      <c r="Y17" s="109"/>
      <c r="Z17" s="109" t="s">
        <v>146</v>
      </c>
    </row>
    <row r="18" spans="1:26" s="115" customFormat="1" ht="12" customHeight="1">
      <c r="A18" s="112" t="s">
        <v>30</v>
      </c>
      <c r="B18" s="113" t="s">
        <v>52</v>
      </c>
      <c r="C18" s="112" t="s">
        <v>53</v>
      </c>
      <c r="D18" s="111">
        <f t="shared" si="0"/>
        <v>407124</v>
      </c>
      <c r="E18" s="111">
        <f t="shared" si="1"/>
        <v>5355</v>
      </c>
      <c r="F18" s="114">
        <f t="shared" si="2"/>
        <v>1.3153240781678308</v>
      </c>
      <c r="G18" s="111">
        <v>5355</v>
      </c>
      <c r="H18" s="111">
        <v>0</v>
      </c>
      <c r="I18" s="111">
        <f t="shared" si="3"/>
        <v>401769</v>
      </c>
      <c r="J18" s="114">
        <f t="shared" si="4"/>
        <v>98.68467592183217</v>
      </c>
      <c r="K18" s="111">
        <v>345627</v>
      </c>
      <c r="L18" s="114">
        <f t="shared" si="5"/>
        <v>84.89477407374658</v>
      </c>
      <c r="M18" s="111">
        <v>0</v>
      </c>
      <c r="N18" s="114">
        <f t="shared" si="6"/>
        <v>0</v>
      </c>
      <c r="O18" s="111">
        <v>56142</v>
      </c>
      <c r="P18" s="111">
        <v>28413</v>
      </c>
      <c r="Q18" s="114">
        <f t="shared" si="7"/>
        <v>13.789901848085595</v>
      </c>
      <c r="R18" s="111">
        <v>4098</v>
      </c>
      <c r="S18" s="109"/>
      <c r="T18" s="109" t="s">
        <v>146</v>
      </c>
      <c r="U18" s="109"/>
      <c r="V18" s="109"/>
      <c r="W18" s="109"/>
      <c r="X18" s="109"/>
      <c r="Y18" s="109"/>
      <c r="Z18" s="109" t="s">
        <v>146</v>
      </c>
    </row>
    <row r="19" spans="1:26" s="115" customFormat="1" ht="12" customHeight="1">
      <c r="A19" s="112" t="s">
        <v>30</v>
      </c>
      <c r="B19" s="113" t="s">
        <v>54</v>
      </c>
      <c r="C19" s="112" t="s">
        <v>55</v>
      </c>
      <c r="D19" s="111">
        <f t="shared" si="0"/>
        <v>271553</v>
      </c>
      <c r="E19" s="111">
        <f t="shared" si="1"/>
        <v>2501</v>
      </c>
      <c r="F19" s="114">
        <f t="shared" si="2"/>
        <v>0.9209988473704949</v>
      </c>
      <c r="G19" s="111">
        <v>2501</v>
      </c>
      <c r="H19" s="111">
        <v>0</v>
      </c>
      <c r="I19" s="111">
        <f t="shared" si="3"/>
        <v>269052</v>
      </c>
      <c r="J19" s="114">
        <f t="shared" si="4"/>
        <v>99.0790011526295</v>
      </c>
      <c r="K19" s="111">
        <v>265124</v>
      </c>
      <c r="L19" s="114">
        <f t="shared" si="5"/>
        <v>97.63250636155742</v>
      </c>
      <c r="M19" s="111">
        <v>0</v>
      </c>
      <c r="N19" s="114">
        <f t="shared" si="6"/>
        <v>0</v>
      </c>
      <c r="O19" s="111">
        <v>3928</v>
      </c>
      <c r="P19" s="111">
        <v>764</v>
      </c>
      <c r="Q19" s="114">
        <f t="shared" si="7"/>
        <v>1.446494791072093</v>
      </c>
      <c r="R19" s="111">
        <v>2641</v>
      </c>
      <c r="S19" s="109"/>
      <c r="T19" s="109" t="s">
        <v>146</v>
      </c>
      <c r="U19" s="109"/>
      <c r="V19" s="109"/>
      <c r="W19" s="109"/>
      <c r="X19" s="109"/>
      <c r="Y19" s="109"/>
      <c r="Z19" s="109" t="s">
        <v>146</v>
      </c>
    </row>
    <row r="20" spans="1:26" s="115" customFormat="1" ht="12" customHeight="1">
      <c r="A20" s="112" t="s">
        <v>30</v>
      </c>
      <c r="B20" s="113" t="s">
        <v>56</v>
      </c>
      <c r="C20" s="112" t="s">
        <v>57</v>
      </c>
      <c r="D20" s="111">
        <f t="shared" si="0"/>
        <v>265129</v>
      </c>
      <c r="E20" s="111">
        <f t="shared" si="1"/>
        <v>21274</v>
      </c>
      <c r="F20" s="114">
        <f t="shared" si="2"/>
        <v>8.024018496656344</v>
      </c>
      <c r="G20" s="111">
        <v>21274</v>
      </c>
      <c r="H20" s="111">
        <v>0</v>
      </c>
      <c r="I20" s="111">
        <f t="shared" si="3"/>
        <v>243855</v>
      </c>
      <c r="J20" s="114">
        <f t="shared" si="4"/>
        <v>91.97598150334365</v>
      </c>
      <c r="K20" s="111">
        <v>182443</v>
      </c>
      <c r="L20" s="114">
        <f t="shared" si="5"/>
        <v>68.81291748545047</v>
      </c>
      <c r="M20" s="111">
        <v>0</v>
      </c>
      <c r="N20" s="114">
        <f t="shared" si="6"/>
        <v>0</v>
      </c>
      <c r="O20" s="111">
        <v>61412</v>
      </c>
      <c r="P20" s="111">
        <v>28413</v>
      </c>
      <c r="Q20" s="114">
        <f t="shared" si="7"/>
        <v>23.163064017893177</v>
      </c>
      <c r="R20" s="111">
        <v>6802</v>
      </c>
      <c r="S20" s="109"/>
      <c r="T20" s="109" t="s">
        <v>146</v>
      </c>
      <c r="U20" s="109"/>
      <c r="V20" s="109"/>
      <c r="W20" s="109"/>
      <c r="X20" s="109"/>
      <c r="Y20" s="109"/>
      <c r="Z20" s="109" t="s">
        <v>146</v>
      </c>
    </row>
    <row r="21" spans="1:26" s="115" customFormat="1" ht="12" customHeight="1">
      <c r="A21" s="112" t="s">
        <v>30</v>
      </c>
      <c r="B21" s="113" t="s">
        <v>58</v>
      </c>
      <c r="C21" s="112" t="s">
        <v>59</v>
      </c>
      <c r="D21" s="111">
        <f t="shared" si="0"/>
        <v>101852</v>
      </c>
      <c r="E21" s="111">
        <f t="shared" si="1"/>
        <v>28205</v>
      </c>
      <c r="F21" s="114">
        <f t="shared" si="2"/>
        <v>27.69214153870322</v>
      </c>
      <c r="G21" s="111">
        <v>28205</v>
      </c>
      <c r="H21" s="111">
        <v>0</v>
      </c>
      <c r="I21" s="111">
        <f t="shared" si="3"/>
        <v>73647</v>
      </c>
      <c r="J21" s="114">
        <f t="shared" si="4"/>
        <v>72.30785846129677</v>
      </c>
      <c r="K21" s="111">
        <v>32459</v>
      </c>
      <c r="L21" s="114">
        <f t="shared" si="5"/>
        <v>31.868790009032715</v>
      </c>
      <c r="M21" s="111">
        <v>0</v>
      </c>
      <c r="N21" s="114">
        <f t="shared" si="6"/>
        <v>0</v>
      </c>
      <c r="O21" s="111">
        <v>41188</v>
      </c>
      <c r="P21" s="111">
        <v>34074</v>
      </c>
      <c r="Q21" s="114">
        <f t="shared" si="7"/>
        <v>40.439068452264074</v>
      </c>
      <c r="R21" s="111">
        <v>946</v>
      </c>
      <c r="S21" s="109"/>
      <c r="T21" s="109"/>
      <c r="U21" s="109"/>
      <c r="V21" s="109" t="s">
        <v>146</v>
      </c>
      <c r="W21" s="109"/>
      <c r="X21" s="109"/>
      <c r="Y21" s="109"/>
      <c r="Z21" s="109" t="s">
        <v>146</v>
      </c>
    </row>
    <row r="22" spans="1:26" s="115" customFormat="1" ht="12" customHeight="1">
      <c r="A22" s="112" t="s">
        <v>30</v>
      </c>
      <c r="B22" s="113" t="s">
        <v>60</v>
      </c>
      <c r="C22" s="112" t="s">
        <v>61</v>
      </c>
      <c r="D22" s="111">
        <f t="shared" si="0"/>
        <v>119261</v>
      </c>
      <c r="E22" s="111">
        <f t="shared" si="1"/>
        <v>14484</v>
      </c>
      <c r="F22" s="114">
        <f t="shared" si="2"/>
        <v>12.144791675401011</v>
      </c>
      <c r="G22" s="111">
        <v>14484</v>
      </c>
      <c r="H22" s="111">
        <v>0</v>
      </c>
      <c r="I22" s="111">
        <f t="shared" si="3"/>
        <v>104777</v>
      </c>
      <c r="J22" s="114">
        <f t="shared" si="4"/>
        <v>87.85520832459899</v>
      </c>
      <c r="K22" s="111">
        <v>88394</v>
      </c>
      <c r="L22" s="114">
        <f t="shared" si="5"/>
        <v>74.11811069838421</v>
      </c>
      <c r="M22" s="111">
        <v>0</v>
      </c>
      <c r="N22" s="114">
        <f t="shared" si="6"/>
        <v>0</v>
      </c>
      <c r="O22" s="111">
        <v>16383</v>
      </c>
      <c r="P22" s="111">
        <v>9663</v>
      </c>
      <c r="Q22" s="114">
        <f t="shared" si="7"/>
        <v>13.737097626214773</v>
      </c>
      <c r="R22" s="111">
        <v>901</v>
      </c>
      <c r="S22" s="109"/>
      <c r="T22" s="109" t="s">
        <v>146</v>
      </c>
      <c r="U22" s="109"/>
      <c r="V22" s="109"/>
      <c r="W22" s="109"/>
      <c r="X22" s="109"/>
      <c r="Y22" s="109"/>
      <c r="Z22" s="109" t="s">
        <v>146</v>
      </c>
    </row>
    <row r="23" spans="1:26" s="115" customFormat="1" ht="12" customHeight="1">
      <c r="A23" s="112" t="s">
        <v>30</v>
      </c>
      <c r="B23" s="113" t="s">
        <v>62</v>
      </c>
      <c r="C23" s="112" t="s">
        <v>63</v>
      </c>
      <c r="D23" s="111">
        <f t="shared" si="0"/>
        <v>239497</v>
      </c>
      <c r="E23" s="111">
        <f t="shared" si="1"/>
        <v>3997</v>
      </c>
      <c r="F23" s="114">
        <f t="shared" si="2"/>
        <v>1.6689144331661774</v>
      </c>
      <c r="G23" s="111">
        <v>3997</v>
      </c>
      <c r="H23" s="111">
        <v>0</v>
      </c>
      <c r="I23" s="111">
        <f t="shared" si="3"/>
        <v>235500</v>
      </c>
      <c r="J23" s="114">
        <f t="shared" si="4"/>
        <v>98.33108556683382</v>
      </c>
      <c r="K23" s="111">
        <v>231086</v>
      </c>
      <c r="L23" s="114">
        <f t="shared" si="5"/>
        <v>96.48805621782319</v>
      </c>
      <c r="M23" s="111">
        <v>0</v>
      </c>
      <c r="N23" s="114">
        <f t="shared" si="6"/>
        <v>0</v>
      </c>
      <c r="O23" s="111">
        <v>4414</v>
      </c>
      <c r="P23" s="111">
        <v>2500</v>
      </c>
      <c r="Q23" s="114">
        <f t="shared" si="7"/>
        <v>1.8430293490106349</v>
      </c>
      <c r="R23" s="111">
        <v>2845</v>
      </c>
      <c r="S23" s="109"/>
      <c r="T23" s="109" t="s">
        <v>146</v>
      </c>
      <c r="U23" s="109"/>
      <c r="V23" s="109"/>
      <c r="W23" s="109"/>
      <c r="X23" s="109"/>
      <c r="Y23" s="109"/>
      <c r="Z23" s="109" t="s">
        <v>146</v>
      </c>
    </row>
    <row r="24" spans="1:26" s="115" customFormat="1" ht="12" customHeight="1">
      <c r="A24" s="112" t="s">
        <v>30</v>
      </c>
      <c r="B24" s="113" t="s">
        <v>64</v>
      </c>
      <c r="C24" s="112" t="s">
        <v>65</v>
      </c>
      <c r="D24" s="111">
        <f t="shared" si="0"/>
        <v>114829</v>
      </c>
      <c r="E24" s="111">
        <f t="shared" si="1"/>
        <v>6377</v>
      </c>
      <c r="F24" s="114">
        <f t="shared" si="2"/>
        <v>5.553475167422864</v>
      </c>
      <c r="G24" s="111">
        <v>6239</v>
      </c>
      <c r="H24" s="111">
        <v>138</v>
      </c>
      <c r="I24" s="111">
        <f t="shared" si="3"/>
        <v>108452</v>
      </c>
      <c r="J24" s="114">
        <f t="shared" si="4"/>
        <v>94.44652483257714</v>
      </c>
      <c r="K24" s="111">
        <v>74739</v>
      </c>
      <c r="L24" s="114">
        <f t="shared" si="5"/>
        <v>65.08721664387916</v>
      </c>
      <c r="M24" s="111">
        <v>0</v>
      </c>
      <c r="N24" s="114">
        <f t="shared" si="6"/>
        <v>0</v>
      </c>
      <c r="O24" s="111">
        <v>33713</v>
      </c>
      <c r="P24" s="111">
        <v>28250</v>
      </c>
      <c r="Q24" s="114">
        <f t="shared" si="7"/>
        <v>29.359308188697973</v>
      </c>
      <c r="R24" s="111">
        <v>548</v>
      </c>
      <c r="S24" s="109"/>
      <c r="T24" s="109" t="s">
        <v>146</v>
      </c>
      <c r="U24" s="109"/>
      <c r="V24" s="109"/>
      <c r="W24" s="109"/>
      <c r="X24" s="109"/>
      <c r="Y24" s="109"/>
      <c r="Z24" s="109" t="s">
        <v>146</v>
      </c>
    </row>
    <row r="25" spans="1:26" s="115" customFormat="1" ht="12" customHeight="1">
      <c r="A25" s="112" t="s">
        <v>30</v>
      </c>
      <c r="B25" s="113" t="s">
        <v>66</v>
      </c>
      <c r="C25" s="112" t="s">
        <v>67</v>
      </c>
      <c r="D25" s="111">
        <f t="shared" si="0"/>
        <v>124850</v>
      </c>
      <c r="E25" s="111">
        <f t="shared" si="1"/>
        <v>7821</v>
      </c>
      <c r="F25" s="114">
        <f t="shared" si="2"/>
        <v>6.2643171806167395</v>
      </c>
      <c r="G25" s="111">
        <v>7821</v>
      </c>
      <c r="H25" s="111">
        <v>0</v>
      </c>
      <c r="I25" s="111">
        <f t="shared" si="3"/>
        <v>117029</v>
      </c>
      <c r="J25" s="114">
        <f t="shared" si="4"/>
        <v>93.73568281938326</v>
      </c>
      <c r="K25" s="111">
        <v>95581</v>
      </c>
      <c r="L25" s="114">
        <f t="shared" si="5"/>
        <v>76.55666800160192</v>
      </c>
      <c r="M25" s="111">
        <v>0</v>
      </c>
      <c r="N25" s="114">
        <f t="shared" si="6"/>
        <v>0</v>
      </c>
      <c r="O25" s="111">
        <v>21448</v>
      </c>
      <c r="P25" s="111">
        <v>3281</v>
      </c>
      <c r="Q25" s="114">
        <f t="shared" si="7"/>
        <v>17.179014817781336</v>
      </c>
      <c r="R25" s="111">
        <v>1399</v>
      </c>
      <c r="S25" s="109"/>
      <c r="T25" s="109"/>
      <c r="U25" s="109"/>
      <c r="V25" s="109" t="s">
        <v>146</v>
      </c>
      <c r="W25" s="109"/>
      <c r="X25" s="109"/>
      <c r="Y25" s="109"/>
      <c r="Z25" s="109" t="s">
        <v>146</v>
      </c>
    </row>
    <row r="26" spans="1:26" s="115" customFormat="1" ht="12" customHeight="1">
      <c r="A26" s="112" t="s">
        <v>30</v>
      </c>
      <c r="B26" s="113" t="s">
        <v>68</v>
      </c>
      <c r="C26" s="112" t="s">
        <v>69</v>
      </c>
      <c r="D26" s="111">
        <f t="shared" si="0"/>
        <v>124718</v>
      </c>
      <c r="E26" s="111">
        <f t="shared" si="1"/>
        <v>2113</v>
      </c>
      <c r="F26" s="114">
        <f t="shared" si="2"/>
        <v>1.6942221652047018</v>
      </c>
      <c r="G26" s="111">
        <v>2103</v>
      </c>
      <c r="H26" s="111">
        <v>10</v>
      </c>
      <c r="I26" s="111">
        <f t="shared" si="3"/>
        <v>122605</v>
      </c>
      <c r="J26" s="114">
        <f t="shared" si="4"/>
        <v>98.3057778347953</v>
      </c>
      <c r="K26" s="111">
        <v>113189</v>
      </c>
      <c r="L26" s="114">
        <f t="shared" si="5"/>
        <v>90.75594541285139</v>
      </c>
      <c r="M26" s="111">
        <v>0</v>
      </c>
      <c r="N26" s="114">
        <f t="shared" si="6"/>
        <v>0</v>
      </c>
      <c r="O26" s="111">
        <v>9416</v>
      </c>
      <c r="P26" s="111">
        <v>1081</v>
      </c>
      <c r="Q26" s="114">
        <f t="shared" si="7"/>
        <v>7.549832421943906</v>
      </c>
      <c r="R26" s="111">
        <v>2904</v>
      </c>
      <c r="S26" s="109"/>
      <c r="T26" s="109" t="s">
        <v>146</v>
      </c>
      <c r="U26" s="109"/>
      <c r="V26" s="109"/>
      <c r="W26" s="109"/>
      <c r="X26" s="109"/>
      <c r="Y26" s="109"/>
      <c r="Z26" s="109" t="s">
        <v>146</v>
      </c>
    </row>
    <row r="27" spans="1:26" s="115" customFormat="1" ht="12" customHeight="1">
      <c r="A27" s="112" t="s">
        <v>30</v>
      </c>
      <c r="B27" s="113" t="s">
        <v>70</v>
      </c>
      <c r="C27" s="112" t="s">
        <v>71</v>
      </c>
      <c r="D27" s="111">
        <f t="shared" si="0"/>
        <v>184750</v>
      </c>
      <c r="E27" s="111">
        <f t="shared" si="1"/>
        <v>16234</v>
      </c>
      <c r="F27" s="114">
        <f t="shared" si="2"/>
        <v>8.787009472259811</v>
      </c>
      <c r="G27" s="111">
        <v>16234</v>
      </c>
      <c r="H27" s="111">
        <v>0</v>
      </c>
      <c r="I27" s="111">
        <f t="shared" si="3"/>
        <v>168516</v>
      </c>
      <c r="J27" s="114">
        <f t="shared" si="4"/>
        <v>91.21299052774019</v>
      </c>
      <c r="K27" s="111">
        <v>133422</v>
      </c>
      <c r="L27" s="114">
        <f t="shared" si="5"/>
        <v>72.21759133964817</v>
      </c>
      <c r="M27" s="111">
        <v>0</v>
      </c>
      <c r="N27" s="114">
        <f t="shared" si="6"/>
        <v>0</v>
      </c>
      <c r="O27" s="111">
        <v>35094</v>
      </c>
      <c r="P27" s="111">
        <v>13427</v>
      </c>
      <c r="Q27" s="114">
        <f t="shared" si="7"/>
        <v>18.995399188092016</v>
      </c>
      <c r="R27" s="111">
        <v>2014</v>
      </c>
      <c r="S27" s="109"/>
      <c r="T27" s="109"/>
      <c r="U27" s="109"/>
      <c r="V27" s="109" t="s">
        <v>146</v>
      </c>
      <c r="W27" s="109"/>
      <c r="X27" s="109"/>
      <c r="Y27" s="109"/>
      <c r="Z27" s="109" t="s">
        <v>146</v>
      </c>
    </row>
    <row r="28" spans="1:26" s="115" customFormat="1" ht="12" customHeight="1">
      <c r="A28" s="112" t="s">
        <v>30</v>
      </c>
      <c r="B28" s="113" t="s">
        <v>72</v>
      </c>
      <c r="C28" s="112" t="s">
        <v>73</v>
      </c>
      <c r="D28" s="111">
        <f t="shared" si="0"/>
        <v>127399</v>
      </c>
      <c r="E28" s="111">
        <f t="shared" si="1"/>
        <v>75</v>
      </c>
      <c r="F28" s="114">
        <f t="shared" si="2"/>
        <v>0.05887016381604251</v>
      </c>
      <c r="G28" s="111">
        <v>75</v>
      </c>
      <c r="H28" s="111">
        <v>0</v>
      </c>
      <c r="I28" s="111">
        <f t="shared" si="3"/>
        <v>127324</v>
      </c>
      <c r="J28" s="114">
        <f t="shared" si="4"/>
        <v>99.94112983618396</v>
      </c>
      <c r="K28" s="111">
        <v>127151</v>
      </c>
      <c r="L28" s="114">
        <f t="shared" si="5"/>
        <v>99.80533599164828</v>
      </c>
      <c r="M28" s="111">
        <v>0</v>
      </c>
      <c r="N28" s="114">
        <f t="shared" si="6"/>
        <v>0</v>
      </c>
      <c r="O28" s="111">
        <v>173</v>
      </c>
      <c r="P28" s="111">
        <v>0</v>
      </c>
      <c r="Q28" s="114">
        <f t="shared" si="7"/>
        <v>0.1357938445356714</v>
      </c>
      <c r="R28" s="111">
        <v>2209</v>
      </c>
      <c r="S28" s="109" t="s">
        <v>146</v>
      </c>
      <c r="T28" s="109"/>
      <c r="U28" s="109"/>
      <c r="V28" s="109"/>
      <c r="W28" s="109"/>
      <c r="X28" s="109"/>
      <c r="Y28" s="109"/>
      <c r="Z28" s="109" t="s">
        <v>146</v>
      </c>
    </row>
    <row r="29" spans="1:26" s="115" customFormat="1" ht="12" customHeight="1">
      <c r="A29" s="112" t="s">
        <v>30</v>
      </c>
      <c r="B29" s="113" t="s">
        <v>74</v>
      </c>
      <c r="C29" s="112" t="s">
        <v>75</v>
      </c>
      <c r="D29" s="111">
        <f t="shared" si="0"/>
        <v>72751</v>
      </c>
      <c r="E29" s="111">
        <f t="shared" si="1"/>
        <v>6021</v>
      </c>
      <c r="F29" s="114">
        <f t="shared" si="2"/>
        <v>8.276174897939548</v>
      </c>
      <c r="G29" s="111">
        <v>6021</v>
      </c>
      <c r="H29" s="111">
        <v>0</v>
      </c>
      <c r="I29" s="111">
        <f t="shared" si="3"/>
        <v>66730</v>
      </c>
      <c r="J29" s="114">
        <f t="shared" si="4"/>
        <v>91.72382510206046</v>
      </c>
      <c r="K29" s="111">
        <v>49108</v>
      </c>
      <c r="L29" s="114">
        <f t="shared" si="5"/>
        <v>67.501477642919</v>
      </c>
      <c r="M29" s="111">
        <v>0</v>
      </c>
      <c r="N29" s="114">
        <f t="shared" si="6"/>
        <v>0</v>
      </c>
      <c r="O29" s="111">
        <v>17622</v>
      </c>
      <c r="P29" s="111">
        <v>10497</v>
      </c>
      <c r="Q29" s="114">
        <f t="shared" si="7"/>
        <v>24.222347459141456</v>
      </c>
      <c r="R29" s="111">
        <v>1175</v>
      </c>
      <c r="S29" s="109"/>
      <c r="T29" s="109" t="s">
        <v>146</v>
      </c>
      <c r="U29" s="109"/>
      <c r="V29" s="109"/>
      <c r="W29" s="109"/>
      <c r="X29" s="109"/>
      <c r="Y29" s="109"/>
      <c r="Z29" s="109" t="s">
        <v>146</v>
      </c>
    </row>
    <row r="30" spans="1:26" s="115" customFormat="1" ht="12" customHeight="1">
      <c r="A30" s="112" t="s">
        <v>30</v>
      </c>
      <c r="B30" s="113" t="s">
        <v>76</v>
      </c>
      <c r="C30" s="112" t="s">
        <v>77</v>
      </c>
      <c r="D30" s="111">
        <f t="shared" si="0"/>
        <v>117815</v>
      </c>
      <c r="E30" s="111">
        <f t="shared" si="1"/>
        <v>10212</v>
      </c>
      <c r="F30" s="114">
        <f t="shared" si="2"/>
        <v>8.667826677417986</v>
      </c>
      <c r="G30" s="111">
        <v>10212</v>
      </c>
      <c r="H30" s="111">
        <v>0</v>
      </c>
      <c r="I30" s="111">
        <f t="shared" si="3"/>
        <v>107603</v>
      </c>
      <c r="J30" s="114">
        <f t="shared" si="4"/>
        <v>91.33217332258201</v>
      </c>
      <c r="K30" s="111">
        <v>73098</v>
      </c>
      <c r="L30" s="114">
        <f t="shared" si="5"/>
        <v>62.04473114628867</v>
      </c>
      <c r="M30" s="111">
        <v>0</v>
      </c>
      <c r="N30" s="114">
        <f t="shared" si="6"/>
        <v>0</v>
      </c>
      <c r="O30" s="111">
        <v>34505</v>
      </c>
      <c r="P30" s="111">
        <v>6518</v>
      </c>
      <c r="Q30" s="114">
        <f t="shared" si="7"/>
        <v>29.287442176293343</v>
      </c>
      <c r="R30" s="111">
        <v>873</v>
      </c>
      <c r="S30" s="109"/>
      <c r="T30" s="109" t="s">
        <v>146</v>
      </c>
      <c r="U30" s="109"/>
      <c r="V30" s="109"/>
      <c r="W30" s="109"/>
      <c r="X30" s="109"/>
      <c r="Y30" s="109"/>
      <c r="Z30" s="109" t="s">
        <v>146</v>
      </c>
    </row>
    <row r="31" spans="1:26" s="115" customFormat="1" ht="12" customHeight="1">
      <c r="A31" s="112" t="s">
        <v>30</v>
      </c>
      <c r="B31" s="113" t="s">
        <v>78</v>
      </c>
      <c r="C31" s="112" t="s">
        <v>79</v>
      </c>
      <c r="D31" s="111">
        <f t="shared" si="0"/>
        <v>127646</v>
      </c>
      <c r="E31" s="111">
        <f t="shared" si="1"/>
        <v>4679</v>
      </c>
      <c r="F31" s="114">
        <f t="shared" si="2"/>
        <v>3.6656064428184196</v>
      </c>
      <c r="G31" s="111">
        <v>4679</v>
      </c>
      <c r="H31" s="111">
        <v>0</v>
      </c>
      <c r="I31" s="111">
        <f t="shared" si="3"/>
        <v>122967</v>
      </c>
      <c r="J31" s="114">
        <f t="shared" si="4"/>
        <v>96.33439355718158</v>
      </c>
      <c r="K31" s="111">
        <v>102823</v>
      </c>
      <c r="L31" s="114">
        <f t="shared" si="5"/>
        <v>80.55324882879212</v>
      </c>
      <c r="M31" s="111">
        <v>0</v>
      </c>
      <c r="N31" s="114">
        <f t="shared" si="6"/>
        <v>0</v>
      </c>
      <c r="O31" s="111">
        <v>20144</v>
      </c>
      <c r="P31" s="111">
        <v>12377</v>
      </c>
      <c r="Q31" s="114">
        <f t="shared" si="7"/>
        <v>15.781144728389451</v>
      </c>
      <c r="R31" s="111">
        <v>3012</v>
      </c>
      <c r="S31" s="109"/>
      <c r="T31" s="109" t="s">
        <v>146</v>
      </c>
      <c r="U31" s="109"/>
      <c r="V31" s="109"/>
      <c r="W31" s="109"/>
      <c r="X31" s="109"/>
      <c r="Y31" s="109"/>
      <c r="Z31" s="109" t="s">
        <v>146</v>
      </c>
    </row>
    <row r="32" spans="1:26" s="115" customFormat="1" ht="12" customHeight="1">
      <c r="A32" s="112" t="s">
        <v>30</v>
      </c>
      <c r="B32" s="113" t="s">
        <v>80</v>
      </c>
      <c r="C32" s="112" t="s">
        <v>81</v>
      </c>
      <c r="D32" s="111">
        <f t="shared" si="0"/>
        <v>82496</v>
      </c>
      <c r="E32" s="111">
        <f t="shared" si="1"/>
        <v>1138</v>
      </c>
      <c r="F32" s="114">
        <f t="shared" si="2"/>
        <v>1.3794608223429015</v>
      </c>
      <c r="G32" s="111">
        <v>1138</v>
      </c>
      <c r="H32" s="111">
        <v>0</v>
      </c>
      <c r="I32" s="111">
        <f t="shared" si="3"/>
        <v>81358</v>
      </c>
      <c r="J32" s="114">
        <f t="shared" si="4"/>
        <v>98.6205391776571</v>
      </c>
      <c r="K32" s="111">
        <v>77776</v>
      </c>
      <c r="L32" s="114">
        <f t="shared" si="5"/>
        <v>94.27851047323507</v>
      </c>
      <c r="M32" s="111">
        <v>0</v>
      </c>
      <c r="N32" s="114">
        <f t="shared" si="6"/>
        <v>0</v>
      </c>
      <c r="O32" s="111">
        <v>3582</v>
      </c>
      <c r="P32" s="111">
        <v>731</v>
      </c>
      <c r="Q32" s="114">
        <f t="shared" si="7"/>
        <v>4.342028704422033</v>
      </c>
      <c r="R32" s="111">
        <v>1116</v>
      </c>
      <c r="S32" s="109"/>
      <c r="T32" s="109" t="s">
        <v>146</v>
      </c>
      <c r="U32" s="109"/>
      <c r="V32" s="109"/>
      <c r="W32" s="109"/>
      <c r="X32" s="109"/>
      <c r="Y32" s="109"/>
      <c r="Z32" s="109" t="s">
        <v>146</v>
      </c>
    </row>
    <row r="33" spans="1:26" s="115" customFormat="1" ht="12" customHeight="1">
      <c r="A33" s="112" t="s">
        <v>30</v>
      </c>
      <c r="B33" s="113" t="s">
        <v>82</v>
      </c>
      <c r="C33" s="112" t="s">
        <v>83</v>
      </c>
      <c r="D33" s="111">
        <f t="shared" si="0"/>
        <v>59748</v>
      </c>
      <c r="E33" s="111">
        <f t="shared" si="1"/>
        <v>1899</v>
      </c>
      <c r="F33" s="114">
        <f t="shared" si="2"/>
        <v>3.178349066077526</v>
      </c>
      <c r="G33" s="111">
        <v>1899</v>
      </c>
      <c r="H33" s="111">
        <v>0</v>
      </c>
      <c r="I33" s="111">
        <f t="shared" si="3"/>
        <v>57849</v>
      </c>
      <c r="J33" s="114">
        <f t="shared" si="4"/>
        <v>96.82165093392247</v>
      </c>
      <c r="K33" s="111">
        <v>45321</v>
      </c>
      <c r="L33" s="114">
        <f t="shared" si="5"/>
        <v>75.85358505724041</v>
      </c>
      <c r="M33" s="111">
        <v>0</v>
      </c>
      <c r="N33" s="114">
        <f t="shared" si="6"/>
        <v>0</v>
      </c>
      <c r="O33" s="111">
        <v>12528</v>
      </c>
      <c r="P33" s="111">
        <v>1503</v>
      </c>
      <c r="Q33" s="114">
        <f t="shared" si="7"/>
        <v>20.968065876682065</v>
      </c>
      <c r="R33" s="111">
        <v>511</v>
      </c>
      <c r="S33" s="109"/>
      <c r="T33" s="109" t="s">
        <v>146</v>
      </c>
      <c r="U33" s="109"/>
      <c r="V33" s="109"/>
      <c r="W33" s="109"/>
      <c r="X33" s="109"/>
      <c r="Y33" s="109"/>
      <c r="Z33" s="109" t="s">
        <v>146</v>
      </c>
    </row>
    <row r="34" spans="1:26" s="115" customFormat="1" ht="12" customHeight="1">
      <c r="A34" s="112" t="s">
        <v>30</v>
      </c>
      <c r="B34" s="113" t="s">
        <v>84</v>
      </c>
      <c r="C34" s="112" t="s">
        <v>85</v>
      </c>
      <c r="D34" s="111">
        <f t="shared" si="0"/>
        <v>66220</v>
      </c>
      <c r="E34" s="111">
        <f t="shared" si="1"/>
        <v>4637</v>
      </c>
      <c r="F34" s="114">
        <f t="shared" si="2"/>
        <v>7.0024161884627</v>
      </c>
      <c r="G34" s="111">
        <v>4637</v>
      </c>
      <c r="H34" s="111">
        <v>0</v>
      </c>
      <c r="I34" s="111">
        <f t="shared" si="3"/>
        <v>61583</v>
      </c>
      <c r="J34" s="114">
        <f t="shared" si="4"/>
        <v>92.9975838115373</v>
      </c>
      <c r="K34" s="111">
        <v>41951</v>
      </c>
      <c r="L34" s="114">
        <f t="shared" si="5"/>
        <v>63.350951374207185</v>
      </c>
      <c r="M34" s="111">
        <v>0</v>
      </c>
      <c r="N34" s="114">
        <f t="shared" si="6"/>
        <v>0</v>
      </c>
      <c r="O34" s="111">
        <v>19632</v>
      </c>
      <c r="P34" s="111">
        <v>13622</v>
      </c>
      <c r="Q34" s="114">
        <f t="shared" si="7"/>
        <v>29.646632437330112</v>
      </c>
      <c r="R34" s="111">
        <v>573</v>
      </c>
      <c r="S34" s="109"/>
      <c r="T34" s="109"/>
      <c r="U34" s="109"/>
      <c r="V34" s="109" t="s">
        <v>146</v>
      </c>
      <c r="W34" s="109"/>
      <c r="X34" s="109"/>
      <c r="Y34" s="109"/>
      <c r="Z34" s="109" t="s">
        <v>146</v>
      </c>
    </row>
    <row r="35" spans="1:26" s="115" customFormat="1" ht="12" customHeight="1">
      <c r="A35" s="112" t="s">
        <v>30</v>
      </c>
      <c r="B35" s="113" t="s">
        <v>86</v>
      </c>
      <c r="C35" s="112" t="s">
        <v>87</v>
      </c>
      <c r="D35" s="111">
        <f t="shared" si="0"/>
        <v>487714</v>
      </c>
      <c r="E35" s="111">
        <f t="shared" si="1"/>
        <v>7532</v>
      </c>
      <c r="F35" s="114">
        <f t="shared" si="2"/>
        <v>1.5443477119787417</v>
      </c>
      <c r="G35" s="111">
        <v>7489</v>
      </c>
      <c r="H35" s="111">
        <v>43</v>
      </c>
      <c r="I35" s="111">
        <f t="shared" si="3"/>
        <v>480182</v>
      </c>
      <c r="J35" s="114">
        <f t="shared" si="4"/>
        <v>98.45565228802126</v>
      </c>
      <c r="K35" s="111">
        <v>457525</v>
      </c>
      <c r="L35" s="114">
        <f t="shared" si="5"/>
        <v>93.81010182196944</v>
      </c>
      <c r="M35" s="111">
        <v>0</v>
      </c>
      <c r="N35" s="114">
        <f t="shared" si="6"/>
        <v>0</v>
      </c>
      <c r="O35" s="111">
        <v>22657</v>
      </c>
      <c r="P35" s="111">
        <v>1282</v>
      </c>
      <c r="Q35" s="114">
        <f t="shared" si="7"/>
        <v>4.645550466051826</v>
      </c>
      <c r="R35" s="111">
        <v>17367</v>
      </c>
      <c r="S35" s="109"/>
      <c r="T35" s="109" t="s">
        <v>146</v>
      </c>
      <c r="U35" s="109"/>
      <c r="V35" s="109"/>
      <c r="W35" s="109"/>
      <c r="X35" s="109"/>
      <c r="Y35" s="109"/>
      <c r="Z35" s="109" t="s">
        <v>146</v>
      </c>
    </row>
    <row r="36" spans="1:26" s="115" customFormat="1" ht="12" customHeight="1">
      <c r="A36" s="112" t="s">
        <v>30</v>
      </c>
      <c r="B36" s="113" t="s">
        <v>88</v>
      </c>
      <c r="C36" s="112" t="s">
        <v>89</v>
      </c>
      <c r="D36" s="111">
        <f t="shared" si="0"/>
        <v>65530</v>
      </c>
      <c r="E36" s="111">
        <f t="shared" si="1"/>
        <v>8019</v>
      </c>
      <c r="F36" s="114">
        <f t="shared" si="2"/>
        <v>12.237143293148177</v>
      </c>
      <c r="G36" s="111">
        <v>8019</v>
      </c>
      <c r="H36" s="111">
        <v>0</v>
      </c>
      <c r="I36" s="111">
        <f t="shared" si="3"/>
        <v>57511</v>
      </c>
      <c r="J36" s="114">
        <f t="shared" si="4"/>
        <v>87.76285670685182</v>
      </c>
      <c r="K36" s="111">
        <v>33797</v>
      </c>
      <c r="L36" s="114">
        <f t="shared" si="5"/>
        <v>51.5748512131848</v>
      </c>
      <c r="M36" s="111">
        <v>0</v>
      </c>
      <c r="N36" s="114">
        <f t="shared" si="6"/>
        <v>0</v>
      </c>
      <c r="O36" s="111">
        <v>23714</v>
      </c>
      <c r="P36" s="111">
        <v>12688</v>
      </c>
      <c r="Q36" s="114">
        <f t="shared" si="7"/>
        <v>36.18800549366703</v>
      </c>
      <c r="R36" s="111">
        <v>548</v>
      </c>
      <c r="S36" s="109"/>
      <c r="T36" s="109" t="s">
        <v>146</v>
      </c>
      <c r="U36" s="109"/>
      <c r="V36" s="109"/>
      <c r="W36" s="109"/>
      <c r="X36" s="109"/>
      <c r="Y36" s="109"/>
      <c r="Z36" s="109" t="s">
        <v>146</v>
      </c>
    </row>
    <row r="37" spans="1:26" s="115" customFormat="1" ht="12" customHeight="1">
      <c r="A37" s="112" t="s">
        <v>30</v>
      </c>
      <c r="B37" s="113" t="s">
        <v>90</v>
      </c>
      <c r="C37" s="112" t="s">
        <v>91</v>
      </c>
      <c r="D37" s="111">
        <f t="shared" si="0"/>
        <v>57063</v>
      </c>
      <c r="E37" s="111">
        <f t="shared" si="1"/>
        <v>563</v>
      </c>
      <c r="F37" s="114">
        <f t="shared" si="2"/>
        <v>0.9866288137672397</v>
      </c>
      <c r="G37" s="111">
        <v>563</v>
      </c>
      <c r="H37" s="111">
        <v>0</v>
      </c>
      <c r="I37" s="111">
        <f t="shared" si="3"/>
        <v>56500</v>
      </c>
      <c r="J37" s="114">
        <f t="shared" si="4"/>
        <v>99.01337118623276</v>
      </c>
      <c r="K37" s="111">
        <v>55708</v>
      </c>
      <c r="L37" s="114">
        <f t="shared" si="5"/>
        <v>97.62543154057795</v>
      </c>
      <c r="M37" s="111">
        <v>0</v>
      </c>
      <c r="N37" s="114">
        <f t="shared" si="6"/>
        <v>0</v>
      </c>
      <c r="O37" s="111">
        <v>792</v>
      </c>
      <c r="P37" s="111">
        <v>85</v>
      </c>
      <c r="Q37" s="114">
        <f t="shared" si="7"/>
        <v>1.3879396456548025</v>
      </c>
      <c r="R37" s="111">
        <v>509</v>
      </c>
      <c r="S37" s="109"/>
      <c r="T37" s="109" t="s">
        <v>146</v>
      </c>
      <c r="U37" s="109"/>
      <c r="V37" s="109"/>
      <c r="W37" s="109"/>
      <c r="X37" s="109"/>
      <c r="Y37" s="109"/>
      <c r="Z37" s="109" t="s">
        <v>146</v>
      </c>
    </row>
    <row r="38" spans="1:26" s="115" customFormat="1" ht="12" customHeight="1">
      <c r="A38" s="112" t="s">
        <v>30</v>
      </c>
      <c r="B38" s="113" t="s">
        <v>92</v>
      </c>
      <c r="C38" s="112" t="s">
        <v>93</v>
      </c>
      <c r="D38" s="111">
        <f t="shared" si="0"/>
        <v>78652</v>
      </c>
      <c r="E38" s="111">
        <f t="shared" si="1"/>
        <v>1412</v>
      </c>
      <c r="F38" s="114">
        <f t="shared" si="2"/>
        <v>1.7952499618572952</v>
      </c>
      <c r="G38" s="111">
        <v>1399</v>
      </c>
      <c r="H38" s="111">
        <v>13</v>
      </c>
      <c r="I38" s="111">
        <f t="shared" si="3"/>
        <v>77240</v>
      </c>
      <c r="J38" s="114">
        <f t="shared" si="4"/>
        <v>98.2047500381427</v>
      </c>
      <c r="K38" s="111">
        <v>71908</v>
      </c>
      <c r="L38" s="114">
        <f t="shared" si="5"/>
        <v>91.42552001220567</v>
      </c>
      <c r="M38" s="111">
        <v>0</v>
      </c>
      <c r="N38" s="114">
        <f t="shared" si="6"/>
        <v>0</v>
      </c>
      <c r="O38" s="111">
        <v>5332</v>
      </c>
      <c r="P38" s="111">
        <v>2321</v>
      </c>
      <c r="Q38" s="114">
        <f t="shared" si="7"/>
        <v>6.779230025937038</v>
      </c>
      <c r="R38" s="111">
        <v>465</v>
      </c>
      <c r="S38" s="109"/>
      <c r="T38" s="109" t="s">
        <v>146</v>
      </c>
      <c r="U38" s="109"/>
      <c r="V38" s="109"/>
      <c r="W38" s="109"/>
      <c r="X38" s="109"/>
      <c r="Y38" s="109"/>
      <c r="Z38" s="109" t="s">
        <v>146</v>
      </c>
    </row>
    <row r="39" spans="1:26" s="115" customFormat="1" ht="12" customHeight="1">
      <c r="A39" s="112" t="s">
        <v>30</v>
      </c>
      <c r="B39" s="113" t="s">
        <v>94</v>
      </c>
      <c r="C39" s="112" t="s">
        <v>95</v>
      </c>
      <c r="D39" s="111">
        <f t="shared" si="0"/>
        <v>57626</v>
      </c>
      <c r="E39" s="111">
        <f t="shared" si="1"/>
        <v>216</v>
      </c>
      <c r="F39" s="114">
        <f t="shared" si="2"/>
        <v>0.37483080553916637</v>
      </c>
      <c r="G39" s="111">
        <v>216</v>
      </c>
      <c r="H39" s="111">
        <v>0</v>
      </c>
      <c r="I39" s="111">
        <f t="shared" si="3"/>
        <v>57410</v>
      </c>
      <c r="J39" s="114">
        <f t="shared" si="4"/>
        <v>99.62516919446084</v>
      </c>
      <c r="K39" s="111">
        <v>55341</v>
      </c>
      <c r="L39" s="114">
        <f t="shared" si="5"/>
        <v>96.03477596918057</v>
      </c>
      <c r="M39" s="111">
        <v>0</v>
      </c>
      <c r="N39" s="114">
        <f t="shared" si="6"/>
        <v>0</v>
      </c>
      <c r="O39" s="111">
        <v>2069</v>
      </c>
      <c r="P39" s="111">
        <v>1105</v>
      </c>
      <c r="Q39" s="114">
        <f t="shared" si="7"/>
        <v>3.5903932252802555</v>
      </c>
      <c r="R39" s="111">
        <v>334</v>
      </c>
      <c r="S39" s="109"/>
      <c r="T39" s="109" t="s">
        <v>146</v>
      </c>
      <c r="U39" s="109"/>
      <c r="V39" s="109"/>
      <c r="W39" s="109"/>
      <c r="X39" s="109"/>
      <c r="Y39" s="109"/>
      <c r="Z39" s="109" t="s">
        <v>146</v>
      </c>
    </row>
    <row r="40" spans="1:26" s="115" customFormat="1" ht="12" customHeight="1">
      <c r="A40" s="112" t="s">
        <v>30</v>
      </c>
      <c r="B40" s="113" t="s">
        <v>96</v>
      </c>
      <c r="C40" s="112" t="s">
        <v>97</v>
      </c>
      <c r="D40" s="111">
        <f t="shared" si="0"/>
        <v>58078</v>
      </c>
      <c r="E40" s="111">
        <f t="shared" si="1"/>
        <v>7886</v>
      </c>
      <c r="F40" s="114">
        <f t="shared" si="2"/>
        <v>13.578291263473261</v>
      </c>
      <c r="G40" s="111">
        <v>7886</v>
      </c>
      <c r="H40" s="111">
        <v>0</v>
      </c>
      <c r="I40" s="111">
        <f t="shared" si="3"/>
        <v>50192</v>
      </c>
      <c r="J40" s="114">
        <f t="shared" si="4"/>
        <v>86.42170873652674</v>
      </c>
      <c r="K40" s="111">
        <v>23692</v>
      </c>
      <c r="L40" s="114">
        <f t="shared" si="5"/>
        <v>40.7934157512311</v>
      </c>
      <c r="M40" s="111">
        <v>0</v>
      </c>
      <c r="N40" s="114">
        <f t="shared" si="6"/>
        <v>0</v>
      </c>
      <c r="O40" s="111">
        <v>26500</v>
      </c>
      <c r="P40" s="111">
        <v>7392</v>
      </c>
      <c r="Q40" s="114">
        <f t="shared" si="7"/>
        <v>45.62829298529564</v>
      </c>
      <c r="R40" s="111">
        <v>296</v>
      </c>
      <c r="S40" s="109"/>
      <c r="T40" s="109"/>
      <c r="U40" s="109"/>
      <c r="V40" s="109" t="s">
        <v>146</v>
      </c>
      <c r="W40" s="109"/>
      <c r="X40" s="109"/>
      <c r="Y40" s="109"/>
      <c r="Z40" s="109" t="s">
        <v>146</v>
      </c>
    </row>
    <row r="41" spans="1:26" s="115" customFormat="1" ht="12" customHeight="1">
      <c r="A41" s="112" t="s">
        <v>30</v>
      </c>
      <c r="B41" s="113" t="s">
        <v>98</v>
      </c>
      <c r="C41" s="112" t="s">
        <v>99</v>
      </c>
      <c r="D41" s="111">
        <f t="shared" si="0"/>
        <v>29611</v>
      </c>
      <c r="E41" s="111">
        <f t="shared" si="1"/>
        <v>801</v>
      </c>
      <c r="F41" s="114">
        <f t="shared" si="2"/>
        <v>2.7050758164195736</v>
      </c>
      <c r="G41" s="111">
        <v>801</v>
      </c>
      <c r="H41" s="111">
        <v>0</v>
      </c>
      <c r="I41" s="111">
        <f t="shared" si="3"/>
        <v>28810</v>
      </c>
      <c r="J41" s="114">
        <f t="shared" si="4"/>
        <v>97.29492418358042</v>
      </c>
      <c r="K41" s="111">
        <v>26834</v>
      </c>
      <c r="L41" s="114">
        <f t="shared" si="5"/>
        <v>90.62172841173887</v>
      </c>
      <c r="M41" s="111">
        <v>0</v>
      </c>
      <c r="N41" s="114">
        <f t="shared" si="6"/>
        <v>0</v>
      </c>
      <c r="O41" s="111">
        <v>1976</v>
      </c>
      <c r="P41" s="111">
        <v>859</v>
      </c>
      <c r="Q41" s="114">
        <f t="shared" si="7"/>
        <v>6.673195771841546</v>
      </c>
      <c r="R41" s="111">
        <v>169</v>
      </c>
      <c r="S41" s="109"/>
      <c r="T41" s="109" t="s">
        <v>146</v>
      </c>
      <c r="U41" s="109"/>
      <c r="V41" s="109"/>
      <c r="W41" s="109"/>
      <c r="X41" s="109"/>
      <c r="Y41" s="109"/>
      <c r="Z41" s="109" t="s">
        <v>146</v>
      </c>
    </row>
    <row r="42" spans="1:26" s="115" customFormat="1" ht="12" customHeight="1">
      <c r="A42" s="112" t="s">
        <v>30</v>
      </c>
      <c r="B42" s="113" t="s">
        <v>100</v>
      </c>
      <c r="C42" s="112" t="s">
        <v>101</v>
      </c>
      <c r="D42" s="111">
        <f t="shared" si="0"/>
        <v>23170</v>
      </c>
      <c r="E42" s="111">
        <f t="shared" si="1"/>
        <v>121</v>
      </c>
      <c r="F42" s="114">
        <f t="shared" si="2"/>
        <v>0.5222270176952957</v>
      </c>
      <c r="G42" s="111">
        <v>107</v>
      </c>
      <c r="H42" s="111">
        <v>14</v>
      </c>
      <c r="I42" s="111">
        <f t="shared" si="3"/>
        <v>23049</v>
      </c>
      <c r="J42" s="114">
        <f t="shared" si="4"/>
        <v>99.4777729823047</v>
      </c>
      <c r="K42" s="111">
        <v>22693</v>
      </c>
      <c r="L42" s="114">
        <f t="shared" si="5"/>
        <v>97.94130340958137</v>
      </c>
      <c r="M42" s="111">
        <v>0</v>
      </c>
      <c r="N42" s="114">
        <f t="shared" si="6"/>
        <v>0</v>
      </c>
      <c r="O42" s="111">
        <v>356</v>
      </c>
      <c r="P42" s="111">
        <v>200</v>
      </c>
      <c r="Q42" s="114">
        <f t="shared" si="7"/>
        <v>1.536469572723349</v>
      </c>
      <c r="R42" s="111">
        <v>92</v>
      </c>
      <c r="S42" s="109"/>
      <c r="T42" s="109" t="s">
        <v>146</v>
      </c>
      <c r="U42" s="109"/>
      <c r="V42" s="109"/>
      <c r="W42" s="109"/>
      <c r="X42" s="109"/>
      <c r="Y42" s="109"/>
      <c r="Z42" s="109" t="s">
        <v>146</v>
      </c>
    </row>
    <row r="43" spans="1:26" s="115" customFormat="1" ht="12" customHeight="1">
      <c r="A43" s="112" t="s">
        <v>30</v>
      </c>
      <c r="B43" s="113" t="s">
        <v>102</v>
      </c>
      <c r="C43" s="112" t="s">
        <v>103</v>
      </c>
      <c r="D43" s="111">
        <f t="shared" si="0"/>
        <v>12312</v>
      </c>
      <c r="E43" s="111">
        <f t="shared" si="1"/>
        <v>3170</v>
      </c>
      <c r="F43" s="114">
        <f t="shared" si="2"/>
        <v>25.747238466536714</v>
      </c>
      <c r="G43" s="111">
        <v>2666</v>
      </c>
      <c r="H43" s="111">
        <v>504</v>
      </c>
      <c r="I43" s="111">
        <f t="shared" si="3"/>
        <v>9142</v>
      </c>
      <c r="J43" s="114">
        <f t="shared" si="4"/>
        <v>74.25276153346329</v>
      </c>
      <c r="K43" s="111">
        <v>1905</v>
      </c>
      <c r="L43" s="114">
        <f t="shared" si="5"/>
        <v>15.472709551656921</v>
      </c>
      <c r="M43" s="111">
        <v>0</v>
      </c>
      <c r="N43" s="114">
        <f t="shared" si="6"/>
        <v>0</v>
      </c>
      <c r="O43" s="111">
        <v>7237</v>
      </c>
      <c r="P43" s="111">
        <v>6548</v>
      </c>
      <c r="Q43" s="114">
        <f t="shared" si="7"/>
        <v>58.780051981806366</v>
      </c>
      <c r="R43" s="111">
        <v>65</v>
      </c>
      <c r="S43" s="109"/>
      <c r="T43" s="109" t="s">
        <v>146</v>
      </c>
      <c r="U43" s="109"/>
      <c r="V43" s="109"/>
      <c r="W43" s="109"/>
      <c r="X43" s="109"/>
      <c r="Y43" s="109"/>
      <c r="Z43" s="109" t="s">
        <v>146</v>
      </c>
    </row>
    <row r="44" spans="1:26" s="115" customFormat="1" ht="12" customHeight="1">
      <c r="A44" s="112" t="s">
        <v>30</v>
      </c>
      <c r="B44" s="113" t="s">
        <v>104</v>
      </c>
      <c r="C44" s="112" t="s">
        <v>105</v>
      </c>
      <c r="D44" s="111">
        <f t="shared" si="0"/>
        <v>17664</v>
      </c>
      <c r="E44" s="111">
        <f t="shared" si="1"/>
        <v>2156</v>
      </c>
      <c r="F44" s="114">
        <f t="shared" si="2"/>
        <v>12.205615942028986</v>
      </c>
      <c r="G44" s="111">
        <v>2156</v>
      </c>
      <c r="H44" s="111">
        <v>0</v>
      </c>
      <c r="I44" s="111">
        <f t="shared" si="3"/>
        <v>15508</v>
      </c>
      <c r="J44" s="114">
        <f t="shared" si="4"/>
        <v>87.79438405797102</v>
      </c>
      <c r="K44" s="111">
        <v>13841</v>
      </c>
      <c r="L44" s="114">
        <f t="shared" si="5"/>
        <v>78.35711050724638</v>
      </c>
      <c r="M44" s="111">
        <v>0</v>
      </c>
      <c r="N44" s="114">
        <f t="shared" si="6"/>
        <v>0</v>
      </c>
      <c r="O44" s="111">
        <v>1667</v>
      </c>
      <c r="P44" s="111">
        <v>66</v>
      </c>
      <c r="Q44" s="114">
        <f t="shared" si="7"/>
        <v>9.437273550724639</v>
      </c>
      <c r="R44" s="111">
        <v>609</v>
      </c>
      <c r="S44" s="109"/>
      <c r="T44" s="109"/>
      <c r="U44" s="109"/>
      <c r="V44" s="109" t="s">
        <v>146</v>
      </c>
      <c r="W44" s="109"/>
      <c r="X44" s="109"/>
      <c r="Y44" s="109"/>
      <c r="Z44" s="109" t="s">
        <v>146</v>
      </c>
    </row>
    <row r="45" spans="1:26" s="115" customFormat="1" ht="12" customHeight="1">
      <c r="A45" s="112" t="s">
        <v>30</v>
      </c>
      <c r="B45" s="113" t="s">
        <v>106</v>
      </c>
      <c r="C45" s="112" t="s">
        <v>107</v>
      </c>
      <c r="D45" s="111">
        <f t="shared" si="0"/>
        <v>44526</v>
      </c>
      <c r="E45" s="111">
        <f t="shared" si="1"/>
        <v>6343</v>
      </c>
      <c r="F45" s="114">
        <f t="shared" si="2"/>
        <v>14.2456093069218</v>
      </c>
      <c r="G45" s="111">
        <v>6343</v>
      </c>
      <c r="H45" s="111">
        <v>0</v>
      </c>
      <c r="I45" s="111">
        <f t="shared" si="3"/>
        <v>38183</v>
      </c>
      <c r="J45" s="114">
        <f t="shared" si="4"/>
        <v>85.7543906930782</v>
      </c>
      <c r="K45" s="111">
        <v>28757</v>
      </c>
      <c r="L45" s="114">
        <f t="shared" si="5"/>
        <v>64.58473700759107</v>
      </c>
      <c r="M45" s="111">
        <v>0</v>
      </c>
      <c r="N45" s="114">
        <f t="shared" si="6"/>
        <v>0</v>
      </c>
      <c r="O45" s="111">
        <v>9426</v>
      </c>
      <c r="P45" s="111">
        <v>6178</v>
      </c>
      <c r="Q45" s="114">
        <f t="shared" si="7"/>
        <v>21.16965368548713</v>
      </c>
      <c r="R45" s="111">
        <v>183</v>
      </c>
      <c r="S45" s="109"/>
      <c r="T45" s="109" t="s">
        <v>146</v>
      </c>
      <c r="U45" s="109"/>
      <c r="V45" s="109"/>
      <c r="W45" s="109"/>
      <c r="X45" s="109"/>
      <c r="Y45" s="109"/>
      <c r="Z45" s="109" t="s">
        <v>146</v>
      </c>
    </row>
    <row r="46" spans="1:26" s="115" customFormat="1" ht="12" customHeight="1">
      <c r="A46" s="112" t="s">
        <v>30</v>
      </c>
      <c r="B46" s="113" t="s">
        <v>108</v>
      </c>
      <c r="C46" s="112" t="s">
        <v>109</v>
      </c>
      <c r="D46" s="111">
        <f t="shared" si="0"/>
        <v>8181</v>
      </c>
      <c r="E46" s="111">
        <f t="shared" si="1"/>
        <v>1380</v>
      </c>
      <c r="F46" s="114">
        <f t="shared" si="2"/>
        <v>16.86835350201687</v>
      </c>
      <c r="G46" s="111">
        <v>1380</v>
      </c>
      <c r="H46" s="111">
        <v>0</v>
      </c>
      <c r="I46" s="111">
        <f t="shared" si="3"/>
        <v>6801</v>
      </c>
      <c r="J46" s="114">
        <f t="shared" si="4"/>
        <v>83.13164649798314</v>
      </c>
      <c r="K46" s="111">
        <v>6561</v>
      </c>
      <c r="L46" s="114">
        <f t="shared" si="5"/>
        <v>80.19801980198021</v>
      </c>
      <c r="M46" s="111">
        <v>0</v>
      </c>
      <c r="N46" s="114">
        <f t="shared" si="6"/>
        <v>0</v>
      </c>
      <c r="O46" s="111">
        <v>240</v>
      </c>
      <c r="P46" s="111">
        <v>139</v>
      </c>
      <c r="Q46" s="114">
        <f t="shared" si="7"/>
        <v>2.933626696002934</v>
      </c>
      <c r="R46" s="111">
        <v>85</v>
      </c>
      <c r="S46" s="109"/>
      <c r="T46" s="109"/>
      <c r="U46" s="109"/>
      <c r="V46" s="109" t="s">
        <v>146</v>
      </c>
      <c r="W46" s="109"/>
      <c r="X46" s="109"/>
      <c r="Y46" s="109"/>
      <c r="Z46" s="109" t="s">
        <v>146</v>
      </c>
    </row>
    <row r="47" spans="1:26" s="115" customFormat="1" ht="12" customHeight="1">
      <c r="A47" s="112" t="s">
        <v>30</v>
      </c>
      <c r="B47" s="113" t="s">
        <v>110</v>
      </c>
      <c r="C47" s="112" t="s">
        <v>111</v>
      </c>
      <c r="D47" s="111">
        <f t="shared" si="0"/>
        <v>18071</v>
      </c>
      <c r="E47" s="111">
        <f t="shared" si="1"/>
        <v>5431</v>
      </c>
      <c r="F47" s="114">
        <f t="shared" si="2"/>
        <v>30.053677162304243</v>
      </c>
      <c r="G47" s="111">
        <v>5431</v>
      </c>
      <c r="H47" s="111">
        <v>0</v>
      </c>
      <c r="I47" s="111">
        <f t="shared" si="3"/>
        <v>12640</v>
      </c>
      <c r="J47" s="114">
        <f t="shared" si="4"/>
        <v>69.94632283769575</v>
      </c>
      <c r="K47" s="111">
        <v>10512</v>
      </c>
      <c r="L47" s="114">
        <f t="shared" si="5"/>
        <v>58.17054949919761</v>
      </c>
      <c r="M47" s="111">
        <v>0</v>
      </c>
      <c r="N47" s="114">
        <f t="shared" si="6"/>
        <v>0</v>
      </c>
      <c r="O47" s="111">
        <v>2128</v>
      </c>
      <c r="P47" s="111">
        <v>1705</v>
      </c>
      <c r="Q47" s="114">
        <f t="shared" si="7"/>
        <v>11.775773338498146</v>
      </c>
      <c r="R47" s="111">
        <v>105</v>
      </c>
      <c r="S47" s="109"/>
      <c r="T47" s="109"/>
      <c r="U47" s="109"/>
      <c r="V47" s="109" t="s">
        <v>146</v>
      </c>
      <c r="W47" s="109"/>
      <c r="X47" s="109"/>
      <c r="Y47" s="109"/>
      <c r="Z47" s="109" t="s">
        <v>146</v>
      </c>
    </row>
    <row r="48" spans="1:26" s="115" customFormat="1" ht="12" customHeight="1">
      <c r="A48" s="112" t="s">
        <v>30</v>
      </c>
      <c r="B48" s="113" t="s">
        <v>112</v>
      </c>
      <c r="C48" s="112" t="s">
        <v>113</v>
      </c>
      <c r="D48" s="111">
        <f t="shared" si="0"/>
        <v>14381</v>
      </c>
      <c r="E48" s="111">
        <f t="shared" si="1"/>
        <v>304</v>
      </c>
      <c r="F48" s="114">
        <f t="shared" si="2"/>
        <v>2.1139002850983935</v>
      </c>
      <c r="G48" s="111">
        <v>293</v>
      </c>
      <c r="H48" s="111">
        <v>11</v>
      </c>
      <c r="I48" s="111">
        <f t="shared" si="3"/>
        <v>14077</v>
      </c>
      <c r="J48" s="114">
        <f t="shared" si="4"/>
        <v>97.8860997149016</v>
      </c>
      <c r="K48" s="111">
        <v>11294</v>
      </c>
      <c r="L48" s="114">
        <f t="shared" si="5"/>
        <v>78.53417703914887</v>
      </c>
      <c r="M48" s="111">
        <v>0</v>
      </c>
      <c r="N48" s="114">
        <f t="shared" si="6"/>
        <v>0</v>
      </c>
      <c r="O48" s="111">
        <v>2783</v>
      </c>
      <c r="P48" s="111">
        <v>252</v>
      </c>
      <c r="Q48" s="114">
        <f t="shared" si="7"/>
        <v>19.35192267575273</v>
      </c>
      <c r="R48" s="111">
        <v>74</v>
      </c>
      <c r="S48" s="109"/>
      <c r="T48" s="109" t="s">
        <v>146</v>
      </c>
      <c r="U48" s="109"/>
      <c r="V48" s="109"/>
      <c r="W48" s="109"/>
      <c r="X48" s="109"/>
      <c r="Y48" s="109"/>
      <c r="Z48" s="109" t="s">
        <v>146</v>
      </c>
    </row>
    <row r="49" spans="1:26" s="115" customFormat="1" ht="12" customHeight="1">
      <c r="A49" s="112" t="s">
        <v>30</v>
      </c>
      <c r="B49" s="113" t="s">
        <v>114</v>
      </c>
      <c r="C49" s="112" t="s">
        <v>115</v>
      </c>
      <c r="D49" s="111">
        <f t="shared" si="0"/>
        <v>16471</v>
      </c>
      <c r="E49" s="111">
        <f t="shared" si="1"/>
        <v>1437</v>
      </c>
      <c r="F49" s="114">
        <f t="shared" si="2"/>
        <v>8.724424746524194</v>
      </c>
      <c r="G49" s="111">
        <v>1397</v>
      </c>
      <c r="H49" s="111">
        <v>40</v>
      </c>
      <c r="I49" s="111">
        <f t="shared" si="3"/>
        <v>15034</v>
      </c>
      <c r="J49" s="114">
        <f t="shared" si="4"/>
        <v>91.27557525347581</v>
      </c>
      <c r="K49" s="111">
        <v>12811</v>
      </c>
      <c r="L49" s="114">
        <f t="shared" si="5"/>
        <v>77.77912695039767</v>
      </c>
      <c r="M49" s="111">
        <v>0</v>
      </c>
      <c r="N49" s="114">
        <f t="shared" si="6"/>
        <v>0</v>
      </c>
      <c r="O49" s="111">
        <v>2223</v>
      </c>
      <c r="P49" s="111">
        <v>806</v>
      </c>
      <c r="Q49" s="114">
        <f t="shared" si="7"/>
        <v>13.496448303078138</v>
      </c>
      <c r="R49" s="111">
        <v>72</v>
      </c>
      <c r="S49" s="109"/>
      <c r="T49" s="109" t="s">
        <v>146</v>
      </c>
      <c r="U49" s="109"/>
      <c r="V49" s="109"/>
      <c r="W49" s="109"/>
      <c r="X49" s="109"/>
      <c r="Y49" s="109"/>
      <c r="Z49" s="109" t="s">
        <v>146</v>
      </c>
    </row>
    <row r="50" spans="1:26" s="115" customFormat="1" ht="12" customHeight="1">
      <c r="A50" s="112" t="s">
        <v>30</v>
      </c>
      <c r="B50" s="113" t="s">
        <v>116</v>
      </c>
      <c r="C50" s="112" t="s">
        <v>117</v>
      </c>
      <c r="D50" s="111">
        <f t="shared" si="0"/>
        <v>6256</v>
      </c>
      <c r="E50" s="111">
        <f t="shared" si="1"/>
        <v>795</v>
      </c>
      <c r="F50" s="114">
        <f t="shared" si="2"/>
        <v>12.707800511508951</v>
      </c>
      <c r="G50" s="111">
        <v>766</v>
      </c>
      <c r="H50" s="111">
        <v>29</v>
      </c>
      <c r="I50" s="111">
        <f t="shared" si="3"/>
        <v>5461</v>
      </c>
      <c r="J50" s="114">
        <f t="shared" si="4"/>
        <v>87.29219948849105</v>
      </c>
      <c r="K50" s="111">
        <v>3839</v>
      </c>
      <c r="L50" s="114">
        <f t="shared" si="5"/>
        <v>61.3650895140665</v>
      </c>
      <c r="M50" s="111">
        <v>0</v>
      </c>
      <c r="N50" s="114">
        <f t="shared" si="6"/>
        <v>0</v>
      </c>
      <c r="O50" s="111">
        <v>1622</v>
      </c>
      <c r="P50" s="111">
        <v>427</v>
      </c>
      <c r="Q50" s="114">
        <f t="shared" si="7"/>
        <v>25.92710997442455</v>
      </c>
      <c r="R50" s="111">
        <v>24</v>
      </c>
      <c r="S50" s="109"/>
      <c r="T50" s="109" t="s">
        <v>146</v>
      </c>
      <c r="U50" s="109"/>
      <c r="V50" s="109"/>
      <c r="W50" s="109"/>
      <c r="X50" s="109"/>
      <c r="Y50" s="109"/>
      <c r="Z50" s="109" t="s">
        <v>146</v>
      </c>
    </row>
  </sheetData>
  <sheetProtection/>
  <autoFilter ref="A6:Z50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50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119</v>
      </c>
      <c r="B2" s="138" t="s">
        <v>120</v>
      </c>
      <c r="C2" s="138" t="s">
        <v>121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126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126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126</v>
      </c>
      <c r="AG3" s="138" t="s">
        <v>13</v>
      </c>
      <c r="AH3" s="138" t="s">
        <v>14</v>
      </c>
      <c r="AI3" s="138" t="s">
        <v>15</v>
      </c>
      <c r="AJ3" s="139" t="s">
        <v>126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126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126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126</v>
      </c>
      <c r="F4" s="59" t="s">
        <v>23</v>
      </c>
      <c r="G4" s="59" t="s">
        <v>24</v>
      </c>
      <c r="H4" s="71" t="s">
        <v>126</v>
      </c>
      <c r="I4" s="59" t="s">
        <v>23</v>
      </c>
      <c r="J4" s="59" t="s">
        <v>24</v>
      </c>
      <c r="K4" s="71" t="s">
        <v>126</v>
      </c>
      <c r="L4" s="59" t="s">
        <v>23</v>
      </c>
      <c r="M4" s="59" t="s">
        <v>24</v>
      </c>
      <c r="N4" s="71"/>
      <c r="O4" s="71" t="s">
        <v>126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126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126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30</v>
      </c>
      <c r="B7" s="190" t="s">
        <v>31</v>
      </c>
      <c r="C7" s="189" t="s">
        <v>126</v>
      </c>
      <c r="D7" s="186">
        <f>SUM(D8:D186)</f>
        <v>685099</v>
      </c>
      <c r="E7" s="186">
        <f>SUM(E8:E186)</f>
        <v>12421</v>
      </c>
      <c r="F7" s="186">
        <f>SUM(F8:F186)</f>
        <v>12253</v>
      </c>
      <c r="G7" s="186">
        <f>SUM(G8:G186)</f>
        <v>168</v>
      </c>
      <c r="H7" s="186">
        <f>SUM(H8:H186)</f>
        <v>187983</v>
      </c>
      <c r="I7" s="186">
        <f>SUM(I8:I186)</f>
        <v>187983</v>
      </c>
      <c r="J7" s="186">
        <f>SUM(J8:J186)</f>
        <v>0</v>
      </c>
      <c r="K7" s="186">
        <f>SUM(K8:K186)</f>
        <v>484695</v>
      </c>
      <c r="L7" s="186">
        <f>SUM(L8:L186)</f>
        <v>179413</v>
      </c>
      <c r="M7" s="186">
        <f>SUM(M8:M186)</f>
        <v>305282</v>
      </c>
      <c r="N7" s="186">
        <f>SUM(N8:N186)</f>
        <v>685536</v>
      </c>
      <c r="O7" s="186">
        <f>SUM(O8:O186)</f>
        <v>379649</v>
      </c>
      <c r="P7" s="186">
        <f>SUM(P8:P186)</f>
        <v>291635</v>
      </c>
      <c r="Q7" s="186">
        <f>SUM(Q8:Q186)</f>
        <v>0</v>
      </c>
      <c r="R7" s="186">
        <f>SUM(R8:R186)</f>
        <v>0</v>
      </c>
      <c r="S7" s="186">
        <f>SUM(S8:S186)</f>
        <v>88014</v>
      </c>
      <c r="T7" s="186">
        <f>SUM(T8:T186)</f>
        <v>0</v>
      </c>
      <c r="U7" s="186">
        <f>SUM(U8:U186)</f>
        <v>0</v>
      </c>
      <c r="V7" s="186">
        <f>SUM(V8:V186)</f>
        <v>305450</v>
      </c>
      <c r="W7" s="186">
        <f>SUM(W8:W186)</f>
        <v>238147</v>
      </c>
      <c r="X7" s="186">
        <f>SUM(X8:X186)</f>
        <v>0</v>
      </c>
      <c r="Y7" s="186">
        <f>SUM(Y8:Y186)</f>
        <v>0</v>
      </c>
      <c r="Z7" s="186">
        <f>SUM(Z8:Z186)</f>
        <v>67303</v>
      </c>
      <c r="AA7" s="186">
        <f>SUM(AA8:AA186)</f>
        <v>0</v>
      </c>
      <c r="AB7" s="186">
        <f>SUM(AB8:AB186)</f>
        <v>0</v>
      </c>
      <c r="AC7" s="186">
        <f>SUM(AC8:AC186)</f>
        <v>437</v>
      </c>
      <c r="AD7" s="186">
        <f>SUM(AD8:AD186)</f>
        <v>437</v>
      </c>
      <c r="AE7" s="186">
        <f>SUM(AE8:AE186)</f>
        <v>0</v>
      </c>
      <c r="AF7" s="186">
        <f>SUM(AF8:AF186)</f>
        <v>11592</v>
      </c>
      <c r="AG7" s="186">
        <f>SUM(AG8:AG186)</f>
        <v>11592</v>
      </c>
      <c r="AH7" s="186">
        <f>SUM(AH8:AH186)</f>
        <v>0</v>
      </c>
      <c r="AI7" s="186">
        <f>SUM(AI8:AI186)</f>
        <v>0</v>
      </c>
      <c r="AJ7" s="186">
        <f>SUM(AJ8:AJ186)</f>
        <v>13493</v>
      </c>
      <c r="AK7" s="186">
        <f>SUM(AK8:AK186)</f>
        <v>1940</v>
      </c>
      <c r="AL7" s="186">
        <f>SUM(AL8:AL186)</f>
        <v>451</v>
      </c>
      <c r="AM7" s="186">
        <f>SUM(AM8:AM186)</f>
        <v>4761</v>
      </c>
      <c r="AN7" s="186">
        <f>SUM(AN8:AN186)</f>
        <v>4092</v>
      </c>
      <c r="AO7" s="186">
        <f>SUM(AO8:AO186)</f>
        <v>0</v>
      </c>
      <c r="AP7" s="186">
        <f>SUM(AP8:AP186)</f>
        <v>0</v>
      </c>
      <c r="AQ7" s="186">
        <f>SUM(AQ8:AQ186)</f>
        <v>117</v>
      </c>
      <c r="AR7" s="186">
        <f>SUM(AR8:AR186)</f>
        <v>0</v>
      </c>
      <c r="AS7" s="186">
        <f>SUM(AS8:AS186)</f>
        <v>2132</v>
      </c>
      <c r="AT7" s="186">
        <f>SUM(AT8:AT186)</f>
        <v>541</v>
      </c>
      <c r="AU7" s="186">
        <f>SUM(AU8:AU186)</f>
        <v>276</v>
      </c>
      <c r="AV7" s="186">
        <f>SUM(AV8:AV186)</f>
        <v>214</v>
      </c>
      <c r="AW7" s="186">
        <f>SUM(AW8:AW186)</f>
        <v>51</v>
      </c>
      <c r="AX7" s="186">
        <f>SUM(AX8:AX186)</f>
        <v>0</v>
      </c>
      <c r="AY7" s="186">
        <f>SUM(AY8:AY186)</f>
        <v>0</v>
      </c>
      <c r="AZ7" s="186">
        <f>SUM(AZ8:AZ186)</f>
        <v>368</v>
      </c>
      <c r="BA7" s="186">
        <f>SUM(BA8:BA186)</f>
        <v>368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30</v>
      </c>
      <c r="B8" s="110" t="s">
        <v>32</v>
      </c>
      <c r="C8" s="109" t="s">
        <v>33</v>
      </c>
      <c r="D8" s="116">
        <f aca="true" t="shared" si="0" ref="D8:D50">SUM(E8,+H8,+K8)</f>
        <v>4705</v>
      </c>
      <c r="E8" s="116">
        <f aca="true" t="shared" si="1" ref="E8:E50">SUM(F8:G8)</f>
        <v>0</v>
      </c>
      <c r="F8" s="116">
        <v>0</v>
      </c>
      <c r="G8" s="116">
        <v>0</v>
      </c>
      <c r="H8" s="116">
        <f aca="true" t="shared" si="2" ref="H8:H50">SUM(I8:J8)</f>
        <v>258</v>
      </c>
      <c r="I8" s="116">
        <v>258</v>
      </c>
      <c r="J8" s="116">
        <v>0</v>
      </c>
      <c r="K8" s="116">
        <f aca="true" t="shared" si="3" ref="K8:K50">SUM(L8:M8)</f>
        <v>4447</v>
      </c>
      <c r="L8" s="116">
        <v>1145</v>
      </c>
      <c r="M8" s="116">
        <v>3302</v>
      </c>
      <c r="N8" s="116">
        <f aca="true" t="shared" si="4" ref="N8:N50">SUM(O8,+V8,+AC8)</f>
        <v>4705</v>
      </c>
      <c r="O8" s="116">
        <f aca="true" t="shared" si="5" ref="O8:O50">SUM(P8:U8)</f>
        <v>1403</v>
      </c>
      <c r="P8" s="116">
        <v>0</v>
      </c>
      <c r="Q8" s="116">
        <v>0</v>
      </c>
      <c r="R8" s="116">
        <v>0</v>
      </c>
      <c r="S8" s="116">
        <v>1403</v>
      </c>
      <c r="T8" s="116">
        <v>0</v>
      </c>
      <c r="U8" s="116">
        <v>0</v>
      </c>
      <c r="V8" s="116">
        <f aca="true" t="shared" si="6" ref="V8:V50">SUM(W8:AB8)</f>
        <v>3302</v>
      </c>
      <c r="W8" s="116">
        <v>0</v>
      </c>
      <c r="X8" s="116">
        <v>0</v>
      </c>
      <c r="Y8" s="116">
        <v>0</v>
      </c>
      <c r="Z8" s="116">
        <v>3302</v>
      </c>
      <c r="AA8" s="116">
        <v>0</v>
      </c>
      <c r="AB8" s="116">
        <v>0</v>
      </c>
      <c r="AC8" s="116">
        <f aca="true" t="shared" si="7" ref="AC8:AC50">SUM(AD8:AE8)</f>
        <v>0</v>
      </c>
      <c r="AD8" s="116">
        <v>0</v>
      </c>
      <c r="AE8" s="116">
        <v>0</v>
      </c>
      <c r="AF8" s="116">
        <f aca="true" t="shared" si="8" ref="AF8:AF50">SUM(AG8:AI8)</f>
        <v>0</v>
      </c>
      <c r="AG8" s="116">
        <v>0</v>
      </c>
      <c r="AH8" s="116">
        <v>0</v>
      </c>
      <c r="AI8" s="116">
        <v>0</v>
      </c>
      <c r="AJ8" s="116">
        <f aca="true" t="shared" si="9" ref="AJ8:AJ50">SUM(AK8:AS8)</f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50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50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30</v>
      </c>
      <c r="B9" s="110" t="s">
        <v>34</v>
      </c>
      <c r="C9" s="109" t="s">
        <v>35</v>
      </c>
      <c r="D9" s="116">
        <f t="shared" si="0"/>
        <v>64645</v>
      </c>
      <c r="E9" s="116">
        <f t="shared" si="1"/>
        <v>0</v>
      </c>
      <c r="F9" s="116">
        <v>0</v>
      </c>
      <c r="G9" s="116">
        <v>0</v>
      </c>
      <c r="H9" s="116">
        <f t="shared" si="2"/>
        <v>39301</v>
      </c>
      <c r="I9" s="116">
        <v>39301</v>
      </c>
      <c r="J9" s="116">
        <v>0</v>
      </c>
      <c r="K9" s="116">
        <f t="shared" si="3"/>
        <v>25344</v>
      </c>
      <c r="L9" s="116">
        <v>0</v>
      </c>
      <c r="M9" s="116">
        <v>25344</v>
      </c>
      <c r="N9" s="116">
        <f t="shared" si="4"/>
        <v>64645</v>
      </c>
      <c r="O9" s="116">
        <f t="shared" si="5"/>
        <v>39301</v>
      </c>
      <c r="P9" s="116">
        <v>0</v>
      </c>
      <c r="Q9" s="116">
        <v>0</v>
      </c>
      <c r="R9" s="116">
        <v>0</v>
      </c>
      <c r="S9" s="116">
        <v>39301</v>
      </c>
      <c r="T9" s="116">
        <v>0</v>
      </c>
      <c r="U9" s="116">
        <v>0</v>
      </c>
      <c r="V9" s="116">
        <f t="shared" si="6"/>
        <v>25344</v>
      </c>
      <c r="W9" s="116">
        <v>0</v>
      </c>
      <c r="X9" s="116">
        <v>0</v>
      </c>
      <c r="Y9" s="116">
        <v>0</v>
      </c>
      <c r="Z9" s="116">
        <v>25344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0</v>
      </c>
      <c r="AG9" s="116">
        <v>0</v>
      </c>
      <c r="AH9" s="116">
        <v>0</v>
      </c>
      <c r="AI9" s="116">
        <v>0</v>
      </c>
      <c r="AJ9" s="116">
        <f t="shared" si="9"/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30</v>
      </c>
      <c r="B10" s="110" t="s">
        <v>36</v>
      </c>
      <c r="C10" s="109" t="s">
        <v>37</v>
      </c>
      <c r="D10" s="116">
        <f t="shared" si="0"/>
        <v>33487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33487</v>
      </c>
      <c r="L10" s="116">
        <v>25714</v>
      </c>
      <c r="M10" s="116">
        <v>7773</v>
      </c>
      <c r="N10" s="116">
        <f t="shared" si="4"/>
        <v>33487</v>
      </c>
      <c r="O10" s="116">
        <f t="shared" si="5"/>
        <v>25714</v>
      </c>
      <c r="P10" s="116">
        <v>25714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7773</v>
      </c>
      <c r="W10" s="116">
        <v>7773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15</v>
      </c>
      <c r="AG10" s="116">
        <v>15</v>
      </c>
      <c r="AH10" s="116">
        <v>0</v>
      </c>
      <c r="AI10" s="116">
        <v>0</v>
      </c>
      <c r="AJ10" s="116">
        <f t="shared" si="9"/>
        <v>15</v>
      </c>
      <c r="AK10" s="116">
        <v>0</v>
      </c>
      <c r="AL10" s="116">
        <v>0</v>
      </c>
      <c r="AM10" s="116">
        <v>15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30</v>
      </c>
      <c r="B11" s="110" t="s">
        <v>38</v>
      </c>
      <c r="C11" s="109" t="s">
        <v>39</v>
      </c>
      <c r="D11" s="116">
        <f t="shared" si="0"/>
        <v>787</v>
      </c>
      <c r="E11" s="116">
        <f t="shared" si="1"/>
        <v>0</v>
      </c>
      <c r="F11" s="116">
        <v>0</v>
      </c>
      <c r="G11" s="116">
        <v>0</v>
      </c>
      <c r="H11" s="116">
        <f t="shared" si="2"/>
        <v>537</v>
      </c>
      <c r="I11" s="116">
        <v>537</v>
      </c>
      <c r="J11" s="116">
        <v>0</v>
      </c>
      <c r="K11" s="116">
        <f t="shared" si="3"/>
        <v>250</v>
      </c>
      <c r="L11" s="116">
        <v>0</v>
      </c>
      <c r="M11" s="116">
        <v>250</v>
      </c>
      <c r="N11" s="116">
        <f t="shared" si="4"/>
        <v>787</v>
      </c>
      <c r="O11" s="116">
        <f t="shared" si="5"/>
        <v>537</v>
      </c>
      <c r="P11" s="116">
        <v>0</v>
      </c>
      <c r="Q11" s="116">
        <v>0</v>
      </c>
      <c r="R11" s="116">
        <v>0</v>
      </c>
      <c r="S11" s="116">
        <v>537</v>
      </c>
      <c r="T11" s="116">
        <v>0</v>
      </c>
      <c r="U11" s="116">
        <v>0</v>
      </c>
      <c r="V11" s="116">
        <f t="shared" si="6"/>
        <v>250</v>
      </c>
      <c r="W11" s="116">
        <v>0</v>
      </c>
      <c r="X11" s="116">
        <v>0</v>
      </c>
      <c r="Y11" s="116">
        <v>0</v>
      </c>
      <c r="Z11" s="116">
        <v>250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0</v>
      </c>
      <c r="AG11" s="116">
        <v>0</v>
      </c>
      <c r="AH11" s="116">
        <v>0</v>
      </c>
      <c r="AI11" s="116">
        <v>0</v>
      </c>
      <c r="AJ11" s="116">
        <f t="shared" si="9"/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30</v>
      </c>
      <c r="B12" s="110" t="s">
        <v>40</v>
      </c>
      <c r="C12" s="109" t="s">
        <v>41</v>
      </c>
      <c r="D12" s="119">
        <f t="shared" si="0"/>
        <v>625</v>
      </c>
      <c r="E12" s="119">
        <f t="shared" si="1"/>
        <v>625</v>
      </c>
      <c r="F12" s="119">
        <v>457</v>
      </c>
      <c r="G12" s="119">
        <v>168</v>
      </c>
      <c r="H12" s="119">
        <f t="shared" si="2"/>
        <v>0</v>
      </c>
      <c r="I12" s="119">
        <v>0</v>
      </c>
      <c r="J12" s="119">
        <v>0</v>
      </c>
      <c r="K12" s="119">
        <f t="shared" si="3"/>
        <v>0</v>
      </c>
      <c r="L12" s="119">
        <v>0</v>
      </c>
      <c r="M12" s="119">
        <v>0</v>
      </c>
      <c r="N12" s="119">
        <f t="shared" si="4"/>
        <v>625</v>
      </c>
      <c r="O12" s="119">
        <f t="shared" si="5"/>
        <v>457</v>
      </c>
      <c r="P12" s="119">
        <v>0</v>
      </c>
      <c r="Q12" s="119">
        <v>0</v>
      </c>
      <c r="R12" s="119">
        <v>0</v>
      </c>
      <c r="S12" s="119">
        <v>457</v>
      </c>
      <c r="T12" s="119">
        <v>0</v>
      </c>
      <c r="U12" s="119">
        <v>0</v>
      </c>
      <c r="V12" s="119">
        <f t="shared" si="6"/>
        <v>168</v>
      </c>
      <c r="W12" s="119">
        <v>0</v>
      </c>
      <c r="X12" s="119">
        <v>0</v>
      </c>
      <c r="Y12" s="119">
        <v>0</v>
      </c>
      <c r="Z12" s="119">
        <v>168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0</v>
      </c>
      <c r="AG12" s="119">
        <v>0</v>
      </c>
      <c r="AH12" s="119">
        <v>0</v>
      </c>
      <c r="AI12" s="119">
        <v>0</v>
      </c>
      <c r="AJ12" s="119">
        <f t="shared" si="9"/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30</v>
      </c>
      <c r="B13" s="110" t="s">
        <v>42</v>
      </c>
      <c r="C13" s="109" t="s">
        <v>43</v>
      </c>
      <c r="D13" s="119">
        <f t="shared" si="0"/>
        <v>2353</v>
      </c>
      <c r="E13" s="119">
        <f t="shared" si="1"/>
        <v>0</v>
      </c>
      <c r="F13" s="119">
        <v>0</v>
      </c>
      <c r="G13" s="119">
        <v>0</v>
      </c>
      <c r="H13" s="119">
        <f t="shared" si="2"/>
        <v>926</v>
      </c>
      <c r="I13" s="119">
        <v>926</v>
      </c>
      <c r="J13" s="119">
        <v>0</v>
      </c>
      <c r="K13" s="119">
        <f t="shared" si="3"/>
        <v>1427</v>
      </c>
      <c r="L13" s="119">
        <v>0</v>
      </c>
      <c r="M13" s="119">
        <v>1427</v>
      </c>
      <c r="N13" s="119">
        <f t="shared" si="4"/>
        <v>2353</v>
      </c>
      <c r="O13" s="119">
        <f t="shared" si="5"/>
        <v>926</v>
      </c>
      <c r="P13" s="119">
        <v>0</v>
      </c>
      <c r="Q13" s="119">
        <v>0</v>
      </c>
      <c r="R13" s="119">
        <v>0</v>
      </c>
      <c r="S13" s="119">
        <v>926</v>
      </c>
      <c r="T13" s="119">
        <v>0</v>
      </c>
      <c r="U13" s="119">
        <v>0</v>
      </c>
      <c r="V13" s="119">
        <f t="shared" si="6"/>
        <v>1427</v>
      </c>
      <c r="W13" s="119">
        <v>0</v>
      </c>
      <c r="X13" s="119">
        <v>0</v>
      </c>
      <c r="Y13" s="119">
        <v>0</v>
      </c>
      <c r="Z13" s="119">
        <v>1427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0</v>
      </c>
      <c r="AG13" s="119">
        <v>0</v>
      </c>
      <c r="AH13" s="119">
        <v>0</v>
      </c>
      <c r="AI13" s="119">
        <v>0</v>
      </c>
      <c r="AJ13" s="119">
        <f t="shared" si="9"/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30</v>
      </c>
      <c r="B14" s="110" t="s">
        <v>44</v>
      </c>
      <c r="C14" s="109" t="s">
        <v>45</v>
      </c>
      <c r="D14" s="119">
        <f t="shared" si="0"/>
        <v>14607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14607</v>
      </c>
      <c r="L14" s="119">
        <v>6538</v>
      </c>
      <c r="M14" s="119">
        <v>8069</v>
      </c>
      <c r="N14" s="119">
        <f t="shared" si="4"/>
        <v>14607</v>
      </c>
      <c r="O14" s="119">
        <f t="shared" si="5"/>
        <v>6538</v>
      </c>
      <c r="P14" s="119">
        <v>6538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8069</v>
      </c>
      <c r="W14" s="119">
        <v>8069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352</v>
      </c>
      <c r="AG14" s="119">
        <v>352</v>
      </c>
      <c r="AH14" s="119">
        <v>0</v>
      </c>
      <c r="AI14" s="119">
        <v>0</v>
      </c>
      <c r="AJ14" s="119">
        <f t="shared" si="9"/>
        <v>352</v>
      </c>
      <c r="AK14" s="119">
        <v>0</v>
      </c>
      <c r="AL14" s="119">
        <v>0</v>
      </c>
      <c r="AM14" s="119">
        <v>47</v>
      </c>
      <c r="AN14" s="119">
        <v>305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30</v>
      </c>
      <c r="B15" s="110" t="s">
        <v>46</v>
      </c>
      <c r="C15" s="109" t="s">
        <v>47</v>
      </c>
      <c r="D15" s="119">
        <f t="shared" si="0"/>
        <v>17404</v>
      </c>
      <c r="E15" s="119">
        <f t="shared" si="1"/>
        <v>0</v>
      </c>
      <c r="F15" s="119">
        <v>0</v>
      </c>
      <c r="G15" s="119">
        <v>0</v>
      </c>
      <c r="H15" s="119">
        <f t="shared" si="2"/>
        <v>10863</v>
      </c>
      <c r="I15" s="119">
        <v>10863</v>
      </c>
      <c r="J15" s="119">
        <v>0</v>
      </c>
      <c r="K15" s="119">
        <f t="shared" si="3"/>
        <v>6541</v>
      </c>
      <c r="L15" s="119">
        <v>0</v>
      </c>
      <c r="M15" s="119">
        <v>6541</v>
      </c>
      <c r="N15" s="119">
        <f t="shared" si="4"/>
        <v>17404</v>
      </c>
      <c r="O15" s="119">
        <f t="shared" si="5"/>
        <v>10863</v>
      </c>
      <c r="P15" s="119">
        <v>0</v>
      </c>
      <c r="Q15" s="119">
        <v>0</v>
      </c>
      <c r="R15" s="119">
        <v>0</v>
      </c>
      <c r="S15" s="119">
        <v>10863</v>
      </c>
      <c r="T15" s="119">
        <v>0</v>
      </c>
      <c r="U15" s="119">
        <v>0</v>
      </c>
      <c r="V15" s="119">
        <f t="shared" si="6"/>
        <v>6541</v>
      </c>
      <c r="W15" s="119">
        <v>0</v>
      </c>
      <c r="X15" s="119">
        <v>0</v>
      </c>
      <c r="Y15" s="119">
        <v>0</v>
      </c>
      <c r="Z15" s="119">
        <v>6541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0</v>
      </c>
      <c r="AG15" s="119">
        <v>0</v>
      </c>
      <c r="AH15" s="119">
        <v>0</v>
      </c>
      <c r="AI15" s="119">
        <v>0</v>
      </c>
      <c r="AJ15" s="119">
        <f t="shared" si="9"/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30</v>
      </c>
      <c r="B16" s="110" t="s">
        <v>48</v>
      </c>
      <c r="C16" s="109" t="s">
        <v>49</v>
      </c>
      <c r="D16" s="119">
        <f t="shared" si="0"/>
        <v>42466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42466</v>
      </c>
      <c r="L16" s="119">
        <v>24876</v>
      </c>
      <c r="M16" s="119">
        <v>17590</v>
      </c>
      <c r="N16" s="119">
        <f t="shared" si="4"/>
        <v>42466</v>
      </c>
      <c r="O16" s="119">
        <f t="shared" si="5"/>
        <v>24876</v>
      </c>
      <c r="P16" s="119">
        <v>24876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17590</v>
      </c>
      <c r="W16" s="119">
        <v>17590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1092</v>
      </c>
      <c r="AG16" s="119">
        <v>1092</v>
      </c>
      <c r="AH16" s="119">
        <v>0</v>
      </c>
      <c r="AI16" s="119">
        <v>0</v>
      </c>
      <c r="AJ16" s="119">
        <f t="shared" si="9"/>
        <v>1092</v>
      </c>
      <c r="AK16" s="119">
        <v>0</v>
      </c>
      <c r="AL16" s="119">
        <v>0</v>
      </c>
      <c r="AM16" s="119">
        <v>1092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30</v>
      </c>
      <c r="B17" s="110" t="s">
        <v>50</v>
      </c>
      <c r="C17" s="109" t="s">
        <v>51</v>
      </c>
      <c r="D17" s="119">
        <f t="shared" si="0"/>
        <v>121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121</v>
      </c>
      <c r="L17" s="119">
        <v>35</v>
      </c>
      <c r="M17" s="119">
        <v>86</v>
      </c>
      <c r="N17" s="119">
        <f t="shared" si="4"/>
        <v>121</v>
      </c>
      <c r="O17" s="119">
        <f t="shared" si="5"/>
        <v>35</v>
      </c>
      <c r="P17" s="119">
        <v>35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86</v>
      </c>
      <c r="W17" s="119">
        <v>86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7</v>
      </c>
      <c r="AG17" s="119">
        <v>7</v>
      </c>
      <c r="AH17" s="119">
        <v>0</v>
      </c>
      <c r="AI17" s="119">
        <v>0</v>
      </c>
      <c r="AJ17" s="119">
        <f t="shared" si="9"/>
        <v>7</v>
      </c>
      <c r="AK17" s="119">
        <v>0</v>
      </c>
      <c r="AL17" s="119">
        <v>0</v>
      </c>
      <c r="AM17" s="119">
        <v>6</v>
      </c>
      <c r="AN17" s="116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1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30</v>
      </c>
      <c r="B18" s="110" t="s">
        <v>52</v>
      </c>
      <c r="C18" s="109" t="s">
        <v>53</v>
      </c>
      <c r="D18" s="119">
        <f t="shared" si="0"/>
        <v>25540</v>
      </c>
      <c r="E18" s="119">
        <f t="shared" si="1"/>
        <v>4901</v>
      </c>
      <c r="F18" s="119">
        <v>4901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20639</v>
      </c>
      <c r="L18" s="119">
        <v>784</v>
      </c>
      <c r="M18" s="119">
        <v>19855</v>
      </c>
      <c r="N18" s="119">
        <f t="shared" si="4"/>
        <v>25540</v>
      </c>
      <c r="O18" s="119">
        <f t="shared" si="5"/>
        <v>5685</v>
      </c>
      <c r="P18" s="119">
        <v>5685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19855</v>
      </c>
      <c r="W18" s="119">
        <v>19855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1060</v>
      </c>
      <c r="AG18" s="119">
        <v>1060</v>
      </c>
      <c r="AH18" s="119">
        <v>0</v>
      </c>
      <c r="AI18" s="119">
        <v>0</v>
      </c>
      <c r="AJ18" s="119">
        <f t="shared" si="9"/>
        <v>1060</v>
      </c>
      <c r="AK18" s="119">
        <v>0</v>
      </c>
      <c r="AL18" s="119">
        <v>0</v>
      </c>
      <c r="AM18" s="119">
        <v>11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1049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30</v>
      </c>
      <c r="B19" s="110" t="s">
        <v>54</v>
      </c>
      <c r="C19" s="109" t="s">
        <v>55</v>
      </c>
      <c r="D19" s="119">
        <f t="shared" si="0"/>
        <v>7715</v>
      </c>
      <c r="E19" s="119">
        <f t="shared" si="1"/>
        <v>6066</v>
      </c>
      <c r="F19" s="119">
        <v>6066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1649</v>
      </c>
      <c r="L19" s="119">
        <v>0</v>
      </c>
      <c r="M19" s="119">
        <v>1649</v>
      </c>
      <c r="N19" s="119">
        <f t="shared" si="4"/>
        <v>7715</v>
      </c>
      <c r="O19" s="119">
        <f t="shared" si="5"/>
        <v>6066</v>
      </c>
      <c r="P19" s="119">
        <v>0</v>
      </c>
      <c r="Q19" s="119">
        <v>0</v>
      </c>
      <c r="R19" s="119">
        <v>0</v>
      </c>
      <c r="S19" s="119">
        <v>6066</v>
      </c>
      <c r="T19" s="119">
        <v>0</v>
      </c>
      <c r="U19" s="119">
        <v>0</v>
      </c>
      <c r="V19" s="119">
        <f t="shared" si="6"/>
        <v>1649</v>
      </c>
      <c r="W19" s="119">
        <v>0</v>
      </c>
      <c r="X19" s="119">
        <v>0</v>
      </c>
      <c r="Y19" s="119">
        <v>0</v>
      </c>
      <c r="Z19" s="119">
        <v>1649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0</v>
      </c>
      <c r="AG19" s="119">
        <v>0</v>
      </c>
      <c r="AH19" s="119">
        <v>0</v>
      </c>
      <c r="AI19" s="119">
        <v>0</v>
      </c>
      <c r="AJ19" s="119">
        <f t="shared" si="9"/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30</v>
      </c>
      <c r="B20" s="110" t="s">
        <v>56</v>
      </c>
      <c r="C20" s="109" t="s">
        <v>57</v>
      </c>
      <c r="D20" s="119">
        <f t="shared" si="0"/>
        <v>49402</v>
      </c>
      <c r="E20" s="119">
        <f t="shared" si="1"/>
        <v>0</v>
      </c>
      <c r="F20" s="119">
        <v>0</v>
      </c>
      <c r="G20" s="119">
        <v>0</v>
      </c>
      <c r="H20" s="119">
        <f t="shared" si="2"/>
        <v>21566</v>
      </c>
      <c r="I20" s="119">
        <v>21566</v>
      </c>
      <c r="J20" s="119">
        <v>0</v>
      </c>
      <c r="K20" s="119">
        <f t="shared" si="3"/>
        <v>27836</v>
      </c>
      <c r="L20" s="119">
        <v>0</v>
      </c>
      <c r="M20" s="119">
        <v>27836</v>
      </c>
      <c r="N20" s="119">
        <f t="shared" si="4"/>
        <v>49402</v>
      </c>
      <c r="O20" s="119">
        <f t="shared" si="5"/>
        <v>21566</v>
      </c>
      <c r="P20" s="119">
        <v>21566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27836</v>
      </c>
      <c r="W20" s="119">
        <v>27836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100</v>
      </c>
      <c r="AG20" s="119">
        <v>100</v>
      </c>
      <c r="AH20" s="119">
        <v>0</v>
      </c>
      <c r="AI20" s="119">
        <v>0</v>
      </c>
      <c r="AJ20" s="119">
        <f t="shared" si="9"/>
        <v>581</v>
      </c>
      <c r="AK20" s="119">
        <v>577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4</v>
      </c>
      <c r="AT20" s="119">
        <f t="shared" si="10"/>
        <v>96</v>
      </c>
      <c r="AU20" s="119">
        <v>96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30</v>
      </c>
      <c r="B21" s="110" t="s">
        <v>58</v>
      </c>
      <c r="C21" s="109" t="s">
        <v>59</v>
      </c>
      <c r="D21" s="119">
        <f t="shared" si="0"/>
        <v>80529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80529</v>
      </c>
      <c r="L21" s="119">
        <v>54157</v>
      </c>
      <c r="M21" s="119">
        <v>26372</v>
      </c>
      <c r="N21" s="119">
        <f t="shared" si="4"/>
        <v>80529</v>
      </c>
      <c r="O21" s="119">
        <f t="shared" si="5"/>
        <v>54157</v>
      </c>
      <c r="P21" s="119">
        <v>54157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26372</v>
      </c>
      <c r="W21" s="119">
        <v>26372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1887</v>
      </c>
      <c r="AG21" s="119">
        <v>1887</v>
      </c>
      <c r="AH21" s="119">
        <v>0</v>
      </c>
      <c r="AI21" s="119">
        <v>0</v>
      </c>
      <c r="AJ21" s="119">
        <f t="shared" si="9"/>
        <v>1887</v>
      </c>
      <c r="AK21" s="119">
        <v>0</v>
      </c>
      <c r="AL21" s="119">
        <v>0</v>
      </c>
      <c r="AM21" s="119">
        <v>1887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30</v>
      </c>
      <c r="B22" s="110" t="s">
        <v>60</v>
      </c>
      <c r="C22" s="109" t="s">
        <v>61</v>
      </c>
      <c r="D22" s="119">
        <f t="shared" si="0"/>
        <v>26816</v>
      </c>
      <c r="E22" s="119">
        <f t="shared" si="1"/>
        <v>0</v>
      </c>
      <c r="F22" s="119">
        <v>0</v>
      </c>
      <c r="G22" s="119">
        <v>0</v>
      </c>
      <c r="H22" s="119">
        <f t="shared" si="2"/>
        <v>14716</v>
      </c>
      <c r="I22" s="119">
        <v>14716</v>
      </c>
      <c r="J22" s="119">
        <v>0</v>
      </c>
      <c r="K22" s="119">
        <f t="shared" si="3"/>
        <v>12100</v>
      </c>
      <c r="L22" s="119">
        <v>0</v>
      </c>
      <c r="M22" s="119">
        <v>12100</v>
      </c>
      <c r="N22" s="119">
        <f t="shared" si="4"/>
        <v>26816</v>
      </c>
      <c r="O22" s="119">
        <f t="shared" si="5"/>
        <v>14716</v>
      </c>
      <c r="P22" s="119">
        <v>14716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12100</v>
      </c>
      <c r="W22" s="119">
        <v>12100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273</v>
      </c>
      <c r="AG22" s="119">
        <v>273</v>
      </c>
      <c r="AH22" s="119">
        <v>0</v>
      </c>
      <c r="AI22" s="119">
        <v>0</v>
      </c>
      <c r="AJ22" s="119">
        <f t="shared" si="9"/>
        <v>386</v>
      </c>
      <c r="AK22" s="119">
        <v>0</v>
      </c>
      <c r="AL22" s="119">
        <v>263</v>
      </c>
      <c r="AM22" s="119">
        <v>24</v>
      </c>
      <c r="AN22" s="119">
        <v>0</v>
      </c>
      <c r="AO22" s="119">
        <v>0</v>
      </c>
      <c r="AP22" s="119">
        <v>0</v>
      </c>
      <c r="AQ22" s="119">
        <v>82</v>
      </c>
      <c r="AR22" s="119">
        <v>0</v>
      </c>
      <c r="AS22" s="119">
        <v>17</v>
      </c>
      <c r="AT22" s="119">
        <f t="shared" si="10"/>
        <v>159</v>
      </c>
      <c r="AU22" s="119">
        <v>0</v>
      </c>
      <c r="AV22" s="119">
        <v>150</v>
      </c>
      <c r="AW22" s="119">
        <v>9</v>
      </c>
      <c r="AX22" s="119">
        <v>0</v>
      </c>
      <c r="AY22" s="119">
        <v>0</v>
      </c>
      <c r="AZ22" s="119">
        <f t="shared" si="11"/>
        <v>249</v>
      </c>
      <c r="BA22" s="119">
        <v>249</v>
      </c>
      <c r="BB22" s="119">
        <v>0</v>
      </c>
      <c r="BC22" s="119">
        <v>0</v>
      </c>
    </row>
    <row r="23" spans="1:55" s="118" customFormat="1" ht="12" customHeight="1">
      <c r="A23" s="109" t="s">
        <v>30</v>
      </c>
      <c r="B23" s="110" t="s">
        <v>62</v>
      </c>
      <c r="C23" s="109" t="s">
        <v>63</v>
      </c>
      <c r="D23" s="119">
        <f t="shared" si="0"/>
        <v>5083</v>
      </c>
      <c r="E23" s="119">
        <f t="shared" si="1"/>
        <v>0</v>
      </c>
      <c r="F23" s="119">
        <v>0</v>
      </c>
      <c r="G23" s="119">
        <v>0</v>
      </c>
      <c r="H23" s="119">
        <f t="shared" si="2"/>
        <v>3121</v>
      </c>
      <c r="I23" s="119">
        <v>3121</v>
      </c>
      <c r="J23" s="119">
        <v>0</v>
      </c>
      <c r="K23" s="119">
        <f t="shared" si="3"/>
        <v>1962</v>
      </c>
      <c r="L23" s="119">
        <v>0</v>
      </c>
      <c r="M23" s="119">
        <v>1962</v>
      </c>
      <c r="N23" s="119">
        <f t="shared" si="4"/>
        <v>5083</v>
      </c>
      <c r="O23" s="119">
        <f t="shared" si="5"/>
        <v>3121</v>
      </c>
      <c r="P23" s="119">
        <v>0</v>
      </c>
      <c r="Q23" s="119">
        <v>0</v>
      </c>
      <c r="R23" s="119">
        <v>0</v>
      </c>
      <c r="S23" s="119">
        <v>3121</v>
      </c>
      <c r="T23" s="119">
        <v>0</v>
      </c>
      <c r="U23" s="119">
        <v>0</v>
      </c>
      <c r="V23" s="119">
        <f t="shared" si="6"/>
        <v>1962</v>
      </c>
      <c r="W23" s="119">
        <v>0</v>
      </c>
      <c r="X23" s="119">
        <v>0</v>
      </c>
      <c r="Y23" s="119">
        <v>0</v>
      </c>
      <c r="Z23" s="119">
        <v>1962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0</v>
      </c>
      <c r="AG23" s="119">
        <v>0</v>
      </c>
      <c r="AH23" s="119">
        <v>0</v>
      </c>
      <c r="AI23" s="119">
        <v>0</v>
      </c>
      <c r="AJ23" s="119">
        <f t="shared" si="9"/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30</v>
      </c>
      <c r="B24" s="110" t="s">
        <v>64</v>
      </c>
      <c r="C24" s="109" t="s">
        <v>65</v>
      </c>
      <c r="D24" s="119">
        <f t="shared" si="0"/>
        <v>19038</v>
      </c>
      <c r="E24" s="119">
        <f t="shared" si="1"/>
        <v>0</v>
      </c>
      <c r="F24" s="119">
        <v>0</v>
      </c>
      <c r="G24" s="119">
        <v>0</v>
      </c>
      <c r="H24" s="119">
        <f t="shared" si="2"/>
        <v>8614</v>
      </c>
      <c r="I24" s="119">
        <v>8614</v>
      </c>
      <c r="J24" s="119">
        <v>0</v>
      </c>
      <c r="K24" s="119">
        <f t="shared" si="3"/>
        <v>10424</v>
      </c>
      <c r="L24" s="119">
        <v>0</v>
      </c>
      <c r="M24" s="119">
        <v>10424</v>
      </c>
      <c r="N24" s="119">
        <f t="shared" si="4"/>
        <v>19176</v>
      </c>
      <c r="O24" s="119">
        <f t="shared" si="5"/>
        <v>8614</v>
      </c>
      <c r="P24" s="119">
        <v>8614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10424</v>
      </c>
      <c r="W24" s="119">
        <v>10424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138</v>
      </c>
      <c r="AD24" s="119">
        <v>138</v>
      </c>
      <c r="AE24" s="119">
        <v>0</v>
      </c>
      <c r="AF24" s="119">
        <f t="shared" si="8"/>
        <v>212</v>
      </c>
      <c r="AG24" s="119">
        <v>212</v>
      </c>
      <c r="AH24" s="119">
        <v>0</v>
      </c>
      <c r="AI24" s="119">
        <v>0</v>
      </c>
      <c r="AJ24" s="119">
        <f t="shared" si="9"/>
        <v>1108</v>
      </c>
      <c r="AK24" s="119">
        <v>971</v>
      </c>
      <c r="AL24" s="119">
        <v>76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61</v>
      </c>
      <c r="AT24" s="119">
        <f t="shared" si="10"/>
        <v>151</v>
      </c>
      <c r="AU24" s="119">
        <v>151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13</v>
      </c>
      <c r="BA24" s="119">
        <v>13</v>
      </c>
      <c r="BB24" s="119">
        <v>0</v>
      </c>
      <c r="BC24" s="119">
        <v>0</v>
      </c>
    </row>
    <row r="25" spans="1:55" s="118" customFormat="1" ht="12" customHeight="1">
      <c r="A25" s="109" t="s">
        <v>30</v>
      </c>
      <c r="B25" s="110" t="s">
        <v>66</v>
      </c>
      <c r="C25" s="109" t="s">
        <v>67</v>
      </c>
      <c r="D25" s="119">
        <f t="shared" si="0"/>
        <v>22647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22647</v>
      </c>
      <c r="L25" s="119">
        <v>9325</v>
      </c>
      <c r="M25" s="119">
        <v>13322</v>
      </c>
      <c r="N25" s="119">
        <f t="shared" si="4"/>
        <v>22647</v>
      </c>
      <c r="O25" s="119">
        <f t="shared" si="5"/>
        <v>9325</v>
      </c>
      <c r="P25" s="119">
        <v>0</v>
      </c>
      <c r="Q25" s="119">
        <v>0</v>
      </c>
      <c r="R25" s="119">
        <v>0</v>
      </c>
      <c r="S25" s="119">
        <v>9325</v>
      </c>
      <c r="T25" s="119">
        <v>0</v>
      </c>
      <c r="U25" s="119">
        <v>0</v>
      </c>
      <c r="V25" s="119">
        <f t="shared" si="6"/>
        <v>13322</v>
      </c>
      <c r="W25" s="119">
        <v>3002</v>
      </c>
      <c r="X25" s="119">
        <v>0</v>
      </c>
      <c r="Y25" s="119">
        <v>0</v>
      </c>
      <c r="Z25" s="119">
        <v>10320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31</v>
      </c>
      <c r="AG25" s="119">
        <v>31</v>
      </c>
      <c r="AH25" s="119">
        <v>0</v>
      </c>
      <c r="AI25" s="119">
        <v>0</v>
      </c>
      <c r="AJ25" s="119">
        <f t="shared" si="9"/>
        <v>43</v>
      </c>
      <c r="AK25" s="119">
        <v>0</v>
      </c>
      <c r="AL25" s="119">
        <v>29</v>
      </c>
      <c r="AM25" s="119">
        <v>3</v>
      </c>
      <c r="AN25" s="119">
        <v>0</v>
      </c>
      <c r="AO25" s="119">
        <v>0</v>
      </c>
      <c r="AP25" s="119">
        <v>0</v>
      </c>
      <c r="AQ25" s="119">
        <v>9</v>
      </c>
      <c r="AR25" s="119">
        <v>0</v>
      </c>
      <c r="AS25" s="119">
        <v>2</v>
      </c>
      <c r="AT25" s="119">
        <f t="shared" si="10"/>
        <v>18</v>
      </c>
      <c r="AU25" s="119">
        <v>0</v>
      </c>
      <c r="AV25" s="119">
        <v>17</v>
      </c>
      <c r="AW25" s="119">
        <v>1</v>
      </c>
      <c r="AX25" s="119">
        <v>0</v>
      </c>
      <c r="AY25" s="119">
        <v>0</v>
      </c>
      <c r="AZ25" s="119">
        <f t="shared" si="11"/>
        <v>28</v>
      </c>
      <c r="BA25" s="119">
        <v>28</v>
      </c>
      <c r="BB25" s="119">
        <v>0</v>
      </c>
      <c r="BC25" s="119">
        <v>0</v>
      </c>
    </row>
    <row r="26" spans="1:55" s="118" customFormat="1" ht="12" customHeight="1">
      <c r="A26" s="109" t="s">
        <v>30</v>
      </c>
      <c r="B26" s="110" t="s">
        <v>68</v>
      </c>
      <c r="C26" s="109" t="s">
        <v>69</v>
      </c>
      <c r="D26" s="119">
        <f t="shared" si="0"/>
        <v>6874</v>
      </c>
      <c r="E26" s="119">
        <f t="shared" si="1"/>
        <v>0</v>
      </c>
      <c r="F26" s="119">
        <v>0</v>
      </c>
      <c r="G26" s="119">
        <v>0</v>
      </c>
      <c r="H26" s="119">
        <f t="shared" si="2"/>
        <v>3273</v>
      </c>
      <c r="I26" s="119">
        <v>3273</v>
      </c>
      <c r="J26" s="119">
        <v>0</v>
      </c>
      <c r="K26" s="119">
        <f t="shared" si="3"/>
        <v>3601</v>
      </c>
      <c r="L26" s="119">
        <v>0</v>
      </c>
      <c r="M26" s="119">
        <v>3601</v>
      </c>
      <c r="N26" s="119">
        <f t="shared" si="4"/>
        <v>6879</v>
      </c>
      <c r="O26" s="119">
        <f t="shared" si="5"/>
        <v>3273</v>
      </c>
      <c r="P26" s="119">
        <v>0</v>
      </c>
      <c r="Q26" s="119">
        <v>0</v>
      </c>
      <c r="R26" s="119">
        <v>0</v>
      </c>
      <c r="S26" s="119">
        <v>3273</v>
      </c>
      <c r="T26" s="119">
        <v>0</v>
      </c>
      <c r="U26" s="119">
        <v>0</v>
      </c>
      <c r="V26" s="119">
        <f t="shared" si="6"/>
        <v>3601</v>
      </c>
      <c r="W26" s="119">
        <v>0</v>
      </c>
      <c r="X26" s="119">
        <v>0</v>
      </c>
      <c r="Y26" s="119">
        <v>0</v>
      </c>
      <c r="Z26" s="119">
        <v>3601</v>
      </c>
      <c r="AA26" s="119">
        <v>0</v>
      </c>
      <c r="AB26" s="119">
        <v>0</v>
      </c>
      <c r="AC26" s="119">
        <f t="shared" si="7"/>
        <v>5</v>
      </c>
      <c r="AD26" s="119">
        <v>5</v>
      </c>
      <c r="AE26" s="119">
        <v>0</v>
      </c>
      <c r="AF26" s="119">
        <f t="shared" si="8"/>
        <v>0</v>
      </c>
      <c r="AG26" s="119">
        <v>0</v>
      </c>
      <c r="AH26" s="119">
        <v>0</v>
      </c>
      <c r="AI26" s="119">
        <v>0</v>
      </c>
      <c r="AJ26" s="119">
        <f t="shared" si="9"/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30</v>
      </c>
      <c r="B27" s="110" t="s">
        <v>70</v>
      </c>
      <c r="C27" s="109" t="s">
        <v>71</v>
      </c>
      <c r="D27" s="119">
        <f t="shared" si="0"/>
        <v>36882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36882</v>
      </c>
      <c r="L27" s="119">
        <v>24140</v>
      </c>
      <c r="M27" s="119">
        <v>12742</v>
      </c>
      <c r="N27" s="119">
        <f t="shared" si="4"/>
        <v>36882</v>
      </c>
      <c r="O27" s="119">
        <f t="shared" si="5"/>
        <v>24140</v>
      </c>
      <c r="P27" s="119">
        <v>24140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12742</v>
      </c>
      <c r="W27" s="119">
        <v>12742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883</v>
      </c>
      <c r="AG27" s="119">
        <v>883</v>
      </c>
      <c r="AH27" s="119">
        <v>0</v>
      </c>
      <c r="AI27" s="119">
        <v>0</v>
      </c>
      <c r="AJ27" s="119">
        <f t="shared" si="9"/>
        <v>883</v>
      </c>
      <c r="AK27" s="119">
        <v>0</v>
      </c>
      <c r="AL27" s="119">
        <v>0</v>
      </c>
      <c r="AM27" s="119">
        <v>117</v>
      </c>
      <c r="AN27" s="119">
        <v>766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30</v>
      </c>
      <c r="B28" s="110" t="s">
        <v>72</v>
      </c>
      <c r="C28" s="109" t="s">
        <v>73</v>
      </c>
      <c r="D28" s="119">
        <f t="shared" si="0"/>
        <v>529</v>
      </c>
      <c r="E28" s="119">
        <f t="shared" si="1"/>
        <v>459</v>
      </c>
      <c r="F28" s="119">
        <v>459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70</v>
      </c>
      <c r="L28" s="119">
        <v>0</v>
      </c>
      <c r="M28" s="119">
        <v>70</v>
      </c>
      <c r="N28" s="119">
        <f t="shared" si="4"/>
        <v>529</v>
      </c>
      <c r="O28" s="119">
        <f t="shared" si="5"/>
        <v>459</v>
      </c>
      <c r="P28" s="119">
        <v>459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70</v>
      </c>
      <c r="W28" s="119">
        <v>70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11</v>
      </c>
      <c r="AG28" s="119">
        <v>11</v>
      </c>
      <c r="AH28" s="119">
        <v>0</v>
      </c>
      <c r="AI28" s="119">
        <v>0</v>
      </c>
      <c r="AJ28" s="119">
        <f t="shared" si="9"/>
        <v>11</v>
      </c>
      <c r="AK28" s="119">
        <v>0</v>
      </c>
      <c r="AL28" s="119">
        <v>0</v>
      </c>
      <c r="AM28" s="119">
        <v>11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30</v>
      </c>
      <c r="B29" s="110" t="s">
        <v>74</v>
      </c>
      <c r="C29" s="109" t="s">
        <v>75</v>
      </c>
      <c r="D29" s="119">
        <f t="shared" si="0"/>
        <v>21868</v>
      </c>
      <c r="E29" s="119">
        <f t="shared" si="1"/>
        <v>0</v>
      </c>
      <c r="F29" s="119">
        <v>0</v>
      </c>
      <c r="G29" s="119">
        <v>0</v>
      </c>
      <c r="H29" s="119">
        <f t="shared" si="2"/>
        <v>8475</v>
      </c>
      <c r="I29" s="119">
        <v>8475</v>
      </c>
      <c r="J29" s="119">
        <v>0</v>
      </c>
      <c r="K29" s="119">
        <f t="shared" si="3"/>
        <v>13393</v>
      </c>
      <c r="L29" s="119">
        <v>0</v>
      </c>
      <c r="M29" s="119">
        <v>13393</v>
      </c>
      <c r="N29" s="119">
        <f t="shared" si="4"/>
        <v>21868</v>
      </c>
      <c r="O29" s="119">
        <f t="shared" si="5"/>
        <v>8475</v>
      </c>
      <c r="P29" s="119">
        <v>8475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13393</v>
      </c>
      <c r="W29" s="119">
        <v>13393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620</v>
      </c>
      <c r="AG29" s="119">
        <v>620</v>
      </c>
      <c r="AH29" s="119">
        <v>0</v>
      </c>
      <c r="AI29" s="119">
        <v>0</v>
      </c>
      <c r="AJ29" s="119">
        <f t="shared" si="9"/>
        <v>620</v>
      </c>
      <c r="AK29" s="119">
        <v>0</v>
      </c>
      <c r="AL29" s="119">
        <v>0</v>
      </c>
      <c r="AM29" s="119">
        <v>25</v>
      </c>
      <c r="AN29" s="119">
        <v>595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4</v>
      </c>
      <c r="AU29" s="119">
        <v>0</v>
      </c>
      <c r="AV29" s="119">
        <v>0</v>
      </c>
      <c r="AW29" s="119">
        <v>4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30</v>
      </c>
      <c r="B30" s="110" t="s">
        <v>76</v>
      </c>
      <c r="C30" s="109" t="s">
        <v>77</v>
      </c>
      <c r="D30" s="119">
        <f t="shared" si="0"/>
        <v>29798</v>
      </c>
      <c r="E30" s="119">
        <f t="shared" si="1"/>
        <v>0</v>
      </c>
      <c r="F30" s="119">
        <v>0</v>
      </c>
      <c r="G30" s="119">
        <v>0</v>
      </c>
      <c r="H30" s="119">
        <f t="shared" si="2"/>
        <v>14910</v>
      </c>
      <c r="I30" s="119">
        <v>14910</v>
      </c>
      <c r="J30" s="119">
        <v>0</v>
      </c>
      <c r="K30" s="119">
        <f t="shared" si="3"/>
        <v>14888</v>
      </c>
      <c r="L30" s="119">
        <v>0</v>
      </c>
      <c r="M30" s="119">
        <v>14888</v>
      </c>
      <c r="N30" s="119">
        <f t="shared" si="4"/>
        <v>29798</v>
      </c>
      <c r="O30" s="119">
        <f t="shared" si="5"/>
        <v>14910</v>
      </c>
      <c r="P30" s="119">
        <v>14910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14888</v>
      </c>
      <c r="W30" s="119">
        <v>14888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844</v>
      </c>
      <c r="AG30" s="119">
        <v>844</v>
      </c>
      <c r="AH30" s="119">
        <v>0</v>
      </c>
      <c r="AI30" s="119">
        <v>0</v>
      </c>
      <c r="AJ30" s="119">
        <f t="shared" si="9"/>
        <v>844</v>
      </c>
      <c r="AK30" s="119">
        <v>0</v>
      </c>
      <c r="AL30" s="119">
        <v>0</v>
      </c>
      <c r="AM30" s="119">
        <v>34</v>
      </c>
      <c r="AN30" s="119">
        <v>810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5</v>
      </c>
      <c r="AU30" s="119">
        <v>0</v>
      </c>
      <c r="AV30" s="119">
        <v>0</v>
      </c>
      <c r="AW30" s="119">
        <v>5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30</v>
      </c>
      <c r="B31" s="110" t="s">
        <v>78</v>
      </c>
      <c r="C31" s="109" t="s">
        <v>79</v>
      </c>
      <c r="D31" s="119">
        <f t="shared" si="0"/>
        <v>13805</v>
      </c>
      <c r="E31" s="119">
        <f t="shared" si="1"/>
        <v>71</v>
      </c>
      <c r="F31" s="119">
        <v>71</v>
      </c>
      <c r="G31" s="119">
        <v>0</v>
      </c>
      <c r="H31" s="119">
        <f t="shared" si="2"/>
        <v>5034</v>
      </c>
      <c r="I31" s="119">
        <v>5034</v>
      </c>
      <c r="J31" s="119">
        <v>0</v>
      </c>
      <c r="K31" s="119">
        <f t="shared" si="3"/>
        <v>8700</v>
      </c>
      <c r="L31" s="119">
        <v>0</v>
      </c>
      <c r="M31" s="119">
        <v>8700</v>
      </c>
      <c r="N31" s="119">
        <f t="shared" si="4"/>
        <v>13805</v>
      </c>
      <c r="O31" s="119">
        <f t="shared" si="5"/>
        <v>5105</v>
      </c>
      <c r="P31" s="119">
        <v>5105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8700</v>
      </c>
      <c r="W31" s="119">
        <v>8700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636</v>
      </c>
      <c r="AG31" s="119">
        <v>636</v>
      </c>
      <c r="AH31" s="119">
        <v>0</v>
      </c>
      <c r="AI31" s="119">
        <v>0</v>
      </c>
      <c r="AJ31" s="119">
        <f t="shared" si="9"/>
        <v>636</v>
      </c>
      <c r="AK31" s="119">
        <v>0</v>
      </c>
      <c r="AL31" s="119">
        <v>0</v>
      </c>
      <c r="AM31" s="119">
        <v>559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77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30</v>
      </c>
      <c r="B32" s="110" t="s">
        <v>80</v>
      </c>
      <c r="C32" s="109" t="s">
        <v>81</v>
      </c>
      <c r="D32" s="119">
        <f t="shared" si="0"/>
        <v>4125</v>
      </c>
      <c r="E32" s="119">
        <f t="shared" si="1"/>
        <v>0</v>
      </c>
      <c r="F32" s="119">
        <v>0</v>
      </c>
      <c r="G32" s="119">
        <v>0</v>
      </c>
      <c r="H32" s="119">
        <f t="shared" si="2"/>
        <v>1575</v>
      </c>
      <c r="I32" s="119">
        <v>1575</v>
      </c>
      <c r="J32" s="119">
        <v>0</v>
      </c>
      <c r="K32" s="119">
        <f t="shared" si="3"/>
        <v>2550</v>
      </c>
      <c r="L32" s="119">
        <v>0</v>
      </c>
      <c r="M32" s="119">
        <v>2550</v>
      </c>
      <c r="N32" s="119">
        <f t="shared" si="4"/>
        <v>4125</v>
      </c>
      <c r="O32" s="119">
        <f t="shared" si="5"/>
        <v>1575</v>
      </c>
      <c r="P32" s="119">
        <v>0</v>
      </c>
      <c r="Q32" s="119">
        <v>0</v>
      </c>
      <c r="R32" s="119">
        <v>0</v>
      </c>
      <c r="S32" s="119">
        <v>1575</v>
      </c>
      <c r="T32" s="119">
        <v>0</v>
      </c>
      <c r="U32" s="119">
        <v>0</v>
      </c>
      <c r="V32" s="119">
        <f t="shared" si="6"/>
        <v>2550</v>
      </c>
      <c r="W32" s="119">
        <v>0</v>
      </c>
      <c r="X32" s="119">
        <v>0</v>
      </c>
      <c r="Y32" s="119">
        <v>0</v>
      </c>
      <c r="Z32" s="119">
        <v>2550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0</v>
      </c>
      <c r="AG32" s="119">
        <v>0</v>
      </c>
      <c r="AH32" s="119">
        <v>0</v>
      </c>
      <c r="AI32" s="119">
        <v>0</v>
      </c>
      <c r="AJ32" s="119">
        <f t="shared" si="9"/>
        <v>0</v>
      </c>
      <c r="AK32" s="119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30</v>
      </c>
      <c r="B33" s="110" t="s">
        <v>82</v>
      </c>
      <c r="C33" s="109" t="s">
        <v>83</v>
      </c>
      <c r="D33" s="119">
        <f t="shared" si="0"/>
        <v>10928</v>
      </c>
      <c r="E33" s="119">
        <f t="shared" si="1"/>
        <v>0</v>
      </c>
      <c r="F33" s="119">
        <v>0</v>
      </c>
      <c r="G33" s="119">
        <v>0</v>
      </c>
      <c r="H33" s="119">
        <f t="shared" si="2"/>
        <v>5362</v>
      </c>
      <c r="I33" s="119">
        <v>5362</v>
      </c>
      <c r="J33" s="119">
        <v>0</v>
      </c>
      <c r="K33" s="119">
        <f t="shared" si="3"/>
        <v>5566</v>
      </c>
      <c r="L33" s="119">
        <v>0</v>
      </c>
      <c r="M33" s="119">
        <v>5566</v>
      </c>
      <c r="N33" s="119">
        <f t="shared" si="4"/>
        <v>10928</v>
      </c>
      <c r="O33" s="119">
        <f t="shared" si="5"/>
        <v>5362</v>
      </c>
      <c r="P33" s="119">
        <v>5362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5566</v>
      </c>
      <c r="W33" s="119">
        <v>5566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266</v>
      </c>
      <c r="AG33" s="119">
        <v>266</v>
      </c>
      <c r="AH33" s="119">
        <v>0</v>
      </c>
      <c r="AI33" s="119">
        <v>0</v>
      </c>
      <c r="AJ33" s="119">
        <f t="shared" si="9"/>
        <v>266</v>
      </c>
      <c r="AK33" s="119">
        <v>0</v>
      </c>
      <c r="AL33" s="119">
        <v>0</v>
      </c>
      <c r="AM33" s="119">
        <v>35</v>
      </c>
      <c r="AN33" s="119">
        <v>231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30</v>
      </c>
      <c r="B34" s="110" t="s">
        <v>84</v>
      </c>
      <c r="C34" s="109" t="s">
        <v>85</v>
      </c>
      <c r="D34" s="119">
        <f t="shared" si="0"/>
        <v>14132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14132</v>
      </c>
      <c r="L34" s="119">
        <v>7261</v>
      </c>
      <c r="M34" s="119">
        <v>6871</v>
      </c>
      <c r="N34" s="119">
        <f t="shared" si="4"/>
        <v>14132</v>
      </c>
      <c r="O34" s="119">
        <f t="shared" si="5"/>
        <v>7261</v>
      </c>
      <c r="P34" s="119">
        <v>7261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6871</v>
      </c>
      <c r="W34" s="119">
        <v>6871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400</v>
      </c>
      <c r="AG34" s="119">
        <v>400</v>
      </c>
      <c r="AH34" s="119">
        <v>0</v>
      </c>
      <c r="AI34" s="119">
        <v>0</v>
      </c>
      <c r="AJ34" s="119">
        <f t="shared" si="9"/>
        <v>400</v>
      </c>
      <c r="AK34" s="119">
        <v>0</v>
      </c>
      <c r="AL34" s="119">
        <v>0</v>
      </c>
      <c r="AM34" s="119">
        <v>16</v>
      </c>
      <c r="AN34" s="119">
        <v>384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3</v>
      </c>
      <c r="AU34" s="119">
        <v>0</v>
      </c>
      <c r="AV34" s="119">
        <v>0</v>
      </c>
      <c r="AW34" s="119">
        <v>3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30</v>
      </c>
      <c r="B35" s="110" t="s">
        <v>86</v>
      </c>
      <c r="C35" s="109" t="s">
        <v>87</v>
      </c>
      <c r="D35" s="119">
        <f t="shared" si="0"/>
        <v>19220</v>
      </c>
      <c r="E35" s="119">
        <f t="shared" si="1"/>
        <v>0</v>
      </c>
      <c r="F35" s="119">
        <v>0</v>
      </c>
      <c r="G35" s="119">
        <v>0</v>
      </c>
      <c r="H35" s="119">
        <f t="shared" si="2"/>
        <v>10174</v>
      </c>
      <c r="I35" s="119">
        <v>10174</v>
      </c>
      <c r="J35" s="119">
        <v>0</v>
      </c>
      <c r="K35" s="119">
        <f t="shared" si="3"/>
        <v>9046</v>
      </c>
      <c r="L35" s="119">
        <v>0</v>
      </c>
      <c r="M35" s="119">
        <v>9046</v>
      </c>
      <c r="N35" s="119">
        <f t="shared" si="4"/>
        <v>19244</v>
      </c>
      <c r="O35" s="119">
        <f t="shared" si="5"/>
        <v>10174</v>
      </c>
      <c r="P35" s="119">
        <v>0</v>
      </c>
      <c r="Q35" s="119">
        <v>0</v>
      </c>
      <c r="R35" s="119">
        <v>0</v>
      </c>
      <c r="S35" s="119">
        <v>10174</v>
      </c>
      <c r="T35" s="119">
        <v>0</v>
      </c>
      <c r="U35" s="119">
        <v>0</v>
      </c>
      <c r="V35" s="119">
        <f t="shared" si="6"/>
        <v>9046</v>
      </c>
      <c r="W35" s="119">
        <v>0</v>
      </c>
      <c r="X35" s="119">
        <v>0</v>
      </c>
      <c r="Y35" s="119">
        <v>0</v>
      </c>
      <c r="Z35" s="119">
        <v>9046</v>
      </c>
      <c r="AA35" s="119">
        <v>0</v>
      </c>
      <c r="AB35" s="119">
        <v>0</v>
      </c>
      <c r="AC35" s="119">
        <f t="shared" si="7"/>
        <v>24</v>
      </c>
      <c r="AD35" s="119">
        <v>24</v>
      </c>
      <c r="AE35" s="119">
        <v>0</v>
      </c>
      <c r="AF35" s="119">
        <f t="shared" si="8"/>
        <v>0</v>
      </c>
      <c r="AG35" s="119">
        <v>0</v>
      </c>
      <c r="AH35" s="119">
        <v>0</v>
      </c>
      <c r="AI35" s="119">
        <v>0</v>
      </c>
      <c r="AJ35" s="119">
        <f t="shared" si="9"/>
        <v>0</v>
      </c>
      <c r="AK35" s="119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30</v>
      </c>
      <c r="B36" s="110" t="s">
        <v>88</v>
      </c>
      <c r="C36" s="109" t="s">
        <v>89</v>
      </c>
      <c r="D36" s="119">
        <f t="shared" si="0"/>
        <v>24866</v>
      </c>
      <c r="E36" s="119">
        <f t="shared" si="1"/>
        <v>0</v>
      </c>
      <c r="F36" s="119">
        <v>0</v>
      </c>
      <c r="G36" s="119">
        <v>0</v>
      </c>
      <c r="H36" s="119">
        <f t="shared" si="2"/>
        <v>15763</v>
      </c>
      <c r="I36" s="119">
        <v>15763</v>
      </c>
      <c r="J36" s="119">
        <v>0</v>
      </c>
      <c r="K36" s="119">
        <f t="shared" si="3"/>
        <v>9103</v>
      </c>
      <c r="L36" s="119">
        <v>0</v>
      </c>
      <c r="M36" s="119">
        <v>9103</v>
      </c>
      <c r="N36" s="119">
        <f t="shared" si="4"/>
        <v>24866</v>
      </c>
      <c r="O36" s="119">
        <f t="shared" si="5"/>
        <v>15763</v>
      </c>
      <c r="P36" s="119">
        <v>15763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9103</v>
      </c>
      <c r="W36" s="119">
        <v>9103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758</v>
      </c>
      <c r="AG36" s="119">
        <v>758</v>
      </c>
      <c r="AH36" s="119">
        <v>0</v>
      </c>
      <c r="AI36" s="119">
        <v>0</v>
      </c>
      <c r="AJ36" s="119">
        <f t="shared" si="9"/>
        <v>758</v>
      </c>
      <c r="AK36" s="119">
        <v>0</v>
      </c>
      <c r="AL36" s="119">
        <v>0</v>
      </c>
      <c r="AM36" s="119">
        <v>46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712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30</v>
      </c>
      <c r="B37" s="110" t="s">
        <v>90</v>
      </c>
      <c r="C37" s="109" t="s">
        <v>91</v>
      </c>
      <c r="D37" s="119">
        <f t="shared" si="0"/>
        <v>2136</v>
      </c>
      <c r="E37" s="119">
        <f t="shared" si="1"/>
        <v>0</v>
      </c>
      <c r="F37" s="119">
        <v>0</v>
      </c>
      <c r="G37" s="119">
        <v>0</v>
      </c>
      <c r="H37" s="119">
        <f t="shared" si="2"/>
        <v>993</v>
      </c>
      <c r="I37" s="119">
        <v>993</v>
      </c>
      <c r="J37" s="119">
        <v>0</v>
      </c>
      <c r="K37" s="119">
        <f t="shared" si="3"/>
        <v>1143</v>
      </c>
      <c r="L37" s="119">
        <v>0</v>
      </c>
      <c r="M37" s="119">
        <v>1143</v>
      </c>
      <c r="N37" s="119">
        <f t="shared" si="4"/>
        <v>2136</v>
      </c>
      <c r="O37" s="119">
        <f t="shared" si="5"/>
        <v>993</v>
      </c>
      <c r="P37" s="119">
        <v>0</v>
      </c>
      <c r="Q37" s="119">
        <v>0</v>
      </c>
      <c r="R37" s="119">
        <v>0</v>
      </c>
      <c r="S37" s="119">
        <v>993</v>
      </c>
      <c r="T37" s="119">
        <v>0</v>
      </c>
      <c r="U37" s="119">
        <v>0</v>
      </c>
      <c r="V37" s="119">
        <f t="shared" si="6"/>
        <v>1143</v>
      </c>
      <c r="W37" s="119">
        <v>0</v>
      </c>
      <c r="X37" s="119">
        <v>0</v>
      </c>
      <c r="Y37" s="119">
        <v>0</v>
      </c>
      <c r="Z37" s="119">
        <v>1143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0</v>
      </c>
      <c r="AG37" s="119">
        <v>0</v>
      </c>
      <c r="AH37" s="119">
        <v>0</v>
      </c>
      <c r="AI37" s="119">
        <v>0</v>
      </c>
      <c r="AJ37" s="119">
        <f t="shared" si="9"/>
        <v>0</v>
      </c>
      <c r="AK37" s="119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30</v>
      </c>
      <c r="B38" s="110" t="s">
        <v>92</v>
      </c>
      <c r="C38" s="109" t="s">
        <v>93</v>
      </c>
      <c r="D38" s="119">
        <f t="shared" si="0"/>
        <v>5410</v>
      </c>
      <c r="E38" s="119">
        <f t="shared" si="1"/>
        <v>0</v>
      </c>
      <c r="F38" s="119">
        <v>0</v>
      </c>
      <c r="G38" s="119">
        <v>0</v>
      </c>
      <c r="H38" s="119">
        <f t="shared" si="2"/>
        <v>3040</v>
      </c>
      <c r="I38" s="119">
        <v>3040</v>
      </c>
      <c r="J38" s="119">
        <v>0</v>
      </c>
      <c r="K38" s="119">
        <f t="shared" si="3"/>
        <v>2370</v>
      </c>
      <c r="L38" s="119">
        <v>0</v>
      </c>
      <c r="M38" s="119">
        <v>2370</v>
      </c>
      <c r="N38" s="119">
        <f t="shared" si="4"/>
        <v>5417</v>
      </c>
      <c r="O38" s="119">
        <f t="shared" si="5"/>
        <v>3040</v>
      </c>
      <c r="P38" s="119">
        <v>3040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2370</v>
      </c>
      <c r="W38" s="119">
        <v>2370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7</v>
      </c>
      <c r="AD38" s="119">
        <v>7</v>
      </c>
      <c r="AE38" s="119">
        <v>0</v>
      </c>
      <c r="AF38" s="119">
        <f t="shared" si="8"/>
        <v>152</v>
      </c>
      <c r="AG38" s="119">
        <v>152</v>
      </c>
      <c r="AH38" s="119">
        <v>0</v>
      </c>
      <c r="AI38" s="119">
        <v>0</v>
      </c>
      <c r="AJ38" s="119">
        <f t="shared" si="9"/>
        <v>152</v>
      </c>
      <c r="AK38" s="119">
        <v>0</v>
      </c>
      <c r="AL38" s="119">
        <v>0</v>
      </c>
      <c r="AM38" s="119">
        <v>20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132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30</v>
      </c>
      <c r="B39" s="110" t="s">
        <v>94</v>
      </c>
      <c r="C39" s="109" t="s">
        <v>95</v>
      </c>
      <c r="D39" s="119">
        <f t="shared" si="0"/>
        <v>782</v>
      </c>
      <c r="E39" s="119">
        <f t="shared" si="1"/>
        <v>0</v>
      </c>
      <c r="F39" s="119">
        <v>0</v>
      </c>
      <c r="G39" s="119">
        <v>0</v>
      </c>
      <c r="H39" s="119">
        <f t="shared" si="2"/>
        <v>532</v>
      </c>
      <c r="I39" s="119">
        <v>532</v>
      </c>
      <c r="J39" s="119">
        <v>0</v>
      </c>
      <c r="K39" s="119">
        <f t="shared" si="3"/>
        <v>250</v>
      </c>
      <c r="L39" s="119">
        <v>0</v>
      </c>
      <c r="M39" s="119">
        <v>250</v>
      </c>
      <c r="N39" s="119">
        <f t="shared" si="4"/>
        <v>782</v>
      </c>
      <c r="O39" s="119">
        <f t="shared" si="5"/>
        <v>532</v>
      </c>
      <c r="P39" s="119">
        <v>532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250</v>
      </c>
      <c r="W39" s="119">
        <v>250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8</v>
      </c>
      <c r="AG39" s="119">
        <v>8</v>
      </c>
      <c r="AH39" s="119">
        <v>0</v>
      </c>
      <c r="AI39" s="119">
        <v>0</v>
      </c>
      <c r="AJ39" s="119">
        <f t="shared" si="9"/>
        <v>12</v>
      </c>
      <c r="AK39" s="119">
        <v>0</v>
      </c>
      <c r="AL39" s="119">
        <v>8</v>
      </c>
      <c r="AM39" s="119">
        <v>1</v>
      </c>
      <c r="AN39" s="119">
        <v>0</v>
      </c>
      <c r="AO39" s="119">
        <v>0</v>
      </c>
      <c r="AP39" s="119">
        <v>0</v>
      </c>
      <c r="AQ39" s="119">
        <v>2</v>
      </c>
      <c r="AR39" s="119">
        <v>0</v>
      </c>
      <c r="AS39" s="119">
        <v>1</v>
      </c>
      <c r="AT39" s="119">
        <f t="shared" si="10"/>
        <v>5</v>
      </c>
      <c r="AU39" s="119">
        <v>0</v>
      </c>
      <c r="AV39" s="119">
        <v>4</v>
      </c>
      <c r="AW39" s="119">
        <v>1</v>
      </c>
      <c r="AX39" s="119">
        <v>0</v>
      </c>
      <c r="AY39" s="119">
        <v>0</v>
      </c>
      <c r="AZ39" s="119">
        <f t="shared" si="11"/>
        <v>7</v>
      </c>
      <c r="BA39" s="119">
        <v>7</v>
      </c>
      <c r="BB39" s="119">
        <v>0</v>
      </c>
      <c r="BC39" s="119">
        <v>0</v>
      </c>
    </row>
    <row r="40" spans="1:55" s="118" customFormat="1" ht="12" customHeight="1">
      <c r="A40" s="109" t="s">
        <v>30</v>
      </c>
      <c r="B40" s="110" t="s">
        <v>96</v>
      </c>
      <c r="C40" s="109" t="s">
        <v>97</v>
      </c>
      <c r="D40" s="119">
        <f t="shared" si="0"/>
        <v>24625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24625</v>
      </c>
      <c r="L40" s="119">
        <v>10603</v>
      </c>
      <c r="M40" s="119">
        <v>14022</v>
      </c>
      <c r="N40" s="119">
        <f t="shared" si="4"/>
        <v>24625</v>
      </c>
      <c r="O40" s="119">
        <f t="shared" si="5"/>
        <v>10603</v>
      </c>
      <c r="P40" s="119">
        <v>10603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14022</v>
      </c>
      <c r="W40" s="119">
        <v>14022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847</v>
      </c>
      <c r="AG40" s="119">
        <v>847</v>
      </c>
      <c r="AH40" s="119">
        <v>0</v>
      </c>
      <c r="AI40" s="119">
        <v>0</v>
      </c>
      <c r="AJ40" s="119">
        <f t="shared" si="9"/>
        <v>847</v>
      </c>
      <c r="AK40" s="119">
        <v>0</v>
      </c>
      <c r="AL40" s="119">
        <v>0</v>
      </c>
      <c r="AM40" s="119">
        <v>17</v>
      </c>
      <c r="AN40" s="119">
        <v>830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30</v>
      </c>
      <c r="B41" s="110" t="s">
        <v>98</v>
      </c>
      <c r="C41" s="109" t="s">
        <v>99</v>
      </c>
      <c r="D41" s="119">
        <f t="shared" si="0"/>
        <v>2482</v>
      </c>
      <c r="E41" s="119">
        <f t="shared" si="1"/>
        <v>0</v>
      </c>
      <c r="F41" s="119">
        <v>0</v>
      </c>
      <c r="G41" s="119">
        <v>0</v>
      </c>
      <c r="H41" s="119">
        <f t="shared" si="2"/>
        <v>983</v>
      </c>
      <c r="I41" s="119">
        <v>983</v>
      </c>
      <c r="J41" s="119">
        <v>0</v>
      </c>
      <c r="K41" s="119">
        <f t="shared" si="3"/>
        <v>1499</v>
      </c>
      <c r="L41" s="119">
        <v>0</v>
      </c>
      <c r="M41" s="119">
        <v>1499</v>
      </c>
      <c r="N41" s="119">
        <f t="shared" si="4"/>
        <v>2482</v>
      </c>
      <c r="O41" s="119">
        <f t="shared" si="5"/>
        <v>983</v>
      </c>
      <c r="P41" s="119">
        <v>983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1499</v>
      </c>
      <c r="W41" s="119">
        <v>1499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113</v>
      </c>
      <c r="AG41" s="119">
        <v>113</v>
      </c>
      <c r="AH41" s="119">
        <v>0</v>
      </c>
      <c r="AI41" s="119">
        <v>0</v>
      </c>
      <c r="AJ41" s="119">
        <f t="shared" si="9"/>
        <v>113</v>
      </c>
      <c r="AK41" s="116">
        <v>0</v>
      </c>
      <c r="AL41" s="119">
        <v>0</v>
      </c>
      <c r="AM41" s="119">
        <v>1</v>
      </c>
      <c r="AN41" s="119">
        <v>112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30</v>
      </c>
      <c r="B42" s="110" t="s">
        <v>100</v>
      </c>
      <c r="C42" s="109" t="s">
        <v>101</v>
      </c>
      <c r="D42" s="119">
        <f t="shared" si="0"/>
        <v>534</v>
      </c>
      <c r="E42" s="119">
        <f t="shared" si="1"/>
        <v>299</v>
      </c>
      <c r="F42" s="119">
        <v>299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235</v>
      </c>
      <c r="L42" s="119">
        <v>0</v>
      </c>
      <c r="M42" s="119">
        <v>235</v>
      </c>
      <c r="N42" s="119">
        <f t="shared" si="4"/>
        <v>541</v>
      </c>
      <c r="O42" s="119">
        <f t="shared" si="5"/>
        <v>299</v>
      </c>
      <c r="P42" s="119">
        <v>299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235</v>
      </c>
      <c r="W42" s="119">
        <v>235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7</v>
      </c>
      <c r="AD42" s="119">
        <v>7</v>
      </c>
      <c r="AE42" s="119">
        <v>0</v>
      </c>
      <c r="AF42" s="119">
        <f t="shared" si="8"/>
        <v>12</v>
      </c>
      <c r="AG42" s="119">
        <v>12</v>
      </c>
      <c r="AH42" s="119">
        <v>0</v>
      </c>
      <c r="AI42" s="119">
        <v>0</v>
      </c>
      <c r="AJ42" s="119">
        <f t="shared" si="9"/>
        <v>12</v>
      </c>
      <c r="AK42" s="119">
        <v>0</v>
      </c>
      <c r="AL42" s="119">
        <v>0</v>
      </c>
      <c r="AM42" s="119">
        <v>12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30</v>
      </c>
      <c r="B43" s="110" t="s">
        <v>102</v>
      </c>
      <c r="C43" s="109" t="s">
        <v>103</v>
      </c>
      <c r="D43" s="119">
        <f t="shared" si="0"/>
        <v>7075</v>
      </c>
      <c r="E43" s="119">
        <f t="shared" si="1"/>
        <v>0</v>
      </c>
      <c r="F43" s="119">
        <v>0</v>
      </c>
      <c r="G43" s="119">
        <v>0</v>
      </c>
      <c r="H43" s="119">
        <f t="shared" si="2"/>
        <v>4155</v>
      </c>
      <c r="I43" s="119">
        <v>4155</v>
      </c>
      <c r="J43" s="119">
        <v>0</v>
      </c>
      <c r="K43" s="119">
        <f t="shared" si="3"/>
        <v>2920</v>
      </c>
      <c r="L43" s="119">
        <v>0</v>
      </c>
      <c r="M43" s="119">
        <v>2920</v>
      </c>
      <c r="N43" s="119">
        <f t="shared" si="4"/>
        <v>7261</v>
      </c>
      <c r="O43" s="119">
        <f t="shared" si="5"/>
        <v>4155</v>
      </c>
      <c r="P43" s="119">
        <v>4155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2920</v>
      </c>
      <c r="W43" s="119">
        <v>2920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186</v>
      </c>
      <c r="AD43" s="119">
        <v>186</v>
      </c>
      <c r="AE43" s="119">
        <v>0</v>
      </c>
      <c r="AF43" s="119">
        <f t="shared" si="8"/>
        <v>59</v>
      </c>
      <c r="AG43" s="119">
        <v>59</v>
      </c>
      <c r="AH43" s="119">
        <v>0</v>
      </c>
      <c r="AI43" s="119">
        <v>0</v>
      </c>
      <c r="AJ43" s="119">
        <f t="shared" si="9"/>
        <v>59</v>
      </c>
      <c r="AK43" s="119">
        <v>0</v>
      </c>
      <c r="AL43" s="119">
        <v>0</v>
      </c>
      <c r="AM43" s="119">
        <v>0</v>
      </c>
      <c r="AN43" s="119">
        <v>59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30</v>
      </c>
      <c r="B44" s="110" t="s">
        <v>104</v>
      </c>
      <c r="C44" s="109" t="s">
        <v>105</v>
      </c>
      <c r="D44" s="119">
        <f t="shared" si="0"/>
        <v>3825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3825</v>
      </c>
      <c r="L44" s="119">
        <v>2742</v>
      </c>
      <c r="M44" s="119">
        <v>1083</v>
      </c>
      <c r="N44" s="119">
        <f t="shared" si="4"/>
        <v>3825</v>
      </c>
      <c r="O44" s="119">
        <f t="shared" si="5"/>
        <v>2742</v>
      </c>
      <c r="P44" s="119">
        <v>2742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1083</v>
      </c>
      <c r="W44" s="119">
        <v>1083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124</v>
      </c>
      <c r="AG44" s="119">
        <v>124</v>
      </c>
      <c r="AH44" s="119">
        <v>0</v>
      </c>
      <c r="AI44" s="119">
        <v>0</v>
      </c>
      <c r="AJ44" s="119">
        <f t="shared" si="9"/>
        <v>124</v>
      </c>
      <c r="AK44" s="119">
        <v>0</v>
      </c>
      <c r="AL44" s="119">
        <v>0</v>
      </c>
      <c r="AM44" s="119">
        <v>124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25</v>
      </c>
      <c r="AU44" s="119">
        <v>0</v>
      </c>
      <c r="AV44" s="119">
        <v>0</v>
      </c>
      <c r="AW44" s="119">
        <v>25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30</v>
      </c>
      <c r="B45" s="110" t="s">
        <v>106</v>
      </c>
      <c r="C45" s="109" t="s">
        <v>107</v>
      </c>
      <c r="D45" s="119">
        <f t="shared" si="0"/>
        <v>16851</v>
      </c>
      <c r="E45" s="119">
        <f t="shared" si="1"/>
        <v>0</v>
      </c>
      <c r="F45" s="119">
        <v>0</v>
      </c>
      <c r="G45" s="119">
        <v>0</v>
      </c>
      <c r="H45" s="119">
        <f t="shared" si="2"/>
        <v>10115</v>
      </c>
      <c r="I45" s="119">
        <v>10115</v>
      </c>
      <c r="J45" s="119">
        <v>0</v>
      </c>
      <c r="K45" s="119">
        <f t="shared" si="3"/>
        <v>6736</v>
      </c>
      <c r="L45" s="119">
        <v>872</v>
      </c>
      <c r="M45" s="119">
        <v>5864</v>
      </c>
      <c r="N45" s="119">
        <f t="shared" si="4"/>
        <v>16851</v>
      </c>
      <c r="O45" s="119">
        <f t="shared" si="5"/>
        <v>10987</v>
      </c>
      <c r="P45" s="119">
        <v>10987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5864</v>
      </c>
      <c r="W45" s="119">
        <v>5864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101</v>
      </c>
      <c r="AG45" s="119">
        <v>101</v>
      </c>
      <c r="AH45" s="119">
        <v>0</v>
      </c>
      <c r="AI45" s="119">
        <v>0</v>
      </c>
      <c r="AJ45" s="119">
        <f t="shared" si="9"/>
        <v>464</v>
      </c>
      <c r="AK45" s="119">
        <v>392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72</v>
      </c>
      <c r="AT45" s="119">
        <f t="shared" si="10"/>
        <v>29</v>
      </c>
      <c r="AU45" s="119">
        <v>29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30</v>
      </c>
      <c r="B46" s="110" t="s">
        <v>108</v>
      </c>
      <c r="C46" s="109" t="s">
        <v>109</v>
      </c>
      <c r="D46" s="119">
        <f t="shared" si="0"/>
        <v>1788</v>
      </c>
      <c r="E46" s="119">
        <f t="shared" si="1"/>
        <v>0</v>
      </c>
      <c r="F46" s="119">
        <v>0</v>
      </c>
      <c r="G46" s="119">
        <v>0</v>
      </c>
      <c r="H46" s="119">
        <f t="shared" si="2"/>
        <v>0</v>
      </c>
      <c r="I46" s="119">
        <v>0</v>
      </c>
      <c r="J46" s="119">
        <v>0</v>
      </c>
      <c r="K46" s="119">
        <f t="shared" si="3"/>
        <v>1788</v>
      </c>
      <c r="L46" s="119">
        <v>794</v>
      </c>
      <c r="M46" s="119">
        <v>994</v>
      </c>
      <c r="N46" s="119">
        <f t="shared" si="4"/>
        <v>1788</v>
      </c>
      <c r="O46" s="119">
        <f t="shared" si="5"/>
        <v>794</v>
      </c>
      <c r="P46" s="119">
        <v>794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994</v>
      </c>
      <c r="W46" s="119">
        <v>994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115</v>
      </c>
      <c r="AG46" s="119">
        <v>115</v>
      </c>
      <c r="AH46" s="119">
        <v>0</v>
      </c>
      <c r="AI46" s="119">
        <v>0</v>
      </c>
      <c r="AJ46" s="119">
        <f t="shared" si="9"/>
        <v>115</v>
      </c>
      <c r="AK46" s="119">
        <v>0</v>
      </c>
      <c r="AL46" s="119">
        <v>0</v>
      </c>
      <c r="AM46" s="119">
        <v>115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30</v>
      </c>
      <c r="B47" s="110" t="s">
        <v>110</v>
      </c>
      <c r="C47" s="109" t="s">
        <v>111</v>
      </c>
      <c r="D47" s="119">
        <f t="shared" si="0"/>
        <v>10969</v>
      </c>
      <c r="E47" s="119">
        <f t="shared" si="1"/>
        <v>0</v>
      </c>
      <c r="F47" s="119">
        <v>0</v>
      </c>
      <c r="G47" s="119">
        <v>0</v>
      </c>
      <c r="H47" s="119">
        <f t="shared" si="2"/>
        <v>0</v>
      </c>
      <c r="I47" s="119">
        <v>0</v>
      </c>
      <c r="J47" s="119">
        <v>0</v>
      </c>
      <c r="K47" s="119">
        <f t="shared" si="3"/>
        <v>10969</v>
      </c>
      <c r="L47" s="119">
        <v>10427</v>
      </c>
      <c r="M47" s="119">
        <v>542</v>
      </c>
      <c r="N47" s="119">
        <f t="shared" si="4"/>
        <v>10969</v>
      </c>
      <c r="O47" s="119">
        <f t="shared" si="5"/>
        <v>10427</v>
      </c>
      <c r="P47" s="119">
        <v>10427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542</v>
      </c>
      <c r="W47" s="119">
        <v>542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536</v>
      </c>
      <c r="AG47" s="119">
        <v>536</v>
      </c>
      <c r="AH47" s="119">
        <v>0</v>
      </c>
      <c r="AI47" s="119">
        <v>0</v>
      </c>
      <c r="AJ47" s="119">
        <f t="shared" si="9"/>
        <v>536</v>
      </c>
      <c r="AK47" s="119">
        <v>0</v>
      </c>
      <c r="AL47" s="119">
        <v>0</v>
      </c>
      <c r="AM47" s="119">
        <v>536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30</v>
      </c>
      <c r="B48" s="110" t="s">
        <v>112</v>
      </c>
      <c r="C48" s="109" t="s">
        <v>113</v>
      </c>
      <c r="D48" s="119">
        <f t="shared" si="0"/>
        <v>2085</v>
      </c>
      <c r="E48" s="119">
        <f t="shared" si="1"/>
        <v>0</v>
      </c>
      <c r="F48" s="119">
        <v>0</v>
      </c>
      <c r="G48" s="119">
        <v>0</v>
      </c>
      <c r="H48" s="119">
        <f t="shared" si="2"/>
        <v>500</v>
      </c>
      <c r="I48" s="119">
        <v>500</v>
      </c>
      <c r="J48" s="119">
        <v>0</v>
      </c>
      <c r="K48" s="119">
        <f t="shared" si="3"/>
        <v>1585</v>
      </c>
      <c r="L48" s="119">
        <v>0</v>
      </c>
      <c r="M48" s="119">
        <v>1585</v>
      </c>
      <c r="N48" s="119">
        <f t="shared" si="4"/>
        <v>2095</v>
      </c>
      <c r="O48" s="119">
        <f t="shared" si="5"/>
        <v>500</v>
      </c>
      <c r="P48" s="119">
        <v>500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1585</v>
      </c>
      <c r="W48" s="119">
        <v>1585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10</v>
      </c>
      <c r="AD48" s="119">
        <v>10</v>
      </c>
      <c r="AE48" s="119">
        <v>0</v>
      </c>
      <c r="AF48" s="119">
        <f t="shared" si="8"/>
        <v>21</v>
      </c>
      <c r="AG48" s="119">
        <v>21</v>
      </c>
      <c r="AH48" s="119">
        <v>0</v>
      </c>
      <c r="AI48" s="119">
        <v>0</v>
      </c>
      <c r="AJ48" s="119">
        <f t="shared" si="9"/>
        <v>30</v>
      </c>
      <c r="AK48" s="119">
        <v>0</v>
      </c>
      <c r="AL48" s="119">
        <v>21</v>
      </c>
      <c r="AM48" s="119">
        <v>2</v>
      </c>
      <c r="AN48" s="119">
        <v>0</v>
      </c>
      <c r="AO48" s="119">
        <v>0</v>
      </c>
      <c r="AP48" s="119">
        <v>0</v>
      </c>
      <c r="AQ48" s="119">
        <v>6</v>
      </c>
      <c r="AR48" s="119">
        <v>0</v>
      </c>
      <c r="AS48" s="119">
        <v>1</v>
      </c>
      <c r="AT48" s="119">
        <f t="shared" si="10"/>
        <v>13</v>
      </c>
      <c r="AU48" s="119">
        <v>0</v>
      </c>
      <c r="AV48" s="119">
        <v>12</v>
      </c>
      <c r="AW48" s="119">
        <v>1</v>
      </c>
      <c r="AX48" s="119">
        <v>0</v>
      </c>
      <c r="AY48" s="119">
        <v>0</v>
      </c>
      <c r="AZ48" s="119">
        <f t="shared" si="11"/>
        <v>19</v>
      </c>
      <c r="BA48" s="119">
        <v>19</v>
      </c>
      <c r="BB48" s="119">
        <v>0</v>
      </c>
      <c r="BC48" s="119">
        <v>0</v>
      </c>
    </row>
    <row r="49" spans="1:55" s="118" customFormat="1" ht="12" customHeight="1">
      <c r="A49" s="109" t="s">
        <v>30</v>
      </c>
      <c r="B49" s="110" t="s">
        <v>114</v>
      </c>
      <c r="C49" s="109" t="s">
        <v>115</v>
      </c>
      <c r="D49" s="119">
        <f t="shared" si="0"/>
        <v>3074</v>
      </c>
      <c r="E49" s="119">
        <f t="shared" si="1"/>
        <v>0</v>
      </c>
      <c r="F49" s="119">
        <v>0</v>
      </c>
      <c r="G49" s="119">
        <v>0</v>
      </c>
      <c r="H49" s="119">
        <f t="shared" si="2"/>
        <v>1864</v>
      </c>
      <c r="I49" s="119">
        <v>1864</v>
      </c>
      <c r="J49" s="119">
        <v>0</v>
      </c>
      <c r="K49" s="119">
        <f t="shared" si="3"/>
        <v>1210</v>
      </c>
      <c r="L49" s="119">
        <v>0</v>
      </c>
      <c r="M49" s="119">
        <v>1210</v>
      </c>
      <c r="N49" s="119">
        <f t="shared" si="4"/>
        <v>3084</v>
      </c>
      <c r="O49" s="119">
        <f t="shared" si="5"/>
        <v>1864</v>
      </c>
      <c r="P49" s="119">
        <v>1864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f t="shared" si="6"/>
        <v>1210</v>
      </c>
      <c r="W49" s="119">
        <v>1210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10</v>
      </c>
      <c r="AD49" s="119">
        <v>10</v>
      </c>
      <c r="AE49" s="119">
        <v>0</v>
      </c>
      <c r="AF49" s="119">
        <f t="shared" si="8"/>
        <v>32</v>
      </c>
      <c r="AG49" s="119">
        <v>32</v>
      </c>
      <c r="AH49" s="119">
        <v>0</v>
      </c>
      <c r="AI49" s="119">
        <v>0</v>
      </c>
      <c r="AJ49" s="119">
        <f t="shared" si="9"/>
        <v>45</v>
      </c>
      <c r="AK49" s="119">
        <v>0</v>
      </c>
      <c r="AL49" s="119">
        <v>30</v>
      </c>
      <c r="AM49" s="119">
        <v>3</v>
      </c>
      <c r="AN49" s="119">
        <v>0</v>
      </c>
      <c r="AO49" s="119">
        <v>0</v>
      </c>
      <c r="AP49" s="119">
        <v>0</v>
      </c>
      <c r="AQ49" s="119">
        <v>10</v>
      </c>
      <c r="AR49" s="119">
        <v>0</v>
      </c>
      <c r="AS49" s="119">
        <v>2</v>
      </c>
      <c r="AT49" s="119">
        <f t="shared" si="10"/>
        <v>18</v>
      </c>
      <c r="AU49" s="119">
        <v>0</v>
      </c>
      <c r="AV49" s="119">
        <v>17</v>
      </c>
      <c r="AW49" s="119">
        <v>1</v>
      </c>
      <c r="AX49" s="119">
        <v>0</v>
      </c>
      <c r="AY49" s="119">
        <v>0</v>
      </c>
      <c r="AZ49" s="119">
        <f t="shared" si="11"/>
        <v>29</v>
      </c>
      <c r="BA49" s="119">
        <v>29</v>
      </c>
      <c r="BB49" s="119">
        <v>0</v>
      </c>
      <c r="BC49" s="119">
        <v>0</v>
      </c>
    </row>
    <row r="50" spans="1:55" s="118" customFormat="1" ht="12" customHeight="1">
      <c r="A50" s="109" t="s">
        <v>30</v>
      </c>
      <c r="B50" s="110" t="s">
        <v>116</v>
      </c>
      <c r="C50" s="109" t="s">
        <v>117</v>
      </c>
      <c r="D50" s="119">
        <f t="shared" si="0"/>
        <v>2466</v>
      </c>
      <c r="E50" s="119">
        <f t="shared" si="1"/>
        <v>0</v>
      </c>
      <c r="F50" s="119">
        <v>0</v>
      </c>
      <c r="G50" s="119">
        <v>0</v>
      </c>
      <c r="H50" s="119">
        <f t="shared" si="2"/>
        <v>1333</v>
      </c>
      <c r="I50" s="119">
        <v>1333</v>
      </c>
      <c r="J50" s="119">
        <v>0</v>
      </c>
      <c r="K50" s="119">
        <f t="shared" si="3"/>
        <v>1133</v>
      </c>
      <c r="L50" s="119">
        <v>0</v>
      </c>
      <c r="M50" s="119">
        <v>1133</v>
      </c>
      <c r="N50" s="119">
        <f t="shared" si="4"/>
        <v>2516</v>
      </c>
      <c r="O50" s="119">
        <f t="shared" si="5"/>
        <v>1333</v>
      </c>
      <c r="P50" s="119">
        <v>1333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1133</v>
      </c>
      <c r="W50" s="119">
        <v>1133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50</v>
      </c>
      <c r="AD50" s="119">
        <v>50</v>
      </c>
      <c r="AE50" s="119">
        <v>0</v>
      </c>
      <c r="AF50" s="119">
        <f t="shared" si="8"/>
        <v>25</v>
      </c>
      <c r="AG50" s="119">
        <v>25</v>
      </c>
      <c r="AH50" s="119">
        <v>0</v>
      </c>
      <c r="AI50" s="119">
        <v>0</v>
      </c>
      <c r="AJ50" s="119">
        <f t="shared" si="9"/>
        <v>35</v>
      </c>
      <c r="AK50" s="119">
        <v>0</v>
      </c>
      <c r="AL50" s="119">
        <v>24</v>
      </c>
      <c r="AM50" s="119">
        <v>2</v>
      </c>
      <c r="AN50" s="119">
        <v>0</v>
      </c>
      <c r="AO50" s="119">
        <v>0</v>
      </c>
      <c r="AP50" s="119">
        <v>0</v>
      </c>
      <c r="AQ50" s="119">
        <v>8</v>
      </c>
      <c r="AR50" s="119">
        <v>0</v>
      </c>
      <c r="AS50" s="119">
        <v>1</v>
      </c>
      <c r="AT50" s="119">
        <f t="shared" si="10"/>
        <v>15</v>
      </c>
      <c r="AU50" s="119">
        <v>0</v>
      </c>
      <c r="AV50" s="119">
        <v>14</v>
      </c>
      <c r="AW50" s="119">
        <v>1</v>
      </c>
      <c r="AX50" s="119">
        <v>0</v>
      </c>
      <c r="AY50" s="119">
        <v>0</v>
      </c>
      <c r="AZ50" s="119">
        <f t="shared" si="11"/>
        <v>23</v>
      </c>
      <c r="BA50" s="119">
        <v>23</v>
      </c>
      <c r="BB50" s="119">
        <v>0</v>
      </c>
      <c r="BC50" s="119">
        <v>0</v>
      </c>
    </row>
  </sheetData>
  <sheetProtection/>
  <autoFilter ref="A6:BC50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210</v>
      </c>
      <c r="C2" s="45" t="s">
        <v>342</v>
      </c>
      <c r="D2" s="99" t="s">
        <v>211</v>
      </c>
      <c r="E2" s="3"/>
      <c r="F2" s="3"/>
      <c r="G2" s="3"/>
      <c r="H2" s="3"/>
      <c r="I2" s="3"/>
      <c r="J2" s="3"/>
      <c r="K2" s="3"/>
      <c r="L2" s="3" t="str">
        <f>LEFT(C2,2)</f>
        <v>27</v>
      </c>
      <c r="M2" s="3" t="str">
        <f>IF(L2&lt;&gt;"",VLOOKUP(L2,$AI$6:$AJ$52,2,FALSE),"-")</f>
        <v>大阪府</v>
      </c>
      <c r="AA2" s="2">
        <f>IF(VALUE(C2)=0,0,1)</f>
        <v>1</v>
      </c>
      <c r="AB2" s="11" t="str">
        <f>IF(AA2=0,"",VLOOKUP(C2,'水洗化人口等'!B7:C246,2,FALSE))</f>
        <v>合計</v>
      </c>
      <c r="AC2" s="11"/>
      <c r="AD2" s="47">
        <f>IF(AA2=0,1,IF(ISERROR(AB2),1,0))</f>
        <v>0</v>
      </c>
      <c r="AF2" s="43" t="s">
        <v>341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340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212</v>
      </c>
      <c r="G6" s="175"/>
      <c r="H6" s="39" t="s">
        <v>213</v>
      </c>
      <c r="I6" s="39" t="s">
        <v>214</v>
      </c>
      <c r="J6" s="39" t="s">
        <v>215</v>
      </c>
      <c r="K6" s="5" t="s">
        <v>216</v>
      </c>
      <c r="L6" s="16" t="s">
        <v>217</v>
      </c>
      <c r="M6" s="40" t="s">
        <v>218</v>
      </c>
      <c r="AF6" s="11">
        <f>+'水洗化人口等'!B6</f>
        <v>0</v>
      </c>
      <c r="AG6" s="11">
        <v>6</v>
      </c>
      <c r="AI6" s="43" t="s">
        <v>219</v>
      </c>
      <c r="AJ6" s="3" t="s">
        <v>200</v>
      </c>
    </row>
    <row r="7" spans="2:36" ht="16.5" customHeight="1">
      <c r="B7" s="179" t="s">
        <v>220</v>
      </c>
      <c r="C7" s="6" t="s">
        <v>221</v>
      </c>
      <c r="D7" s="17">
        <f>AD7</f>
        <v>256715</v>
      </c>
      <c r="F7" s="176" t="s">
        <v>222</v>
      </c>
      <c r="G7" s="7" t="s">
        <v>204</v>
      </c>
      <c r="H7" s="18">
        <f aca="true" t="shared" si="0" ref="H7:H12">AD14</f>
        <v>291635</v>
      </c>
      <c r="I7" s="18">
        <f aca="true" t="shared" si="1" ref="I7:I12">AD24</f>
        <v>238147</v>
      </c>
      <c r="J7" s="18">
        <f aca="true" t="shared" si="2" ref="J7:J12">SUM(H7:I7)</f>
        <v>529782</v>
      </c>
      <c r="K7" s="19">
        <f aca="true" t="shared" si="3" ref="K7:K12">IF(J$13&gt;0,J7/J$13,0)</f>
        <v>0.7732926190229441</v>
      </c>
      <c r="L7" s="20">
        <f>AD34</f>
        <v>11592</v>
      </c>
      <c r="M7" s="21">
        <f>AD37</f>
        <v>368</v>
      </c>
      <c r="AA7" s="4" t="s">
        <v>221</v>
      </c>
      <c r="AB7" s="46" t="s">
        <v>223</v>
      </c>
      <c r="AC7" s="46" t="s">
        <v>224</v>
      </c>
      <c r="AD7" s="11">
        <f aca="true" ca="1" t="shared" si="4" ref="AD7:AD53">IF(AD$2=0,INDIRECT(AB7&amp;"!"&amp;AC7&amp;$AG$2),0)</f>
        <v>256715</v>
      </c>
      <c r="AF7" s="43" t="str">
        <f>+'水洗化人口等'!B7</f>
        <v>27000</v>
      </c>
      <c r="AG7" s="11">
        <v>7</v>
      </c>
      <c r="AI7" s="43" t="s">
        <v>225</v>
      </c>
      <c r="AJ7" s="3" t="s">
        <v>199</v>
      </c>
    </row>
    <row r="8" spans="2:36" ht="16.5" customHeight="1">
      <c r="B8" s="180"/>
      <c r="C8" s="7" t="s">
        <v>203</v>
      </c>
      <c r="D8" s="22">
        <f>AD8</f>
        <v>802</v>
      </c>
      <c r="F8" s="177"/>
      <c r="G8" s="7" t="s">
        <v>205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203</v>
      </c>
      <c r="AB8" s="46" t="s">
        <v>223</v>
      </c>
      <c r="AC8" s="46" t="s">
        <v>226</v>
      </c>
      <c r="AD8" s="11">
        <f ca="1" t="shared" si="4"/>
        <v>802</v>
      </c>
      <c r="AF8" s="43" t="str">
        <f>+'水洗化人口等'!B8</f>
        <v>27100</v>
      </c>
      <c r="AG8" s="11">
        <v>8</v>
      </c>
      <c r="AI8" s="43" t="s">
        <v>227</v>
      </c>
      <c r="AJ8" s="3" t="s">
        <v>198</v>
      </c>
    </row>
    <row r="9" spans="2:36" ht="16.5" customHeight="1">
      <c r="B9" s="181"/>
      <c r="C9" s="8" t="s">
        <v>228</v>
      </c>
      <c r="D9" s="23">
        <f>SUM(D7:D8)</f>
        <v>257517</v>
      </c>
      <c r="F9" s="177"/>
      <c r="G9" s="7" t="s">
        <v>148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229</v>
      </c>
      <c r="AB9" s="46" t="s">
        <v>223</v>
      </c>
      <c r="AC9" s="46" t="s">
        <v>230</v>
      </c>
      <c r="AD9" s="11">
        <f ca="1" t="shared" si="4"/>
        <v>7798199</v>
      </c>
      <c r="AF9" s="43" t="str">
        <f>+'水洗化人口等'!B9</f>
        <v>27140</v>
      </c>
      <c r="AG9" s="11">
        <v>9</v>
      </c>
      <c r="AI9" s="43" t="s">
        <v>231</v>
      </c>
      <c r="AJ9" s="3" t="s">
        <v>197</v>
      </c>
    </row>
    <row r="10" spans="2:36" ht="16.5" customHeight="1">
      <c r="B10" s="182" t="s">
        <v>232</v>
      </c>
      <c r="C10" s="100" t="s">
        <v>229</v>
      </c>
      <c r="D10" s="22">
        <f>AD9</f>
        <v>7798199</v>
      </c>
      <c r="F10" s="177"/>
      <c r="G10" s="7" t="s">
        <v>207</v>
      </c>
      <c r="H10" s="18">
        <f t="shared" si="0"/>
        <v>88014</v>
      </c>
      <c r="I10" s="18">
        <f t="shared" si="1"/>
        <v>67303</v>
      </c>
      <c r="J10" s="18">
        <f t="shared" si="2"/>
        <v>155317</v>
      </c>
      <c r="K10" s="19">
        <f t="shared" si="3"/>
        <v>0.22670738097705587</v>
      </c>
      <c r="L10" s="24" t="s">
        <v>233</v>
      </c>
      <c r="M10" s="25" t="s">
        <v>233</v>
      </c>
      <c r="AA10" s="4" t="s">
        <v>234</v>
      </c>
      <c r="AB10" s="46" t="s">
        <v>223</v>
      </c>
      <c r="AC10" s="46" t="s">
        <v>235</v>
      </c>
      <c r="AD10" s="11">
        <f ca="1" t="shared" si="4"/>
        <v>480</v>
      </c>
      <c r="AF10" s="43" t="str">
        <f>+'水洗化人口等'!B10</f>
        <v>27202</v>
      </c>
      <c r="AG10" s="11">
        <v>10</v>
      </c>
      <c r="AI10" s="43" t="s">
        <v>236</v>
      </c>
      <c r="AJ10" s="3" t="s">
        <v>196</v>
      </c>
    </row>
    <row r="11" spans="2:36" ht="16.5" customHeight="1">
      <c r="B11" s="183"/>
      <c r="C11" s="7" t="s">
        <v>234</v>
      </c>
      <c r="D11" s="22">
        <f>AD10</f>
        <v>480</v>
      </c>
      <c r="F11" s="177"/>
      <c r="G11" s="7" t="s">
        <v>208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233</v>
      </c>
      <c r="M11" s="25" t="s">
        <v>233</v>
      </c>
      <c r="AA11" s="4" t="s">
        <v>237</v>
      </c>
      <c r="AB11" s="46" t="s">
        <v>223</v>
      </c>
      <c r="AC11" s="46" t="s">
        <v>238</v>
      </c>
      <c r="AD11" s="11">
        <f ca="1" t="shared" si="4"/>
        <v>632898</v>
      </c>
      <c r="AF11" s="43" t="str">
        <f>+'水洗化人口等'!B11</f>
        <v>27203</v>
      </c>
      <c r="AG11" s="11">
        <v>11</v>
      </c>
      <c r="AI11" s="43" t="s">
        <v>239</v>
      </c>
      <c r="AJ11" s="3" t="s">
        <v>195</v>
      </c>
    </row>
    <row r="12" spans="2:36" ht="16.5" customHeight="1">
      <c r="B12" s="183"/>
      <c r="C12" s="7" t="s">
        <v>237</v>
      </c>
      <c r="D12" s="22">
        <f>AD11</f>
        <v>632898</v>
      </c>
      <c r="F12" s="177"/>
      <c r="G12" s="7" t="s">
        <v>209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233</v>
      </c>
      <c r="M12" s="25" t="s">
        <v>233</v>
      </c>
      <c r="AA12" s="4" t="s">
        <v>240</v>
      </c>
      <c r="AB12" s="46" t="s">
        <v>223</v>
      </c>
      <c r="AC12" s="46" t="s">
        <v>241</v>
      </c>
      <c r="AD12" s="11">
        <f ca="1" t="shared" si="4"/>
        <v>291274</v>
      </c>
      <c r="AF12" s="43" t="str">
        <f>+'水洗化人口等'!B12</f>
        <v>27204</v>
      </c>
      <c r="AG12" s="11">
        <v>12</v>
      </c>
      <c r="AI12" s="43" t="s">
        <v>242</v>
      </c>
      <c r="AJ12" s="3" t="s">
        <v>194</v>
      </c>
    </row>
    <row r="13" spans="2:36" ht="16.5" customHeight="1">
      <c r="B13" s="184"/>
      <c r="C13" s="8" t="s">
        <v>228</v>
      </c>
      <c r="D13" s="23">
        <f>SUM(D10:D12)</f>
        <v>8431577</v>
      </c>
      <c r="F13" s="178"/>
      <c r="G13" s="7" t="s">
        <v>228</v>
      </c>
      <c r="H13" s="18">
        <f>SUM(H7:H12)</f>
        <v>379649</v>
      </c>
      <c r="I13" s="18">
        <f>SUM(I7:I12)</f>
        <v>305450</v>
      </c>
      <c r="J13" s="18">
        <f>SUM(J7:J12)</f>
        <v>685099</v>
      </c>
      <c r="K13" s="19">
        <v>1</v>
      </c>
      <c r="L13" s="24" t="s">
        <v>233</v>
      </c>
      <c r="M13" s="25" t="s">
        <v>233</v>
      </c>
      <c r="AA13" s="4" t="s">
        <v>202</v>
      </c>
      <c r="AB13" s="46" t="s">
        <v>223</v>
      </c>
      <c r="AC13" s="46" t="s">
        <v>243</v>
      </c>
      <c r="AD13" s="11">
        <f ca="1" t="shared" si="4"/>
        <v>207337</v>
      </c>
      <c r="AF13" s="43" t="str">
        <f>+'水洗化人口等'!B13</f>
        <v>27205</v>
      </c>
      <c r="AG13" s="11">
        <v>13</v>
      </c>
      <c r="AI13" s="43" t="s">
        <v>244</v>
      </c>
      <c r="AJ13" s="3" t="s">
        <v>193</v>
      </c>
    </row>
    <row r="14" spans="2:36" ht="16.5" customHeight="1" thickBot="1">
      <c r="B14" s="161" t="s">
        <v>245</v>
      </c>
      <c r="C14" s="162"/>
      <c r="D14" s="26">
        <f>SUM(D9,D13)</f>
        <v>8689094</v>
      </c>
      <c r="F14" s="159" t="s">
        <v>246</v>
      </c>
      <c r="G14" s="160"/>
      <c r="H14" s="18">
        <f>AD20</f>
        <v>437</v>
      </c>
      <c r="I14" s="18">
        <f>AD30</f>
        <v>0</v>
      </c>
      <c r="J14" s="18">
        <f>SUM(H14:I14)</f>
        <v>437</v>
      </c>
      <c r="K14" s="27" t="s">
        <v>233</v>
      </c>
      <c r="L14" s="24" t="s">
        <v>233</v>
      </c>
      <c r="M14" s="25" t="s">
        <v>233</v>
      </c>
      <c r="AA14" s="4" t="s">
        <v>204</v>
      </c>
      <c r="AB14" s="46" t="s">
        <v>247</v>
      </c>
      <c r="AC14" s="46" t="s">
        <v>241</v>
      </c>
      <c r="AD14" s="11">
        <f ca="1" t="shared" si="4"/>
        <v>291635</v>
      </c>
      <c r="AF14" s="43" t="str">
        <f>+'水洗化人口等'!B14</f>
        <v>27206</v>
      </c>
      <c r="AG14" s="11">
        <v>14</v>
      </c>
      <c r="AI14" s="43" t="s">
        <v>248</v>
      </c>
      <c r="AJ14" s="3" t="s">
        <v>192</v>
      </c>
    </row>
    <row r="15" spans="2:36" ht="16.5" customHeight="1" thickBot="1">
      <c r="B15" s="161" t="s">
        <v>202</v>
      </c>
      <c r="C15" s="162"/>
      <c r="D15" s="26">
        <f>AD13</f>
        <v>207337</v>
      </c>
      <c r="F15" s="161" t="s">
        <v>201</v>
      </c>
      <c r="G15" s="162"/>
      <c r="H15" s="28">
        <f>SUM(H13:H14)</f>
        <v>380086</v>
      </c>
      <c r="I15" s="28">
        <f>SUM(I13:I14)</f>
        <v>305450</v>
      </c>
      <c r="J15" s="28">
        <f>SUM(J13:J14)</f>
        <v>685536</v>
      </c>
      <c r="K15" s="29" t="s">
        <v>233</v>
      </c>
      <c r="L15" s="30">
        <f>SUM(L7:L9)</f>
        <v>11592</v>
      </c>
      <c r="M15" s="31">
        <f>SUM(M7:M9)</f>
        <v>368</v>
      </c>
      <c r="AA15" s="4" t="s">
        <v>205</v>
      </c>
      <c r="AB15" s="46" t="s">
        <v>247</v>
      </c>
      <c r="AC15" s="46" t="s">
        <v>249</v>
      </c>
      <c r="AD15" s="11">
        <f ca="1" t="shared" si="4"/>
        <v>0</v>
      </c>
      <c r="AF15" s="43" t="str">
        <f>+'水洗化人口等'!B15</f>
        <v>27207</v>
      </c>
      <c r="AG15" s="11">
        <v>15</v>
      </c>
      <c r="AI15" s="43" t="s">
        <v>250</v>
      </c>
      <c r="AJ15" s="3" t="s">
        <v>191</v>
      </c>
    </row>
    <row r="16" spans="2:36" ht="16.5" customHeight="1" thickBot="1">
      <c r="B16" s="101" t="s">
        <v>251</v>
      </c>
      <c r="AA16" s="4" t="s">
        <v>148</v>
      </c>
      <c r="AB16" s="46" t="s">
        <v>247</v>
      </c>
      <c r="AC16" s="46" t="s">
        <v>243</v>
      </c>
      <c r="AD16" s="11">
        <f ca="1" t="shared" si="4"/>
        <v>0</v>
      </c>
      <c r="AF16" s="43" t="str">
        <f>+'水洗化人口等'!B16</f>
        <v>27208</v>
      </c>
      <c r="AG16" s="11">
        <v>16</v>
      </c>
      <c r="AI16" s="43" t="s">
        <v>252</v>
      </c>
      <c r="AJ16" s="3" t="s">
        <v>190</v>
      </c>
    </row>
    <row r="17" spans="3:36" ht="16.5" customHeight="1" thickBot="1">
      <c r="C17" s="32">
        <f>AD12</f>
        <v>291274</v>
      </c>
      <c r="D17" s="4" t="s">
        <v>253</v>
      </c>
      <c r="J17" s="15"/>
      <c r="AA17" s="4" t="s">
        <v>207</v>
      </c>
      <c r="AB17" s="46" t="s">
        <v>247</v>
      </c>
      <c r="AC17" s="46" t="s">
        <v>254</v>
      </c>
      <c r="AD17" s="11">
        <f ca="1" t="shared" si="4"/>
        <v>88014</v>
      </c>
      <c r="AF17" s="43" t="str">
        <f>+'水洗化人口等'!B17</f>
        <v>27209</v>
      </c>
      <c r="AG17" s="11">
        <v>17</v>
      </c>
      <c r="AI17" s="43" t="s">
        <v>255</v>
      </c>
      <c r="AJ17" s="3" t="s">
        <v>189</v>
      </c>
    </row>
    <row r="18" spans="6:36" ht="30" customHeight="1">
      <c r="F18" s="174" t="s">
        <v>256</v>
      </c>
      <c r="G18" s="175"/>
      <c r="H18" s="39" t="s">
        <v>213</v>
      </c>
      <c r="I18" s="39" t="s">
        <v>214</v>
      </c>
      <c r="J18" s="42" t="s">
        <v>215</v>
      </c>
      <c r="AA18" s="4" t="s">
        <v>208</v>
      </c>
      <c r="AB18" s="46" t="s">
        <v>247</v>
      </c>
      <c r="AC18" s="46" t="s">
        <v>257</v>
      </c>
      <c r="AD18" s="11">
        <f ca="1" t="shared" si="4"/>
        <v>0</v>
      </c>
      <c r="AF18" s="43" t="str">
        <f>+'水洗化人口等'!B18</f>
        <v>27210</v>
      </c>
      <c r="AG18" s="11">
        <v>18</v>
      </c>
      <c r="AI18" s="43" t="s">
        <v>258</v>
      </c>
      <c r="AJ18" s="3" t="s">
        <v>188</v>
      </c>
    </row>
    <row r="19" spans="3:36" ht="16.5" customHeight="1">
      <c r="C19" s="41" t="s">
        <v>259</v>
      </c>
      <c r="D19" s="10">
        <f>IF(D$14&gt;0,D13/D$14,0)</f>
        <v>0.9703631932166921</v>
      </c>
      <c r="F19" s="159" t="s">
        <v>260</v>
      </c>
      <c r="G19" s="160"/>
      <c r="H19" s="18">
        <f>AD21</f>
        <v>12253</v>
      </c>
      <c r="I19" s="18">
        <f>AD31</f>
        <v>168</v>
      </c>
      <c r="J19" s="22">
        <f>SUM(H19:I19)</f>
        <v>12421</v>
      </c>
      <c r="AA19" s="4" t="s">
        <v>209</v>
      </c>
      <c r="AB19" s="46" t="s">
        <v>247</v>
      </c>
      <c r="AC19" s="46" t="s">
        <v>261</v>
      </c>
      <c r="AD19" s="11">
        <f ca="1" t="shared" si="4"/>
        <v>0</v>
      </c>
      <c r="AF19" s="43" t="str">
        <f>+'水洗化人口等'!B19</f>
        <v>27211</v>
      </c>
      <c r="AG19" s="11">
        <v>19</v>
      </c>
      <c r="AI19" s="43" t="s">
        <v>262</v>
      </c>
      <c r="AJ19" s="3" t="s">
        <v>187</v>
      </c>
    </row>
    <row r="20" spans="3:36" ht="16.5" customHeight="1">
      <c r="C20" s="41" t="s">
        <v>263</v>
      </c>
      <c r="D20" s="10">
        <f>IF(D$14&gt;0,D9/D$14,0)</f>
        <v>0.029636806783307903</v>
      </c>
      <c r="F20" s="159" t="s">
        <v>264</v>
      </c>
      <c r="G20" s="160"/>
      <c r="H20" s="18">
        <f>AD22</f>
        <v>187983</v>
      </c>
      <c r="I20" s="18">
        <f>AD32</f>
        <v>0</v>
      </c>
      <c r="J20" s="22">
        <f>SUM(H20:I20)</f>
        <v>187983</v>
      </c>
      <c r="AA20" s="4" t="s">
        <v>246</v>
      </c>
      <c r="AB20" s="46" t="s">
        <v>247</v>
      </c>
      <c r="AC20" s="46" t="s">
        <v>265</v>
      </c>
      <c r="AD20" s="11">
        <f ca="1" t="shared" si="4"/>
        <v>437</v>
      </c>
      <c r="AF20" s="43" t="str">
        <f>+'水洗化人口等'!B20</f>
        <v>27212</v>
      </c>
      <c r="AG20" s="11">
        <v>20</v>
      </c>
      <c r="AI20" s="43" t="s">
        <v>266</v>
      </c>
      <c r="AJ20" s="3" t="s">
        <v>186</v>
      </c>
    </row>
    <row r="21" spans="3:36" ht="16.5" customHeight="1">
      <c r="C21" s="41" t="s">
        <v>267</v>
      </c>
      <c r="D21" s="10">
        <f>IF(D$14&gt;0,D10/D$14,0)</f>
        <v>0.8974697477090247</v>
      </c>
      <c r="F21" s="159" t="s">
        <v>268</v>
      </c>
      <c r="G21" s="160"/>
      <c r="H21" s="18">
        <f>AD23</f>
        <v>179413</v>
      </c>
      <c r="I21" s="18">
        <f>AD33</f>
        <v>305282</v>
      </c>
      <c r="J21" s="22">
        <f>SUM(H21:I21)</f>
        <v>484695</v>
      </c>
      <c r="AA21" s="4" t="s">
        <v>260</v>
      </c>
      <c r="AB21" s="46" t="s">
        <v>247</v>
      </c>
      <c r="AC21" s="46" t="s">
        <v>269</v>
      </c>
      <c r="AD21" s="11">
        <f ca="1" t="shared" si="4"/>
        <v>12253</v>
      </c>
      <c r="AF21" s="43" t="str">
        <f>+'水洗化人口等'!B21</f>
        <v>27213</v>
      </c>
      <c r="AG21" s="11">
        <v>21</v>
      </c>
      <c r="AI21" s="43" t="s">
        <v>270</v>
      </c>
      <c r="AJ21" s="3" t="s">
        <v>185</v>
      </c>
    </row>
    <row r="22" spans="3:36" ht="16.5" customHeight="1" thickBot="1">
      <c r="C22" s="41" t="s">
        <v>271</v>
      </c>
      <c r="D22" s="10">
        <f>IF(D$14&gt;0,D12/D$14,0)</f>
        <v>0.07283820384495783</v>
      </c>
      <c r="F22" s="161" t="s">
        <v>201</v>
      </c>
      <c r="G22" s="162"/>
      <c r="H22" s="28">
        <f>SUM(H19:H21)</f>
        <v>379649</v>
      </c>
      <c r="I22" s="28">
        <f>SUM(I19:I21)</f>
        <v>305450</v>
      </c>
      <c r="J22" s="33">
        <f>SUM(J19:J21)</f>
        <v>685099</v>
      </c>
      <c r="AA22" s="4" t="s">
        <v>264</v>
      </c>
      <c r="AB22" s="46" t="s">
        <v>247</v>
      </c>
      <c r="AC22" s="46" t="s">
        <v>272</v>
      </c>
      <c r="AD22" s="11">
        <f ca="1" t="shared" si="4"/>
        <v>187983</v>
      </c>
      <c r="AF22" s="43" t="str">
        <f>+'水洗化人口等'!B22</f>
        <v>27214</v>
      </c>
      <c r="AG22" s="11">
        <v>22</v>
      </c>
      <c r="AI22" s="43" t="s">
        <v>273</v>
      </c>
      <c r="AJ22" s="3" t="s">
        <v>184</v>
      </c>
    </row>
    <row r="23" spans="3:36" ht="16.5" customHeight="1">
      <c r="C23" s="41" t="s">
        <v>274</v>
      </c>
      <c r="D23" s="10">
        <f>IF(D$14&gt;0,C17/D$14,0)</f>
        <v>0.03352179180015776</v>
      </c>
      <c r="F23" s="9"/>
      <c r="J23" s="34"/>
      <c r="AA23" s="4" t="s">
        <v>268</v>
      </c>
      <c r="AB23" s="46" t="s">
        <v>247</v>
      </c>
      <c r="AC23" s="46" t="s">
        <v>275</v>
      </c>
      <c r="AD23" s="11">
        <f ca="1" t="shared" si="4"/>
        <v>179413</v>
      </c>
      <c r="AF23" s="43" t="str">
        <f>+'水洗化人口等'!B23</f>
        <v>27215</v>
      </c>
      <c r="AG23" s="11">
        <v>23</v>
      </c>
      <c r="AI23" s="43" t="s">
        <v>276</v>
      </c>
      <c r="AJ23" s="3" t="s">
        <v>183</v>
      </c>
    </row>
    <row r="24" spans="3:36" ht="16.5" customHeight="1" thickBot="1">
      <c r="C24" s="41" t="s">
        <v>277</v>
      </c>
      <c r="D24" s="10">
        <f>IF(D$9&gt;0,D7/D$9,0)</f>
        <v>0.9968856425012718</v>
      </c>
      <c r="J24" s="35" t="s">
        <v>278</v>
      </c>
      <c r="AA24" s="4" t="s">
        <v>204</v>
      </c>
      <c r="AB24" s="46" t="s">
        <v>247</v>
      </c>
      <c r="AC24" s="46" t="s">
        <v>279</v>
      </c>
      <c r="AD24" s="11">
        <f ca="1" t="shared" si="4"/>
        <v>238147</v>
      </c>
      <c r="AF24" s="43" t="str">
        <f>+'水洗化人口等'!B24</f>
        <v>27216</v>
      </c>
      <c r="AG24" s="11">
        <v>24</v>
      </c>
      <c r="AI24" s="43" t="s">
        <v>280</v>
      </c>
      <c r="AJ24" s="3" t="s">
        <v>182</v>
      </c>
    </row>
    <row r="25" spans="3:36" ht="16.5" customHeight="1">
      <c r="C25" s="41" t="s">
        <v>281</v>
      </c>
      <c r="D25" s="10">
        <f>IF(D$9&gt;0,D8/D$9,0)</f>
        <v>0.003114357498728239</v>
      </c>
      <c r="F25" s="170" t="s">
        <v>153</v>
      </c>
      <c r="G25" s="171"/>
      <c r="H25" s="171"/>
      <c r="I25" s="163" t="s">
        <v>282</v>
      </c>
      <c r="J25" s="165" t="s">
        <v>283</v>
      </c>
      <c r="AA25" s="4" t="s">
        <v>205</v>
      </c>
      <c r="AB25" s="46" t="s">
        <v>247</v>
      </c>
      <c r="AC25" s="46" t="s">
        <v>284</v>
      </c>
      <c r="AD25" s="11">
        <f ca="1" t="shared" si="4"/>
        <v>0</v>
      </c>
      <c r="AF25" s="43" t="str">
        <f>+'水洗化人口等'!B25</f>
        <v>27217</v>
      </c>
      <c r="AG25" s="11">
        <v>25</v>
      </c>
      <c r="AI25" s="43" t="s">
        <v>285</v>
      </c>
      <c r="AJ25" s="3" t="s">
        <v>181</v>
      </c>
    </row>
    <row r="26" spans="6:36" ht="16.5" customHeight="1">
      <c r="F26" s="172"/>
      <c r="G26" s="173"/>
      <c r="H26" s="173"/>
      <c r="I26" s="164"/>
      <c r="J26" s="166"/>
      <c r="AA26" s="4" t="s">
        <v>148</v>
      </c>
      <c r="AB26" s="46" t="s">
        <v>247</v>
      </c>
      <c r="AC26" s="46" t="s">
        <v>286</v>
      </c>
      <c r="AD26" s="11">
        <f ca="1" t="shared" si="4"/>
        <v>0</v>
      </c>
      <c r="AF26" s="43" t="str">
        <f>+'水洗化人口等'!B26</f>
        <v>27218</v>
      </c>
      <c r="AG26" s="11">
        <v>26</v>
      </c>
      <c r="AI26" s="43" t="s">
        <v>287</v>
      </c>
      <c r="AJ26" s="3" t="s">
        <v>180</v>
      </c>
    </row>
    <row r="27" spans="6:36" ht="16.5" customHeight="1">
      <c r="F27" s="156" t="s">
        <v>206</v>
      </c>
      <c r="G27" s="157"/>
      <c r="H27" s="158"/>
      <c r="I27" s="20">
        <f aca="true" t="shared" si="5" ref="I27:I35">AD40</f>
        <v>1940</v>
      </c>
      <c r="J27" s="36">
        <f>AD49</f>
        <v>276</v>
      </c>
      <c r="AA27" s="4" t="s">
        <v>207</v>
      </c>
      <c r="AB27" s="46" t="s">
        <v>247</v>
      </c>
      <c r="AC27" s="46" t="s">
        <v>288</v>
      </c>
      <c r="AD27" s="11">
        <f ca="1" t="shared" si="4"/>
        <v>67303</v>
      </c>
      <c r="AF27" s="43" t="str">
        <f>+'水洗化人口等'!B27</f>
        <v>27219</v>
      </c>
      <c r="AG27" s="11">
        <v>27</v>
      </c>
      <c r="AI27" s="43" t="s">
        <v>289</v>
      </c>
      <c r="AJ27" s="3" t="s">
        <v>179</v>
      </c>
    </row>
    <row r="28" spans="6:36" ht="16.5" customHeight="1">
      <c r="F28" s="167" t="s">
        <v>290</v>
      </c>
      <c r="G28" s="168"/>
      <c r="H28" s="169"/>
      <c r="I28" s="20">
        <f t="shared" si="5"/>
        <v>451</v>
      </c>
      <c r="J28" s="36">
        <f>AD50</f>
        <v>214</v>
      </c>
      <c r="AA28" s="4" t="s">
        <v>208</v>
      </c>
      <c r="AB28" s="46" t="s">
        <v>247</v>
      </c>
      <c r="AC28" s="46" t="s">
        <v>291</v>
      </c>
      <c r="AD28" s="11">
        <f ca="1" t="shared" si="4"/>
        <v>0</v>
      </c>
      <c r="AF28" s="43" t="str">
        <f>+'水洗化人口等'!B28</f>
        <v>27220</v>
      </c>
      <c r="AG28" s="11">
        <v>28</v>
      </c>
      <c r="AI28" s="43" t="s">
        <v>292</v>
      </c>
      <c r="AJ28" s="3" t="s">
        <v>178</v>
      </c>
    </row>
    <row r="29" spans="6:36" ht="16.5" customHeight="1">
      <c r="F29" s="156" t="s">
        <v>147</v>
      </c>
      <c r="G29" s="157"/>
      <c r="H29" s="158"/>
      <c r="I29" s="20">
        <f t="shared" si="5"/>
        <v>4761</v>
      </c>
      <c r="J29" s="36">
        <f>AD51</f>
        <v>51</v>
      </c>
      <c r="AA29" s="4" t="s">
        <v>209</v>
      </c>
      <c r="AB29" s="46" t="s">
        <v>247</v>
      </c>
      <c r="AC29" s="46" t="s">
        <v>293</v>
      </c>
      <c r="AD29" s="11">
        <f ca="1" t="shared" si="4"/>
        <v>0</v>
      </c>
      <c r="AF29" s="43" t="str">
        <f>+'水洗化人口等'!B29</f>
        <v>27221</v>
      </c>
      <c r="AG29" s="11">
        <v>29</v>
      </c>
      <c r="AI29" s="43" t="s">
        <v>294</v>
      </c>
      <c r="AJ29" s="3" t="s">
        <v>177</v>
      </c>
    </row>
    <row r="30" spans="6:36" ht="16.5" customHeight="1">
      <c r="F30" s="156" t="s">
        <v>205</v>
      </c>
      <c r="G30" s="157"/>
      <c r="H30" s="158"/>
      <c r="I30" s="20">
        <f t="shared" si="5"/>
        <v>4092</v>
      </c>
      <c r="J30" s="36">
        <f>AD52</f>
        <v>0</v>
      </c>
      <c r="AA30" s="4" t="s">
        <v>246</v>
      </c>
      <c r="AB30" s="46" t="s">
        <v>247</v>
      </c>
      <c r="AC30" s="46" t="s">
        <v>295</v>
      </c>
      <c r="AD30" s="11">
        <f ca="1" t="shared" si="4"/>
        <v>0</v>
      </c>
      <c r="AF30" s="43" t="str">
        <f>+'水洗化人口等'!B30</f>
        <v>27222</v>
      </c>
      <c r="AG30" s="11">
        <v>30</v>
      </c>
      <c r="AI30" s="43" t="s">
        <v>296</v>
      </c>
      <c r="AJ30" s="3" t="s">
        <v>176</v>
      </c>
    </row>
    <row r="31" spans="6:36" ht="16.5" customHeight="1">
      <c r="F31" s="156" t="s">
        <v>148</v>
      </c>
      <c r="G31" s="157"/>
      <c r="H31" s="158"/>
      <c r="I31" s="20">
        <f t="shared" si="5"/>
        <v>0</v>
      </c>
      <c r="J31" s="36">
        <f>AD53</f>
        <v>0</v>
      </c>
      <c r="AA31" s="4" t="s">
        <v>260</v>
      </c>
      <c r="AB31" s="46" t="s">
        <v>247</v>
      </c>
      <c r="AC31" s="46" t="s">
        <v>224</v>
      </c>
      <c r="AD31" s="11">
        <f ca="1" t="shared" si="4"/>
        <v>168</v>
      </c>
      <c r="AF31" s="43" t="str">
        <f>+'水洗化人口等'!B31</f>
        <v>27223</v>
      </c>
      <c r="AG31" s="11">
        <v>31</v>
      </c>
      <c r="AI31" s="43" t="s">
        <v>297</v>
      </c>
      <c r="AJ31" s="3" t="s">
        <v>175</v>
      </c>
    </row>
    <row r="32" spans="6:36" ht="16.5" customHeight="1">
      <c r="F32" s="156" t="s">
        <v>149</v>
      </c>
      <c r="G32" s="157"/>
      <c r="H32" s="158"/>
      <c r="I32" s="20">
        <f t="shared" si="5"/>
        <v>0</v>
      </c>
      <c r="J32" s="25" t="s">
        <v>233</v>
      </c>
      <c r="AA32" s="4" t="s">
        <v>264</v>
      </c>
      <c r="AB32" s="46" t="s">
        <v>247</v>
      </c>
      <c r="AC32" s="46" t="s">
        <v>298</v>
      </c>
      <c r="AD32" s="11">
        <f ca="1" t="shared" si="4"/>
        <v>0</v>
      </c>
      <c r="AF32" s="43" t="str">
        <f>+'水洗化人口等'!B32</f>
        <v>27224</v>
      </c>
      <c r="AG32" s="11">
        <v>32</v>
      </c>
      <c r="AI32" s="43" t="s">
        <v>299</v>
      </c>
      <c r="AJ32" s="3" t="s">
        <v>174</v>
      </c>
    </row>
    <row r="33" spans="6:36" ht="16.5" customHeight="1">
      <c r="F33" s="156" t="s">
        <v>150</v>
      </c>
      <c r="G33" s="157"/>
      <c r="H33" s="158"/>
      <c r="I33" s="20">
        <f t="shared" si="5"/>
        <v>117</v>
      </c>
      <c r="J33" s="25" t="s">
        <v>233</v>
      </c>
      <c r="AA33" s="4" t="s">
        <v>268</v>
      </c>
      <c r="AB33" s="46" t="s">
        <v>247</v>
      </c>
      <c r="AC33" s="46" t="s">
        <v>235</v>
      </c>
      <c r="AD33" s="11">
        <f ca="1" t="shared" si="4"/>
        <v>305282</v>
      </c>
      <c r="AF33" s="43" t="str">
        <f>+'水洗化人口等'!B33</f>
        <v>27225</v>
      </c>
      <c r="AG33" s="11">
        <v>33</v>
      </c>
      <c r="AI33" s="43" t="s">
        <v>300</v>
      </c>
      <c r="AJ33" s="3" t="s">
        <v>173</v>
      </c>
    </row>
    <row r="34" spans="6:36" ht="16.5" customHeight="1">
      <c r="F34" s="156" t="s">
        <v>151</v>
      </c>
      <c r="G34" s="157"/>
      <c r="H34" s="158"/>
      <c r="I34" s="20">
        <f t="shared" si="5"/>
        <v>0</v>
      </c>
      <c r="J34" s="25" t="s">
        <v>233</v>
      </c>
      <c r="AA34" s="4" t="s">
        <v>204</v>
      </c>
      <c r="AB34" s="46" t="s">
        <v>247</v>
      </c>
      <c r="AC34" s="46" t="s">
        <v>301</v>
      </c>
      <c r="AD34" s="46">
        <f ca="1" t="shared" si="4"/>
        <v>11592</v>
      </c>
      <c r="AF34" s="43" t="str">
        <f>+'水洗化人口等'!B34</f>
        <v>27226</v>
      </c>
      <c r="AG34" s="11">
        <v>34</v>
      </c>
      <c r="AI34" s="43" t="s">
        <v>302</v>
      </c>
      <c r="AJ34" s="3" t="s">
        <v>172</v>
      </c>
    </row>
    <row r="35" spans="6:36" ht="16.5" customHeight="1">
      <c r="F35" s="156" t="s">
        <v>152</v>
      </c>
      <c r="G35" s="157"/>
      <c r="H35" s="158"/>
      <c r="I35" s="20">
        <f t="shared" si="5"/>
        <v>2132</v>
      </c>
      <c r="J35" s="25" t="s">
        <v>233</v>
      </c>
      <c r="AA35" s="4" t="s">
        <v>205</v>
      </c>
      <c r="AB35" s="46" t="s">
        <v>247</v>
      </c>
      <c r="AC35" s="46" t="s">
        <v>303</v>
      </c>
      <c r="AD35" s="46">
        <f ca="1" t="shared" si="4"/>
        <v>0</v>
      </c>
      <c r="AF35" s="43" t="str">
        <f>+'水洗化人口等'!B35</f>
        <v>27227</v>
      </c>
      <c r="AG35" s="11">
        <v>35</v>
      </c>
      <c r="AI35" s="43" t="s">
        <v>304</v>
      </c>
      <c r="AJ35" s="3" t="s">
        <v>171</v>
      </c>
    </row>
    <row r="36" spans="6:36" ht="16.5" customHeight="1" thickBot="1">
      <c r="F36" s="153" t="s">
        <v>201</v>
      </c>
      <c r="G36" s="154"/>
      <c r="H36" s="155"/>
      <c r="I36" s="37">
        <f>SUM(I27:I35)</f>
        <v>13493</v>
      </c>
      <c r="J36" s="38">
        <f>SUM(J27:J31)</f>
        <v>541</v>
      </c>
      <c r="AA36" s="4" t="s">
        <v>148</v>
      </c>
      <c r="AB36" s="46" t="s">
        <v>247</v>
      </c>
      <c r="AC36" s="46" t="s">
        <v>305</v>
      </c>
      <c r="AD36" s="46">
        <f ca="1" t="shared" si="4"/>
        <v>0</v>
      </c>
      <c r="AF36" s="43" t="str">
        <f>+'水洗化人口等'!B36</f>
        <v>27228</v>
      </c>
      <c r="AG36" s="11">
        <v>36</v>
      </c>
      <c r="AI36" s="43" t="s">
        <v>306</v>
      </c>
      <c r="AJ36" s="3" t="s">
        <v>170</v>
      </c>
    </row>
    <row r="37" spans="27:36" ht="13.5">
      <c r="AA37" s="4" t="s">
        <v>204</v>
      </c>
      <c r="AB37" s="46" t="s">
        <v>247</v>
      </c>
      <c r="AC37" s="46" t="s">
        <v>307</v>
      </c>
      <c r="AD37" s="46">
        <f ca="1" t="shared" si="4"/>
        <v>368</v>
      </c>
      <c r="AF37" s="43" t="str">
        <f>+'水洗化人口等'!B37</f>
        <v>27229</v>
      </c>
      <c r="AG37" s="11">
        <v>37</v>
      </c>
      <c r="AI37" s="43" t="s">
        <v>308</v>
      </c>
      <c r="AJ37" s="3" t="s">
        <v>169</v>
      </c>
    </row>
    <row r="38" spans="27:36" ht="13.5" hidden="1">
      <c r="AA38" s="4" t="s">
        <v>205</v>
      </c>
      <c r="AB38" s="46" t="s">
        <v>247</v>
      </c>
      <c r="AC38" s="46" t="s">
        <v>309</v>
      </c>
      <c r="AD38" s="46">
        <f ca="1" t="shared" si="4"/>
        <v>0</v>
      </c>
      <c r="AF38" s="43" t="str">
        <f>+'水洗化人口等'!B38</f>
        <v>27230</v>
      </c>
      <c r="AG38" s="11">
        <v>38</v>
      </c>
      <c r="AI38" s="43" t="s">
        <v>310</v>
      </c>
      <c r="AJ38" s="3" t="s">
        <v>168</v>
      </c>
    </row>
    <row r="39" spans="27:36" ht="13.5" hidden="1">
      <c r="AA39" s="4" t="s">
        <v>148</v>
      </c>
      <c r="AB39" s="46" t="s">
        <v>247</v>
      </c>
      <c r="AC39" s="46" t="s">
        <v>311</v>
      </c>
      <c r="AD39" s="46">
        <f ca="1" t="shared" si="4"/>
        <v>0</v>
      </c>
      <c r="AF39" s="43" t="str">
        <f>+'水洗化人口等'!B39</f>
        <v>27231</v>
      </c>
      <c r="AG39" s="11">
        <v>39</v>
      </c>
      <c r="AI39" s="43" t="s">
        <v>312</v>
      </c>
      <c r="AJ39" s="3" t="s">
        <v>167</v>
      </c>
    </row>
    <row r="40" spans="27:36" ht="13.5" hidden="1">
      <c r="AA40" s="4" t="s">
        <v>206</v>
      </c>
      <c r="AB40" s="46" t="s">
        <v>247</v>
      </c>
      <c r="AC40" s="46" t="s">
        <v>313</v>
      </c>
      <c r="AD40" s="46">
        <f ca="1" t="shared" si="4"/>
        <v>1940</v>
      </c>
      <c r="AF40" s="43" t="str">
        <f>+'水洗化人口等'!B40</f>
        <v>27232</v>
      </c>
      <c r="AG40" s="11">
        <v>40</v>
      </c>
      <c r="AI40" s="43" t="s">
        <v>314</v>
      </c>
      <c r="AJ40" s="3" t="s">
        <v>166</v>
      </c>
    </row>
    <row r="41" spans="27:36" ht="13.5" hidden="1">
      <c r="AA41" s="4" t="s">
        <v>290</v>
      </c>
      <c r="AB41" s="46" t="s">
        <v>247</v>
      </c>
      <c r="AC41" s="46" t="s">
        <v>315</v>
      </c>
      <c r="AD41" s="46">
        <f ca="1" t="shared" si="4"/>
        <v>451</v>
      </c>
      <c r="AF41" s="43" t="str">
        <f>+'水洗化人口等'!B41</f>
        <v>27301</v>
      </c>
      <c r="AG41" s="11">
        <v>41</v>
      </c>
      <c r="AI41" s="43" t="s">
        <v>316</v>
      </c>
      <c r="AJ41" s="3" t="s">
        <v>165</v>
      </c>
    </row>
    <row r="42" spans="27:36" ht="13.5" hidden="1">
      <c r="AA42" s="4" t="s">
        <v>147</v>
      </c>
      <c r="AB42" s="46" t="s">
        <v>247</v>
      </c>
      <c r="AC42" s="46" t="s">
        <v>317</v>
      </c>
      <c r="AD42" s="46">
        <f ca="1" t="shared" si="4"/>
        <v>4761</v>
      </c>
      <c r="AF42" s="43" t="str">
        <f>+'水洗化人口等'!B42</f>
        <v>27321</v>
      </c>
      <c r="AG42" s="11">
        <v>42</v>
      </c>
      <c r="AI42" s="43" t="s">
        <v>318</v>
      </c>
      <c r="AJ42" s="3" t="s">
        <v>164</v>
      </c>
    </row>
    <row r="43" spans="27:36" ht="13.5" hidden="1">
      <c r="AA43" s="4" t="s">
        <v>205</v>
      </c>
      <c r="AB43" s="46" t="s">
        <v>247</v>
      </c>
      <c r="AC43" s="46" t="s">
        <v>319</v>
      </c>
      <c r="AD43" s="46">
        <f ca="1" t="shared" si="4"/>
        <v>4092</v>
      </c>
      <c r="AF43" s="43" t="str">
        <f>+'水洗化人口等'!B43</f>
        <v>27322</v>
      </c>
      <c r="AG43" s="11">
        <v>43</v>
      </c>
      <c r="AI43" s="43" t="s">
        <v>320</v>
      </c>
      <c r="AJ43" s="3" t="s">
        <v>163</v>
      </c>
    </row>
    <row r="44" spans="27:36" ht="13.5" hidden="1">
      <c r="AA44" s="4" t="s">
        <v>148</v>
      </c>
      <c r="AB44" s="46" t="s">
        <v>247</v>
      </c>
      <c r="AC44" s="46" t="s">
        <v>321</v>
      </c>
      <c r="AD44" s="46">
        <f ca="1" t="shared" si="4"/>
        <v>0</v>
      </c>
      <c r="AF44" s="43" t="str">
        <f>+'水洗化人口等'!B44</f>
        <v>27341</v>
      </c>
      <c r="AG44" s="11">
        <v>44</v>
      </c>
      <c r="AI44" s="43" t="s">
        <v>322</v>
      </c>
      <c r="AJ44" s="3" t="s">
        <v>162</v>
      </c>
    </row>
    <row r="45" spans="27:36" ht="13.5" hidden="1">
      <c r="AA45" s="4" t="s">
        <v>149</v>
      </c>
      <c r="AB45" s="46" t="s">
        <v>247</v>
      </c>
      <c r="AC45" s="46" t="s">
        <v>323</v>
      </c>
      <c r="AD45" s="46">
        <f ca="1" t="shared" si="4"/>
        <v>0</v>
      </c>
      <c r="AF45" s="43" t="str">
        <f>+'水洗化人口等'!B45</f>
        <v>27361</v>
      </c>
      <c r="AG45" s="11">
        <v>45</v>
      </c>
      <c r="AI45" s="43" t="s">
        <v>324</v>
      </c>
      <c r="AJ45" s="3" t="s">
        <v>161</v>
      </c>
    </row>
    <row r="46" spans="27:36" ht="13.5" hidden="1">
      <c r="AA46" s="4" t="s">
        <v>150</v>
      </c>
      <c r="AB46" s="46" t="s">
        <v>247</v>
      </c>
      <c r="AC46" s="46" t="s">
        <v>325</v>
      </c>
      <c r="AD46" s="46">
        <f ca="1" t="shared" si="4"/>
        <v>117</v>
      </c>
      <c r="AF46" s="43" t="str">
        <f>+'水洗化人口等'!B46</f>
        <v>27362</v>
      </c>
      <c r="AG46" s="11">
        <v>46</v>
      </c>
      <c r="AI46" s="43" t="s">
        <v>326</v>
      </c>
      <c r="AJ46" s="3" t="s">
        <v>160</v>
      </c>
    </row>
    <row r="47" spans="27:36" ht="13.5" hidden="1">
      <c r="AA47" s="4" t="s">
        <v>151</v>
      </c>
      <c r="AB47" s="46" t="s">
        <v>247</v>
      </c>
      <c r="AC47" s="46" t="s">
        <v>327</v>
      </c>
      <c r="AD47" s="46">
        <f ca="1" t="shared" si="4"/>
        <v>0</v>
      </c>
      <c r="AF47" s="43" t="str">
        <f>+'水洗化人口等'!B47</f>
        <v>27366</v>
      </c>
      <c r="AG47" s="11">
        <v>47</v>
      </c>
      <c r="AI47" s="43" t="s">
        <v>328</v>
      </c>
      <c r="AJ47" s="3" t="s">
        <v>159</v>
      </c>
    </row>
    <row r="48" spans="27:36" ht="13.5" hidden="1">
      <c r="AA48" s="4" t="s">
        <v>152</v>
      </c>
      <c r="AB48" s="46" t="s">
        <v>247</v>
      </c>
      <c r="AC48" s="46" t="s">
        <v>329</v>
      </c>
      <c r="AD48" s="46">
        <f ca="1" t="shared" si="4"/>
        <v>2132</v>
      </c>
      <c r="AF48" s="43" t="str">
        <f>+'水洗化人口等'!B48</f>
        <v>27381</v>
      </c>
      <c r="AG48" s="11">
        <v>48</v>
      </c>
      <c r="AI48" s="43" t="s">
        <v>330</v>
      </c>
      <c r="AJ48" s="3" t="s">
        <v>158</v>
      </c>
    </row>
    <row r="49" spans="27:36" ht="13.5" hidden="1">
      <c r="AA49" s="4" t="s">
        <v>206</v>
      </c>
      <c r="AB49" s="46" t="s">
        <v>247</v>
      </c>
      <c r="AC49" s="46" t="s">
        <v>331</v>
      </c>
      <c r="AD49" s="46">
        <f ca="1" t="shared" si="4"/>
        <v>276</v>
      </c>
      <c r="AF49" s="43" t="str">
        <f>+'水洗化人口等'!B49</f>
        <v>27382</v>
      </c>
      <c r="AG49" s="11">
        <v>49</v>
      </c>
      <c r="AI49" s="43" t="s">
        <v>332</v>
      </c>
      <c r="AJ49" s="3" t="s">
        <v>157</v>
      </c>
    </row>
    <row r="50" spans="27:36" ht="13.5" hidden="1">
      <c r="AA50" s="4" t="s">
        <v>290</v>
      </c>
      <c r="AB50" s="46" t="s">
        <v>247</v>
      </c>
      <c r="AC50" s="46" t="s">
        <v>333</v>
      </c>
      <c r="AD50" s="46">
        <f ca="1" t="shared" si="4"/>
        <v>214</v>
      </c>
      <c r="AF50" s="43" t="str">
        <f>+'水洗化人口等'!B50</f>
        <v>27383</v>
      </c>
      <c r="AG50" s="11">
        <v>50</v>
      </c>
      <c r="AI50" s="43" t="s">
        <v>334</v>
      </c>
      <c r="AJ50" s="3" t="s">
        <v>156</v>
      </c>
    </row>
    <row r="51" spans="27:36" ht="13.5" hidden="1">
      <c r="AA51" s="4" t="s">
        <v>147</v>
      </c>
      <c r="AB51" s="46" t="s">
        <v>247</v>
      </c>
      <c r="AC51" s="46" t="s">
        <v>335</v>
      </c>
      <c r="AD51" s="46">
        <f ca="1" t="shared" si="4"/>
        <v>51</v>
      </c>
      <c r="AF51" s="43" t="e">
        <f>+水洗化人口等!#REF!</f>
        <v>#REF!</v>
      </c>
      <c r="AG51" s="11">
        <v>51</v>
      </c>
      <c r="AI51" s="43" t="s">
        <v>336</v>
      </c>
      <c r="AJ51" s="3" t="s">
        <v>155</v>
      </c>
    </row>
    <row r="52" spans="27:36" ht="13.5" hidden="1">
      <c r="AA52" s="4" t="s">
        <v>205</v>
      </c>
      <c r="AB52" s="46" t="s">
        <v>247</v>
      </c>
      <c r="AC52" s="46" t="s">
        <v>337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338</v>
      </c>
      <c r="AJ52" s="3" t="s">
        <v>154</v>
      </c>
    </row>
    <row r="53" spans="27:33" ht="13.5" hidden="1">
      <c r="AA53" s="4" t="s">
        <v>148</v>
      </c>
      <c r="AB53" s="46" t="s">
        <v>247</v>
      </c>
      <c r="AC53" s="46" t="s">
        <v>339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+'水洗化人口等'!B51</f>
        <v>0</v>
      </c>
      <c r="AG1805" s="11">
        <v>1805</v>
      </c>
    </row>
    <row r="1806" spans="32:33" ht="13.5" hidden="1">
      <c r="AF1806" s="43">
        <f>+'水洗化人口等'!B52</f>
        <v>0</v>
      </c>
      <c r="AG1806" s="11">
        <v>1806</v>
      </c>
    </row>
    <row r="1807" spans="32:33" ht="13.5" hidden="1">
      <c r="AF1807" s="43">
        <f>+'水洗化人口等'!B53</f>
        <v>0</v>
      </c>
      <c r="AG1807" s="11">
        <v>1807</v>
      </c>
    </row>
    <row r="1808" spans="32:33" ht="13.5" hidden="1">
      <c r="AF1808" s="43">
        <f>+'水洗化人口等'!B54</f>
        <v>0</v>
      </c>
      <c r="AG1808" s="11">
        <v>1808</v>
      </c>
    </row>
    <row r="1809" spans="32:33" ht="13.5" hidden="1">
      <c r="AF1809" s="43">
        <f>+'水洗化人口等'!B55</f>
        <v>0</v>
      </c>
      <c r="AG1809" s="11">
        <v>1809</v>
      </c>
    </row>
    <row r="1810" spans="32:33" ht="13.5" hidden="1">
      <c r="AF1810" s="43">
        <f>+'水洗化人口等'!B56</f>
        <v>0</v>
      </c>
      <c r="AG1810" s="11">
        <v>1810</v>
      </c>
    </row>
    <row r="1811" spans="32:33" ht="13.5" hidden="1">
      <c r="AF1811" s="43">
        <f>+'水洗化人口等'!B57</f>
        <v>0</v>
      </c>
      <c r="AG1811" s="11">
        <v>1811</v>
      </c>
    </row>
    <row r="1812" spans="32:33" ht="13.5" hidden="1">
      <c r="AF1812" s="43">
        <f>+'水洗化人口等'!B58</f>
        <v>0</v>
      </c>
      <c r="AG1812" s="11">
        <v>1812</v>
      </c>
    </row>
    <row r="1813" spans="32:33" ht="13.5" hidden="1">
      <c r="AF1813" s="43">
        <f>+'水洗化人口等'!B59</f>
        <v>0</v>
      </c>
      <c r="AG1813" s="11">
        <v>1813</v>
      </c>
    </row>
    <row r="1814" spans="32:33" ht="13.5" hidden="1">
      <c r="AF1814" s="43">
        <f>+'水洗化人口等'!B60</f>
        <v>0</v>
      </c>
      <c r="AG1814" s="11">
        <v>1814</v>
      </c>
    </row>
    <row r="1815" spans="32:33" ht="13.5" hidden="1">
      <c r="AF1815" s="43">
        <f>+'水洗化人口等'!B61</f>
        <v>0</v>
      </c>
      <c r="AG1815" s="11">
        <v>1815</v>
      </c>
    </row>
    <row r="1816" spans="32:33" ht="13.5" hidden="1">
      <c r="AF1816" s="43">
        <f>+'水洗化人口等'!B62</f>
        <v>0</v>
      </c>
      <c r="AG1816" s="11">
        <v>1816</v>
      </c>
    </row>
    <row r="1817" spans="32:33" ht="13.5" hidden="1">
      <c r="AF1817" s="43">
        <f>+'水洗化人口等'!B63</f>
        <v>0</v>
      </c>
      <c r="AG1817" s="11">
        <v>1817</v>
      </c>
    </row>
    <row r="1818" spans="32:33" ht="13.5" hidden="1">
      <c r="AF1818" s="43">
        <f>+'水洗化人口等'!B64</f>
        <v>0</v>
      </c>
      <c r="AG1818" s="11">
        <v>1818</v>
      </c>
    </row>
    <row r="1819" spans="32:33" ht="13.5" hidden="1">
      <c r="AF1819" s="43">
        <f>+'水洗化人口等'!B65</f>
        <v>0</v>
      </c>
      <c r="AG1819" s="11">
        <v>1819</v>
      </c>
    </row>
    <row r="1820" spans="32:33" ht="13.5" hidden="1">
      <c r="AF1820" s="43">
        <f>+'水洗化人口等'!B66</f>
        <v>0</v>
      </c>
      <c r="AG1820" s="11">
        <v>1820</v>
      </c>
    </row>
    <row r="1821" spans="32:33" ht="13.5" hidden="1">
      <c r="AF1821" s="43">
        <f>+'水洗化人口等'!B67</f>
        <v>0</v>
      </c>
      <c r="AG1821" s="11">
        <v>1821</v>
      </c>
    </row>
    <row r="1822" spans="32:33" ht="13.5" hidden="1">
      <c r="AF1822" s="43">
        <f>+'水洗化人口等'!B68</f>
        <v>0</v>
      </c>
      <c r="AG1822" s="11">
        <v>1822</v>
      </c>
    </row>
    <row r="1823" spans="32:33" ht="13.5" hidden="1">
      <c r="AF1823" s="43">
        <f>+'水洗化人口等'!B69</f>
        <v>0</v>
      </c>
      <c r="AG1823" s="11">
        <v>1823</v>
      </c>
    </row>
    <row r="1824" spans="32:33" ht="13.5" hidden="1">
      <c r="AF1824" s="43">
        <f>+'水洗化人口等'!B70</f>
        <v>0</v>
      </c>
      <c r="AG1824" s="11">
        <v>1824</v>
      </c>
    </row>
    <row r="1825" spans="32:33" ht="13.5" hidden="1">
      <c r="AF1825" s="43">
        <f>+'水洗化人口等'!B71</f>
        <v>0</v>
      </c>
      <c r="AG1825" s="11">
        <v>1825</v>
      </c>
    </row>
    <row r="1826" spans="32:33" ht="13.5" hidden="1">
      <c r="AF1826" s="43">
        <f>+'水洗化人口等'!B72</f>
        <v>0</v>
      </c>
      <c r="AG1826" s="11">
        <v>1826</v>
      </c>
    </row>
    <row r="1827" spans="32:33" ht="13.5" hidden="1">
      <c r="AF1827" s="43">
        <f>+'水洗化人口等'!B73</f>
        <v>0</v>
      </c>
      <c r="AG1827" s="11">
        <v>1827</v>
      </c>
    </row>
    <row r="1828" spans="32:33" ht="13.5" hidden="1">
      <c r="AF1828" s="43">
        <f>+'水洗化人口等'!B74</f>
        <v>0</v>
      </c>
      <c r="AG1828" s="11">
        <v>1828</v>
      </c>
    </row>
    <row r="1829" spans="32:33" ht="13.5" hidden="1">
      <c r="AF1829" s="43">
        <f>+'水洗化人口等'!B75</f>
        <v>0</v>
      </c>
      <c r="AG1829" s="11">
        <v>1829</v>
      </c>
    </row>
    <row r="1830" spans="32:33" ht="13.5" hidden="1">
      <c r="AF1830" s="43">
        <f>+'水洗化人口等'!B76</f>
        <v>0</v>
      </c>
      <c r="AG1830" s="11">
        <v>1830</v>
      </c>
    </row>
    <row r="1831" spans="32:33" ht="13.5" hidden="1">
      <c r="AF1831" s="43">
        <f>+'水洗化人口等'!B77</f>
        <v>0</v>
      </c>
      <c r="AG1831" s="11">
        <v>1831</v>
      </c>
    </row>
    <row r="1832" spans="32:33" ht="13.5" hidden="1">
      <c r="AF1832" s="43">
        <f>+'水洗化人口等'!B78</f>
        <v>0</v>
      </c>
      <c r="AG1832" s="11">
        <v>1832</v>
      </c>
    </row>
    <row r="1833" spans="32:33" ht="13.5" hidden="1">
      <c r="AF1833" s="43">
        <f>+'水洗化人口等'!B79</f>
        <v>0</v>
      </c>
      <c r="AG1833" s="11">
        <v>1833</v>
      </c>
    </row>
    <row r="1834" spans="32:33" ht="13.5" hidden="1">
      <c r="AF1834" s="43">
        <f>+'水洗化人口等'!B80</f>
        <v>0</v>
      </c>
      <c r="AG1834" s="11">
        <v>1834</v>
      </c>
    </row>
    <row r="1835" spans="32:33" ht="13.5" hidden="1">
      <c r="AF1835" s="43">
        <f>+'水洗化人口等'!B81</f>
        <v>0</v>
      </c>
      <c r="AG1835" s="11">
        <v>1835</v>
      </c>
    </row>
    <row r="1836" spans="32:33" ht="13.5" hidden="1">
      <c r="AF1836" s="43">
        <f>+'水洗化人口等'!B82</f>
        <v>0</v>
      </c>
      <c r="AG1836" s="11">
        <v>1836</v>
      </c>
    </row>
    <row r="1837" spans="32:33" ht="13.5" hidden="1">
      <c r="AF1837" s="43">
        <f>+'水洗化人口等'!B83</f>
        <v>0</v>
      </c>
      <c r="AG1837" s="11">
        <v>1837</v>
      </c>
    </row>
    <row r="1838" spans="32:33" ht="13.5" hidden="1">
      <c r="AF1838" s="43">
        <f>+'水洗化人口等'!B84</f>
        <v>0</v>
      </c>
      <c r="AG1838" s="11">
        <v>1838</v>
      </c>
    </row>
    <row r="1839" spans="32:33" ht="13.5" hidden="1">
      <c r="AF1839" s="43">
        <f>+'水洗化人口等'!B85</f>
        <v>0</v>
      </c>
      <c r="AG1839" s="11">
        <v>1839</v>
      </c>
    </row>
    <row r="1840" spans="32:33" ht="13.5" hidden="1">
      <c r="AF1840" s="43">
        <f>+'水洗化人口等'!B86</f>
        <v>0</v>
      </c>
      <c r="AG1840" s="11">
        <v>1840</v>
      </c>
    </row>
    <row r="1841" spans="32:33" ht="13.5" hidden="1">
      <c r="AF1841" s="43">
        <f>+'水洗化人口等'!B87</f>
        <v>0</v>
      </c>
      <c r="AG1841" s="11">
        <v>1841</v>
      </c>
    </row>
    <row r="1842" spans="32:33" ht="13.5" hidden="1">
      <c r="AF1842" s="43">
        <f>+'水洗化人口等'!B88</f>
        <v>0</v>
      </c>
      <c r="AG1842" s="11">
        <v>1842</v>
      </c>
    </row>
    <row r="1843" spans="32:33" ht="13.5" hidden="1">
      <c r="AF1843" s="43">
        <f>+'水洗化人口等'!B89</f>
        <v>0</v>
      </c>
      <c r="AG1843" s="11">
        <v>1843</v>
      </c>
    </row>
    <row r="1844" spans="32:33" ht="13.5" hidden="1">
      <c r="AF1844" s="43">
        <f>+'水洗化人口等'!B90</f>
        <v>0</v>
      </c>
      <c r="AG1844" s="11">
        <v>1844</v>
      </c>
    </row>
    <row r="1845" spans="32:33" ht="13.5" hidden="1">
      <c r="AF1845" s="43">
        <f>+'水洗化人口等'!B91</f>
        <v>0</v>
      </c>
      <c r="AG1845" s="11">
        <v>1845</v>
      </c>
    </row>
    <row r="1846" spans="32:33" ht="13.5" hidden="1">
      <c r="AF1846" s="43">
        <f>+'水洗化人口等'!B92</f>
        <v>0</v>
      </c>
      <c r="AG1846" s="11">
        <v>1846</v>
      </c>
    </row>
    <row r="1847" spans="32:33" ht="13.5" hidden="1">
      <c r="AF1847" s="43">
        <f>+'水洗化人口等'!B93</f>
        <v>0</v>
      </c>
      <c r="AG1847" s="11">
        <v>1847</v>
      </c>
    </row>
    <row r="1848" spans="32:33" ht="13.5" hidden="1">
      <c r="AF1848" s="43">
        <f>+'水洗化人口等'!B94</f>
        <v>0</v>
      </c>
      <c r="AG1848" s="11">
        <v>1848</v>
      </c>
    </row>
    <row r="1849" spans="32:33" ht="13.5" hidden="1">
      <c r="AF1849" s="43">
        <f>+'水洗化人口等'!B95</f>
        <v>0</v>
      </c>
      <c r="AG1849" s="11">
        <v>1849</v>
      </c>
    </row>
    <row r="1850" spans="32:33" ht="13.5" hidden="1">
      <c r="AF1850" s="43">
        <f>+'水洗化人口等'!B96</f>
        <v>0</v>
      </c>
      <c r="AG1850" s="11">
        <v>1850</v>
      </c>
    </row>
    <row r="1851" spans="32:33" ht="13.5" hidden="1">
      <c r="AF1851" s="43">
        <f>+'水洗化人口等'!B97</f>
        <v>0</v>
      </c>
      <c r="AG1851" s="11">
        <v>1851</v>
      </c>
    </row>
    <row r="1852" spans="32:33" ht="13.5" hidden="1">
      <c r="AF1852" s="43">
        <f>+'水洗化人口等'!B98</f>
        <v>0</v>
      </c>
      <c r="AG1852" s="11">
        <v>1852</v>
      </c>
    </row>
    <row r="1853" spans="32:33" ht="13.5" hidden="1">
      <c r="AF1853" s="43">
        <f>+'水洗化人口等'!B99</f>
        <v>0</v>
      </c>
      <c r="AG1853" s="11">
        <v>1853</v>
      </c>
    </row>
    <row r="1854" spans="32:33" ht="13.5" hidden="1">
      <c r="AF1854" s="43">
        <f>+'水洗化人口等'!B100</f>
        <v>0</v>
      </c>
      <c r="AG1854" s="11">
        <v>1854</v>
      </c>
    </row>
    <row r="1855" spans="32:33" ht="13.5" hidden="1">
      <c r="AF1855" s="43">
        <f>+'水洗化人口等'!B101</f>
        <v>0</v>
      </c>
      <c r="AG1855" s="11">
        <v>1855</v>
      </c>
    </row>
    <row r="1856" spans="32:33" ht="13.5" hidden="1">
      <c r="AF1856" s="43">
        <f>+'水洗化人口等'!B102</f>
        <v>0</v>
      </c>
      <c r="AG1856" s="11">
        <v>1856</v>
      </c>
    </row>
    <row r="1857" spans="32:33" ht="13.5" hidden="1">
      <c r="AF1857" s="43">
        <f>+'水洗化人口等'!B103</f>
        <v>0</v>
      </c>
      <c r="AG1857" s="11">
        <v>1857</v>
      </c>
    </row>
    <row r="1858" spans="32:33" ht="13.5" hidden="1">
      <c r="AF1858" s="43">
        <f>+'水洗化人口等'!B104</f>
        <v>0</v>
      </c>
      <c r="AG1858" s="11">
        <v>1858</v>
      </c>
    </row>
    <row r="1859" spans="32:33" ht="13.5" hidden="1">
      <c r="AF1859" s="43">
        <f>+'水洗化人口等'!B105</f>
        <v>0</v>
      </c>
      <c r="AG1859" s="11">
        <v>1859</v>
      </c>
    </row>
    <row r="1860" spans="32:33" ht="13.5" hidden="1">
      <c r="AF1860" s="43">
        <f>+'水洗化人口等'!B106</f>
        <v>0</v>
      </c>
      <c r="AG1860" s="11">
        <v>1860</v>
      </c>
    </row>
    <row r="1861" spans="32:33" ht="13.5" hidden="1">
      <c r="AF1861" s="43">
        <f>+'水洗化人口等'!B107</f>
        <v>0</v>
      </c>
      <c r="AG1861" s="11">
        <v>1861</v>
      </c>
    </row>
    <row r="1862" spans="32:33" ht="13.5" hidden="1">
      <c r="AF1862" s="43">
        <f>+'水洗化人口等'!B108</f>
        <v>0</v>
      </c>
      <c r="AG1862" s="11">
        <v>1862</v>
      </c>
    </row>
    <row r="1863" spans="32:33" ht="13.5" hidden="1">
      <c r="AF1863" s="43">
        <f>+'水洗化人口等'!B109</f>
        <v>0</v>
      </c>
      <c r="AG1863" s="11">
        <v>1863</v>
      </c>
    </row>
    <row r="1864" spans="32:33" ht="13.5" hidden="1">
      <c r="AF1864" s="43">
        <f>+'水洗化人口等'!B110</f>
        <v>0</v>
      </c>
      <c r="AG1864" s="11">
        <v>1864</v>
      </c>
    </row>
    <row r="1865" spans="32:33" ht="13.5" hidden="1">
      <c r="AF1865" s="43">
        <f>+'水洗化人口等'!B111</f>
        <v>0</v>
      </c>
      <c r="AG1865" s="11">
        <v>1865</v>
      </c>
    </row>
    <row r="1866" spans="32:33" ht="13.5" hidden="1">
      <c r="AF1866" s="43">
        <f>+'水洗化人口等'!B112</f>
        <v>0</v>
      </c>
      <c r="AG1866" s="11">
        <v>1866</v>
      </c>
    </row>
    <row r="1867" spans="32:33" ht="13.5" hidden="1">
      <c r="AF1867" s="43">
        <f>+'水洗化人口等'!B113</f>
        <v>0</v>
      </c>
      <c r="AG1867" s="11">
        <v>1867</v>
      </c>
    </row>
    <row r="1868" spans="32:33" ht="13.5" hidden="1">
      <c r="AF1868" s="43">
        <f>+'水洗化人口等'!B114</f>
        <v>0</v>
      </c>
      <c r="AG1868" s="11">
        <v>1868</v>
      </c>
    </row>
    <row r="1869" spans="32:33" ht="13.5" hidden="1">
      <c r="AF1869" s="43">
        <f>+'水洗化人口等'!B115</f>
        <v>0</v>
      </c>
      <c r="AG1869" s="11">
        <v>1869</v>
      </c>
    </row>
    <row r="1870" spans="32:33" ht="13.5" hidden="1">
      <c r="AF1870" s="43">
        <f>+'水洗化人口等'!B116</f>
        <v>0</v>
      </c>
      <c r="AG1870" s="11">
        <v>1870</v>
      </c>
    </row>
    <row r="1871" spans="32:33" ht="13.5" hidden="1">
      <c r="AF1871" s="43">
        <f>+'水洗化人口等'!B117</f>
        <v>0</v>
      </c>
      <c r="AG1871" s="11">
        <v>1871</v>
      </c>
    </row>
    <row r="1872" spans="32:33" ht="13.5" hidden="1">
      <c r="AF1872" s="43">
        <f>+'水洗化人口等'!B118</f>
        <v>0</v>
      </c>
      <c r="AG1872" s="11">
        <v>1872</v>
      </c>
    </row>
    <row r="1873" spans="32:33" ht="13.5" hidden="1">
      <c r="AF1873" s="43">
        <f>+'水洗化人口等'!B119</f>
        <v>0</v>
      </c>
      <c r="AG1873" s="11">
        <v>1873</v>
      </c>
    </row>
    <row r="1874" spans="32:33" ht="13.5" hidden="1">
      <c r="AF1874" s="43">
        <f>+'水洗化人口等'!B120</f>
        <v>0</v>
      </c>
      <c r="AG1874" s="11">
        <v>1874</v>
      </c>
    </row>
    <row r="1875" spans="32:33" ht="13.5" hidden="1">
      <c r="AF1875" s="43">
        <f>+'水洗化人口等'!B121</f>
        <v>0</v>
      </c>
      <c r="AG1875" s="11">
        <v>1875</v>
      </c>
    </row>
    <row r="1876" spans="32:33" ht="13.5" hidden="1">
      <c r="AF1876" s="43">
        <f>+'水洗化人口等'!B122</f>
        <v>0</v>
      </c>
      <c r="AG1876" s="11">
        <v>1876</v>
      </c>
    </row>
    <row r="1877" spans="32:33" ht="13.5" hidden="1">
      <c r="AF1877" s="43">
        <f>+'水洗化人口等'!B123</f>
        <v>0</v>
      </c>
      <c r="AG1877" s="11">
        <v>1877</v>
      </c>
    </row>
    <row r="1878" spans="32:33" ht="13.5" hidden="1">
      <c r="AF1878" s="43">
        <f>+'水洗化人口等'!B124</f>
        <v>0</v>
      </c>
      <c r="AG1878" s="11">
        <v>1878</v>
      </c>
    </row>
    <row r="1879" spans="32:33" ht="13.5" hidden="1">
      <c r="AF1879" s="43">
        <f>+'水洗化人口等'!B125</f>
        <v>0</v>
      </c>
      <c r="AG1879" s="11">
        <v>1879</v>
      </c>
    </row>
    <row r="1880" spans="32:33" ht="13.5" hidden="1">
      <c r="AF1880" s="43">
        <f>+'水洗化人口等'!B126</f>
        <v>0</v>
      </c>
      <c r="AG1880" s="11">
        <v>1880</v>
      </c>
    </row>
    <row r="1881" spans="32:33" ht="13.5" hidden="1">
      <c r="AF1881" s="43">
        <f>+'水洗化人口等'!B127</f>
        <v>0</v>
      </c>
      <c r="AG1881" s="11">
        <v>1881</v>
      </c>
    </row>
    <row r="1882" spans="32:33" ht="13.5" hidden="1">
      <c r="AF1882" s="43">
        <f>+'水洗化人口等'!B128</f>
        <v>0</v>
      </c>
      <c r="AG1882" s="11">
        <v>1882</v>
      </c>
    </row>
    <row r="1883" spans="32:33" ht="13.5" hidden="1">
      <c r="AF1883" s="43">
        <f>+'水洗化人口等'!B129</f>
        <v>0</v>
      </c>
      <c r="AG1883" s="11">
        <v>1883</v>
      </c>
    </row>
    <row r="1884" spans="32:33" ht="13.5" hidden="1">
      <c r="AF1884" s="43">
        <f>+'水洗化人口等'!B130</f>
        <v>0</v>
      </c>
      <c r="AG1884" s="11">
        <v>1884</v>
      </c>
    </row>
    <row r="1885" spans="32:33" ht="13.5" hidden="1">
      <c r="AF1885" s="43">
        <f>+'水洗化人口等'!B131</f>
        <v>0</v>
      </c>
      <c r="AG1885" s="11">
        <v>1885</v>
      </c>
    </row>
    <row r="1886" spans="32:33" ht="13.5" hidden="1">
      <c r="AF1886" s="43">
        <f>+'水洗化人口等'!B132</f>
        <v>0</v>
      </c>
      <c r="AG1886" s="11">
        <v>1886</v>
      </c>
    </row>
    <row r="1887" spans="32:33" ht="13.5" hidden="1">
      <c r="AF1887" s="43">
        <f>+'水洗化人口等'!B133</f>
        <v>0</v>
      </c>
      <c r="AG1887" s="11">
        <v>1887</v>
      </c>
    </row>
    <row r="1888" spans="32:33" ht="13.5" hidden="1">
      <c r="AF1888" s="43">
        <f>+'水洗化人口等'!B134</f>
        <v>0</v>
      </c>
      <c r="AG1888" s="11">
        <v>1888</v>
      </c>
    </row>
    <row r="1889" spans="32:33" ht="13.5" hidden="1">
      <c r="AF1889" s="43">
        <f>+'水洗化人口等'!B135</f>
        <v>0</v>
      </c>
      <c r="AG1889" s="11">
        <v>1889</v>
      </c>
    </row>
    <row r="1890" spans="32:33" ht="13.5" hidden="1">
      <c r="AF1890" s="43">
        <f>+'水洗化人口等'!B136</f>
        <v>0</v>
      </c>
      <c r="AG1890" s="11">
        <v>1890</v>
      </c>
    </row>
    <row r="1891" spans="32:33" ht="13.5" hidden="1">
      <c r="AF1891" s="43">
        <f>+'水洗化人口等'!B137</f>
        <v>0</v>
      </c>
      <c r="AG1891" s="11">
        <v>1891</v>
      </c>
    </row>
    <row r="1892" spans="32:33" ht="13.5" hidden="1">
      <c r="AF1892" s="43">
        <f>+'水洗化人口等'!B138</f>
        <v>0</v>
      </c>
      <c r="AG1892" s="11">
        <v>1892</v>
      </c>
    </row>
    <row r="1893" spans="32:33" ht="13.5" hidden="1">
      <c r="AF1893" s="43">
        <f>+'水洗化人口等'!B139</f>
        <v>0</v>
      </c>
      <c r="AG1893" s="11">
        <v>1893</v>
      </c>
    </row>
    <row r="1894" spans="32:33" ht="13.5" hidden="1">
      <c r="AF1894" s="43">
        <f>+'水洗化人口等'!B140</f>
        <v>0</v>
      </c>
      <c r="AG1894" s="11">
        <v>1894</v>
      </c>
    </row>
    <row r="1895" spans="32:33" ht="13.5" hidden="1">
      <c r="AF1895" s="43">
        <f>+'水洗化人口等'!B141</f>
        <v>0</v>
      </c>
      <c r="AG1895" s="11">
        <v>1895</v>
      </c>
    </row>
    <row r="1896" spans="32:33" ht="13.5" hidden="1">
      <c r="AF1896" s="43">
        <f>+'水洗化人口等'!B142</f>
        <v>0</v>
      </c>
      <c r="AG1896" s="11">
        <v>1896</v>
      </c>
    </row>
    <row r="1897" spans="32:33" ht="13.5" hidden="1">
      <c r="AF1897" s="43">
        <f>+'水洗化人口等'!B143</f>
        <v>0</v>
      </c>
      <c r="AG1897" s="11">
        <v>1897</v>
      </c>
    </row>
    <row r="1898" spans="32:33" ht="13.5" hidden="1">
      <c r="AF1898" s="43">
        <f>+'水洗化人口等'!B144</f>
        <v>0</v>
      </c>
      <c r="AG1898" s="11">
        <v>1898</v>
      </c>
    </row>
    <row r="1899" spans="32:33" ht="13.5" hidden="1">
      <c r="AF1899" s="43">
        <f>+'水洗化人口等'!B145</f>
        <v>0</v>
      </c>
      <c r="AG1899" s="11">
        <v>1899</v>
      </c>
    </row>
    <row r="1900" spans="32:33" ht="13.5" hidden="1">
      <c r="AF1900" s="43">
        <f>+'水洗化人口等'!B146</f>
        <v>0</v>
      </c>
      <c r="AG1900" s="11">
        <v>1900</v>
      </c>
    </row>
    <row r="1901" spans="32:33" ht="13.5" hidden="1">
      <c r="AF1901" s="43">
        <f>+'水洗化人口等'!B147</f>
        <v>0</v>
      </c>
      <c r="AG1901" s="11">
        <v>1901</v>
      </c>
    </row>
    <row r="1902" spans="32:33" ht="13.5" hidden="1">
      <c r="AF1902" s="43">
        <f>+'水洗化人口等'!B148</f>
        <v>0</v>
      </c>
      <c r="AG1902" s="11">
        <v>1902</v>
      </c>
    </row>
    <row r="1903" spans="32:33" ht="13.5" hidden="1">
      <c r="AF1903" s="43">
        <f>+'水洗化人口等'!B149</f>
        <v>0</v>
      </c>
      <c r="AG1903" s="11">
        <v>1903</v>
      </c>
    </row>
    <row r="1904" spans="32:33" ht="13.5" hidden="1">
      <c r="AF1904" s="43">
        <f>+'水洗化人口等'!B150</f>
        <v>0</v>
      </c>
      <c r="AG1904" s="11">
        <v>1904</v>
      </c>
    </row>
    <row r="1905" spans="32:33" ht="13.5" hidden="1">
      <c r="AF1905" s="43">
        <f>+'水洗化人口等'!B151</f>
        <v>0</v>
      </c>
      <c r="AG1905" s="11">
        <v>1905</v>
      </c>
    </row>
    <row r="1906" spans="32:33" ht="13.5" hidden="1">
      <c r="AF1906" s="43">
        <f>+'水洗化人口等'!B152</f>
        <v>0</v>
      </c>
      <c r="AG1906" s="11">
        <v>1906</v>
      </c>
    </row>
    <row r="1907" spans="32:33" ht="13.5" hidden="1">
      <c r="AF1907" s="43">
        <f>+'水洗化人口等'!B153</f>
        <v>0</v>
      </c>
      <c r="AG1907" s="11">
        <v>1907</v>
      </c>
    </row>
    <row r="1908" spans="32:33" ht="13.5" hidden="1">
      <c r="AF1908" s="43">
        <f>+'水洗化人口等'!B154</f>
        <v>0</v>
      </c>
      <c r="AG1908" s="11">
        <v>1908</v>
      </c>
    </row>
    <row r="1909" spans="32:33" ht="13.5" hidden="1">
      <c r="AF1909" s="43">
        <f>+'水洗化人口等'!B155</f>
        <v>0</v>
      </c>
      <c r="AG1909" s="11">
        <v>1909</v>
      </c>
    </row>
    <row r="1910" spans="32:33" ht="13.5" hidden="1">
      <c r="AF1910" s="43">
        <f>+'水洗化人口等'!B156</f>
        <v>0</v>
      </c>
      <c r="AG1910" s="11">
        <v>1910</v>
      </c>
    </row>
    <row r="1911" spans="32:33" ht="13.5" hidden="1">
      <c r="AF1911" s="43">
        <f>+'水洗化人口等'!B157</f>
        <v>0</v>
      </c>
      <c r="AG1911" s="11">
        <v>1911</v>
      </c>
    </row>
    <row r="1912" spans="32:33" ht="13.5" hidden="1">
      <c r="AF1912" s="43">
        <f>+'水洗化人口等'!B158</f>
        <v>0</v>
      </c>
      <c r="AG1912" s="11">
        <v>1912</v>
      </c>
    </row>
    <row r="1913" spans="32:33" ht="13.5" hidden="1">
      <c r="AF1913" s="43">
        <f>+'水洗化人口等'!B159</f>
        <v>0</v>
      </c>
      <c r="AG1913" s="11">
        <v>1913</v>
      </c>
    </row>
    <row r="1914" spans="32:33" ht="13.5" hidden="1">
      <c r="AF1914" s="43">
        <f>+'水洗化人口等'!B160</f>
        <v>0</v>
      </c>
      <c r="AG1914" s="11">
        <v>1914</v>
      </c>
    </row>
    <row r="1915" spans="32:33" ht="13.5" hidden="1">
      <c r="AF1915" s="43">
        <f>+'水洗化人口等'!B161</f>
        <v>0</v>
      </c>
      <c r="AG1915" s="11">
        <v>1915</v>
      </c>
    </row>
    <row r="1916" spans="32:33" ht="13.5" hidden="1">
      <c r="AF1916" s="43">
        <f>+'水洗化人口等'!B162</f>
        <v>0</v>
      </c>
      <c r="AG1916" s="11">
        <v>1916</v>
      </c>
    </row>
    <row r="1917" spans="32:33" ht="13.5" hidden="1">
      <c r="AF1917" s="43">
        <f>+'水洗化人口等'!B163</f>
        <v>0</v>
      </c>
      <c r="AG1917" s="11">
        <v>1917</v>
      </c>
    </row>
    <row r="1918" spans="32:33" ht="13.5" hidden="1">
      <c r="AF1918" s="43">
        <f>+'水洗化人口等'!B164</f>
        <v>0</v>
      </c>
      <c r="AG1918" s="11">
        <v>1918</v>
      </c>
    </row>
    <row r="1919" spans="32:33" ht="13.5" hidden="1">
      <c r="AF1919" s="43">
        <f>+'水洗化人口等'!B165</f>
        <v>0</v>
      </c>
      <c r="AG1919" s="11">
        <v>1919</v>
      </c>
    </row>
    <row r="1920" spans="32:33" ht="13.5" hidden="1">
      <c r="AF1920" s="43">
        <f>+'水洗化人口等'!B166</f>
        <v>0</v>
      </c>
      <c r="AG1920" s="11">
        <v>1920</v>
      </c>
    </row>
    <row r="1921" spans="32:33" ht="13.5" hidden="1">
      <c r="AF1921" s="43">
        <f>+'水洗化人口等'!B167</f>
        <v>0</v>
      </c>
      <c r="AG1921" s="11">
        <v>1921</v>
      </c>
    </row>
    <row r="1922" spans="32:33" ht="13.5" hidden="1">
      <c r="AF1922" s="43">
        <f>+'水洗化人口等'!B168</f>
        <v>0</v>
      </c>
      <c r="AG1922" s="11">
        <v>1922</v>
      </c>
    </row>
    <row r="1923" spans="32:33" ht="13.5" hidden="1">
      <c r="AF1923" s="43">
        <f>+'水洗化人口等'!B169</f>
        <v>0</v>
      </c>
      <c r="AG1923" s="11">
        <v>1923</v>
      </c>
    </row>
    <row r="1924" spans="32:33" ht="13.5" hidden="1">
      <c r="AF1924" s="43">
        <f>+'水洗化人口等'!B170</f>
        <v>0</v>
      </c>
      <c r="AG1924" s="11">
        <v>1924</v>
      </c>
    </row>
    <row r="1925" spans="32:33" ht="13.5" hidden="1">
      <c r="AF1925" s="43">
        <f>+'水洗化人口等'!B171</f>
        <v>0</v>
      </c>
      <c r="AG1925" s="11">
        <v>1925</v>
      </c>
    </row>
    <row r="1926" spans="32:33" ht="13.5" hidden="1">
      <c r="AF1926" s="43">
        <f>+'水洗化人口等'!B172</f>
        <v>0</v>
      </c>
      <c r="AG1926" s="11">
        <v>1926</v>
      </c>
    </row>
    <row r="1927" spans="32:33" ht="13.5" hidden="1">
      <c r="AF1927" s="43">
        <f>+'水洗化人口等'!B173</f>
        <v>0</v>
      </c>
      <c r="AG1927" s="11">
        <v>1927</v>
      </c>
    </row>
    <row r="1928" spans="32:33" ht="13.5" hidden="1">
      <c r="AF1928" s="43">
        <f>+'水洗化人口等'!B174</f>
        <v>0</v>
      </c>
      <c r="AG1928" s="11">
        <v>1928</v>
      </c>
    </row>
    <row r="1929" spans="32:33" ht="13.5" hidden="1">
      <c r="AF1929" s="43">
        <f>+'水洗化人口等'!B175</f>
        <v>0</v>
      </c>
      <c r="AG1929" s="11">
        <v>1929</v>
      </c>
    </row>
    <row r="1930" spans="32:33" ht="13.5" hidden="1">
      <c r="AF1930" s="43">
        <f>+'水洗化人口等'!B176</f>
        <v>0</v>
      </c>
      <c r="AG1930" s="11">
        <v>1930</v>
      </c>
    </row>
    <row r="1931" spans="32:33" ht="13.5" hidden="1">
      <c r="AF1931" s="43">
        <f>+'水洗化人口等'!B177</f>
        <v>0</v>
      </c>
      <c r="AG1931" s="11">
        <v>1931</v>
      </c>
    </row>
    <row r="1932" spans="32:33" ht="13.5" hidden="1">
      <c r="AF1932" s="43">
        <f>+'水洗化人口等'!B178</f>
        <v>0</v>
      </c>
      <c r="AG1932" s="11">
        <v>1932</v>
      </c>
    </row>
    <row r="1933" spans="32:33" ht="13.5" hidden="1">
      <c r="AF1933" s="43">
        <f>+'水洗化人口等'!B179</f>
        <v>0</v>
      </c>
      <c r="AG1933" s="11">
        <v>1933</v>
      </c>
    </row>
    <row r="1934" spans="32:33" ht="13.5" hidden="1">
      <c r="AF1934" s="43">
        <f>+'水洗化人口等'!B180</f>
        <v>0</v>
      </c>
      <c r="AG1934" s="11">
        <v>1934</v>
      </c>
    </row>
    <row r="1935" spans="32:33" ht="13.5" hidden="1">
      <c r="AF1935" s="43">
        <f>+'水洗化人口等'!B181</f>
        <v>0</v>
      </c>
      <c r="AG1935" s="11">
        <v>1935</v>
      </c>
    </row>
    <row r="1936" spans="32:33" ht="13.5" hidden="1">
      <c r="AF1936" s="43">
        <f>+'水洗化人口等'!B182</f>
        <v>0</v>
      </c>
      <c r="AG1936" s="11">
        <v>1936</v>
      </c>
    </row>
    <row r="1937" spans="32:33" ht="13.5" hidden="1">
      <c r="AF1937" s="43">
        <f>+'水洗化人口等'!B183</f>
        <v>0</v>
      </c>
      <c r="AG1937" s="11">
        <v>1937</v>
      </c>
    </row>
    <row r="1938" spans="32:33" ht="13.5" hidden="1">
      <c r="AF1938" s="43">
        <f>+'水洗化人口等'!B184</f>
        <v>0</v>
      </c>
      <c r="AG1938" s="11">
        <v>1938</v>
      </c>
    </row>
    <row r="1939" spans="32:33" ht="13.5" hidden="1">
      <c r="AF1939" s="43">
        <f>+'水洗化人口等'!B185</f>
        <v>0</v>
      </c>
      <c r="AG1939" s="11">
        <v>1939</v>
      </c>
    </row>
    <row r="1940" spans="32:33" ht="13.5" hidden="1">
      <c r="AF1940" s="43">
        <f>+'水洗化人口等'!B186</f>
        <v>0</v>
      </c>
      <c r="AG1940" s="11">
        <v>1940</v>
      </c>
    </row>
    <row r="1941" spans="32:33" ht="13.5" hidden="1">
      <c r="AF1941" s="43">
        <f>+'水洗化人口等'!B187</f>
        <v>0</v>
      </c>
      <c r="AG1941" s="11">
        <v>1941</v>
      </c>
    </row>
    <row r="1942" spans="32:33" ht="13.5" hidden="1">
      <c r="AF1942" s="43">
        <f>+'水洗化人口等'!B188</f>
        <v>0</v>
      </c>
      <c r="AG1942" s="11">
        <v>1942</v>
      </c>
    </row>
    <row r="1943" spans="32:33" ht="13.5" hidden="1">
      <c r="AF1943" s="43">
        <f>+'水洗化人口等'!B189</f>
        <v>0</v>
      </c>
      <c r="AG1943" s="11">
        <v>1943</v>
      </c>
    </row>
    <row r="1944" spans="32:33" ht="13.5" hidden="1">
      <c r="AF1944" s="43">
        <f>+'水洗化人口等'!B190</f>
        <v>0</v>
      </c>
      <c r="AG1944" s="11">
        <v>1944</v>
      </c>
    </row>
    <row r="1945" spans="32:33" ht="13.5" hidden="1">
      <c r="AF1945" s="43">
        <f>+'水洗化人口等'!B191</f>
        <v>0</v>
      </c>
      <c r="AG1945" s="11">
        <v>1945</v>
      </c>
    </row>
    <row r="1946" spans="32:33" ht="13.5" hidden="1">
      <c r="AF1946" s="43">
        <f>+'水洗化人口等'!B192</f>
        <v>0</v>
      </c>
      <c r="AG1946" s="11">
        <v>1946</v>
      </c>
    </row>
    <row r="1947" spans="32:33" ht="13.5" hidden="1">
      <c r="AF1947" s="43">
        <f>+'水洗化人口等'!B193</f>
        <v>0</v>
      </c>
      <c r="AG1947" s="11">
        <v>1947</v>
      </c>
    </row>
    <row r="1948" spans="32:33" ht="13.5" hidden="1">
      <c r="AF1948" s="43">
        <f>+'水洗化人口等'!B194</f>
        <v>0</v>
      </c>
      <c r="AG1948" s="11">
        <v>1948</v>
      </c>
    </row>
    <row r="1949" spans="32:33" ht="13.5" hidden="1">
      <c r="AF1949" s="43">
        <f>+'水洗化人口等'!B195</f>
        <v>0</v>
      </c>
      <c r="AG1949" s="11">
        <v>1949</v>
      </c>
    </row>
    <row r="1950" spans="32:33" ht="13.5" hidden="1">
      <c r="AF1950" s="43">
        <f>+'水洗化人口等'!B196</f>
        <v>0</v>
      </c>
      <c r="AG1950" s="11">
        <v>1950</v>
      </c>
    </row>
    <row r="1951" spans="32:33" ht="13.5" hidden="1">
      <c r="AF1951" s="43">
        <f>+'水洗化人口等'!B197</f>
        <v>0</v>
      </c>
      <c r="AG1951" s="11">
        <v>1951</v>
      </c>
    </row>
    <row r="1952" spans="32:33" ht="13.5" hidden="1">
      <c r="AF1952" s="43">
        <f>+'水洗化人口等'!B198</f>
        <v>0</v>
      </c>
      <c r="AG1952" s="11">
        <v>1952</v>
      </c>
    </row>
    <row r="1953" spans="32:33" ht="13.5" hidden="1">
      <c r="AF1953" s="43">
        <f>+'水洗化人口等'!B199</f>
        <v>0</v>
      </c>
      <c r="AG1953" s="11">
        <v>1953</v>
      </c>
    </row>
    <row r="1954" spans="32:33" ht="13.5" hidden="1">
      <c r="AF1954" s="43">
        <f>+'水洗化人口等'!B200</f>
        <v>0</v>
      </c>
      <c r="AG1954" s="11">
        <v>1954</v>
      </c>
    </row>
    <row r="1955" spans="32:33" ht="13.5" hidden="1">
      <c r="AF1955" s="43">
        <f>+'水洗化人口等'!B201</f>
        <v>0</v>
      </c>
      <c r="AG1955" s="11">
        <v>1955</v>
      </c>
    </row>
    <row r="1956" spans="32:33" ht="13.5" hidden="1">
      <c r="AF1956" s="43">
        <f>+'水洗化人口等'!B202</f>
        <v>0</v>
      </c>
      <c r="AG1956" s="11">
        <v>1956</v>
      </c>
    </row>
    <row r="1957" spans="32:33" ht="13.5" hidden="1">
      <c r="AF1957" s="43">
        <f>+'水洗化人口等'!B203</f>
        <v>0</v>
      </c>
      <c r="AG1957" s="11">
        <v>1957</v>
      </c>
    </row>
    <row r="1958" spans="32:33" ht="13.5" hidden="1">
      <c r="AF1958" s="43">
        <f>+'水洗化人口等'!B204</f>
        <v>0</v>
      </c>
      <c r="AG1958" s="11">
        <v>1958</v>
      </c>
    </row>
    <row r="1959" spans="32:33" ht="13.5" hidden="1">
      <c r="AF1959" s="43">
        <f>+'水洗化人口等'!B205</f>
        <v>0</v>
      </c>
      <c r="AG1959" s="11">
        <v>1959</v>
      </c>
    </row>
    <row r="1960" spans="32:33" ht="13.5" hidden="1">
      <c r="AF1960" s="43">
        <f>+'水洗化人口等'!B206</f>
        <v>0</v>
      </c>
      <c r="AG1960" s="11">
        <v>1960</v>
      </c>
    </row>
    <row r="1961" spans="32:33" ht="13.5" hidden="1">
      <c r="AF1961" s="43">
        <f>+'水洗化人口等'!B207</f>
        <v>0</v>
      </c>
      <c r="AG1961" s="11">
        <v>1961</v>
      </c>
    </row>
    <row r="1962" spans="32:33" ht="13.5" hidden="1">
      <c r="AF1962" s="43">
        <f>+'水洗化人口等'!B208</f>
        <v>0</v>
      </c>
      <c r="AG1962" s="11">
        <v>1962</v>
      </c>
    </row>
    <row r="1963" spans="32:33" ht="13.5" hidden="1">
      <c r="AF1963" s="43">
        <f>+'水洗化人口等'!B209</f>
        <v>0</v>
      </c>
      <c r="AG1963" s="11">
        <v>1963</v>
      </c>
    </row>
    <row r="1964" spans="32:33" ht="13.5" hidden="1">
      <c r="AF1964" s="43">
        <f>+'水洗化人口等'!B210</f>
        <v>0</v>
      </c>
      <c r="AG1964" s="11">
        <v>1964</v>
      </c>
    </row>
    <row r="1965" spans="32:33" ht="13.5" hidden="1">
      <c r="AF1965" s="43">
        <f>+'水洗化人口等'!B211</f>
        <v>0</v>
      </c>
      <c r="AG1965" s="11">
        <v>1965</v>
      </c>
    </row>
    <row r="1966" spans="32:33" ht="13.5" hidden="1">
      <c r="AF1966" s="43">
        <f>+'水洗化人口等'!B212</f>
        <v>0</v>
      </c>
      <c r="AG1966" s="11">
        <v>1966</v>
      </c>
    </row>
    <row r="1967" spans="32:33" ht="13.5" hidden="1">
      <c r="AF1967" s="43">
        <f>+'水洗化人口等'!B213</f>
        <v>0</v>
      </c>
      <c r="AG1967" s="11">
        <v>1967</v>
      </c>
    </row>
    <row r="1968" spans="32:33" ht="13.5" hidden="1">
      <c r="AF1968" s="43">
        <f>+'水洗化人口等'!B214</f>
        <v>0</v>
      </c>
      <c r="AG1968" s="11">
        <v>1968</v>
      </c>
    </row>
    <row r="1969" spans="32:33" ht="13.5" hidden="1">
      <c r="AF1969" s="43">
        <f>+'水洗化人口等'!B215</f>
        <v>0</v>
      </c>
      <c r="AG1969" s="11">
        <v>1969</v>
      </c>
    </row>
    <row r="1970" spans="32:33" ht="13.5" hidden="1">
      <c r="AF1970" s="43">
        <f>+'水洗化人口等'!B216</f>
        <v>0</v>
      </c>
      <c r="AG1970" s="11">
        <v>1970</v>
      </c>
    </row>
    <row r="1971" spans="32:33" ht="13.5" hidden="1">
      <c r="AF1971" s="43">
        <f>+'水洗化人口等'!B217</f>
        <v>0</v>
      </c>
      <c r="AG1971" s="11">
        <v>1971</v>
      </c>
    </row>
    <row r="1972" spans="32:33" ht="13.5" hidden="1">
      <c r="AF1972" s="43">
        <f>+'水洗化人口等'!B218</f>
        <v>0</v>
      </c>
      <c r="AG1972" s="11">
        <v>1972</v>
      </c>
    </row>
    <row r="1973" spans="32:33" ht="13.5" hidden="1">
      <c r="AF1973" s="43">
        <f>+'水洗化人口等'!B219</f>
        <v>0</v>
      </c>
      <c r="AG1973" s="11">
        <v>1973</v>
      </c>
    </row>
    <row r="1974" spans="32:33" ht="13.5" hidden="1">
      <c r="AF1974" s="43">
        <f>+'水洗化人口等'!B220</f>
        <v>0</v>
      </c>
      <c r="AG1974" s="11">
        <v>1974</v>
      </c>
    </row>
    <row r="1975" spans="32:33" ht="13.5" hidden="1">
      <c r="AF1975" s="43">
        <f>+'水洗化人口等'!B221</f>
        <v>0</v>
      </c>
      <c r="AG1975" s="11">
        <v>1975</v>
      </c>
    </row>
    <row r="1976" spans="32:33" ht="13.5" hidden="1">
      <c r="AF1976" s="43">
        <f>+'水洗化人口等'!B222</f>
        <v>0</v>
      </c>
      <c r="AG1976" s="11">
        <v>1976</v>
      </c>
    </row>
    <row r="1977" spans="32:33" ht="13.5" hidden="1">
      <c r="AF1977" s="43">
        <f>+'水洗化人口等'!B223</f>
        <v>0</v>
      </c>
      <c r="AG1977" s="11">
        <v>1977</v>
      </c>
    </row>
    <row r="1978" spans="32:33" ht="13.5" hidden="1">
      <c r="AF1978" s="43">
        <f>+'水洗化人口等'!B224</f>
        <v>0</v>
      </c>
      <c r="AG1978" s="11">
        <v>1978</v>
      </c>
    </row>
    <row r="1979" spans="32:33" ht="13.5" hidden="1">
      <c r="AF1979" s="43">
        <f>+'水洗化人口等'!B225</f>
        <v>0</v>
      </c>
      <c r="AG1979" s="11">
        <v>1979</v>
      </c>
    </row>
    <row r="1980" spans="32:33" ht="13.5" hidden="1">
      <c r="AF1980" s="43">
        <f>+'水洗化人口等'!B226</f>
        <v>0</v>
      </c>
      <c r="AG1980" s="11">
        <v>1980</v>
      </c>
    </row>
    <row r="1981" spans="32:33" ht="13.5" hidden="1">
      <c r="AF1981" s="43">
        <f>+'水洗化人口等'!B227</f>
        <v>0</v>
      </c>
      <c r="AG1981" s="11">
        <v>1981</v>
      </c>
    </row>
    <row r="1982" spans="32:33" ht="13.5" hidden="1">
      <c r="AF1982" s="43">
        <f>+'水洗化人口等'!B228</f>
        <v>0</v>
      </c>
      <c r="AG1982" s="11">
        <v>1982</v>
      </c>
    </row>
    <row r="1983" spans="32:33" ht="13.5" hidden="1">
      <c r="AF1983" s="43">
        <f>+'水洗化人口等'!B229</f>
        <v>0</v>
      </c>
      <c r="AG1983" s="11">
        <v>1983</v>
      </c>
    </row>
    <row r="1984" spans="32:33" ht="13.5" hidden="1">
      <c r="AF1984" s="43">
        <f>+'水洗化人口等'!B230</f>
        <v>0</v>
      </c>
      <c r="AG1984" s="11">
        <v>1984</v>
      </c>
    </row>
    <row r="1985" spans="32:33" ht="13.5" hidden="1">
      <c r="AF1985" s="43">
        <f>+'水洗化人口等'!B231</f>
        <v>0</v>
      </c>
      <c r="AG1985" s="11">
        <v>1985</v>
      </c>
    </row>
    <row r="1986" spans="32:33" ht="13.5" hidden="1">
      <c r="AF1986" s="43">
        <f>+'水洗化人口等'!B232</f>
        <v>0</v>
      </c>
      <c r="AG1986" s="11">
        <v>1986</v>
      </c>
    </row>
    <row r="1987" spans="32:33" ht="13.5" hidden="1">
      <c r="AF1987" s="43">
        <f>+'水洗化人口等'!B233</f>
        <v>0</v>
      </c>
      <c r="AG1987" s="11">
        <v>1987</v>
      </c>
    </row>
    <row r="1988" spans="32:33" ht="13.5" hidden="1">
      <c r="AF1988" s="43">
        <f>+'水洗化人口等'!B234</f>
        <v>0</v>
      </c>
      <c r="AG1988" s="11">
        <v>1988</v>
      </c>
    </row>
    <row r="1989" spans="32:33" ht="13.5" hidden="1">
      <c r="AF1989" s="43">
        <f>+'水洗化人口等'!B235</f>
        <v>0</v>
      </c>
      <c r="AG1989" s="11">
        <v>1989</v>
      </c>
    </row>
    <row r="1990" spans="32:33" ht="13.5" hidden="1">
      <c r="AF1990" s="43">
        <f>+'水洗化人口等'!B236</f>
        <v>0</v>
      </c>
      <c r="AG1990" s="11">
        <v>1990</v>
      </c>
    </row>
    <row r="1991" spans="32:33" ht="13.5" hidden="1">
      <c r="AF1991" s="43">
        <f>+'水洗化人口等'!B237</f>
        <v>0</v>
      </c>
      <c r="AG1991" s="11">
        <v>1991</v>
      </c>
    </row>
    <row r="1992" spans="32:33" ht="13.5" hidden="1">
      <c r="AF1992" s="43">
        <f>+'水洗化人口等'!B238</f>
        <v>0</v>
      </c>
      <c r="AG1992" s="11">
        <v>1992</v>
      </c>
    </row>
    <row r="1993" spans="32:33" ht="13.5" hidden="1">
      <c r="AF1993" s="43">
        <f>+'水洗化人口等'!B239</f>
        <v>0</v>
      </c>
      <c r="AG1993" s="11">
        <v>1993</v>
      </c>
    </row>
    <row r="1994" spans="32:33" ht="13.5" hidden="1">
      <c r="AF1994" s="43">
        <f>+'水洗化人口等'!B240</f>
        <v>0</v>
      </c>
      <c r="AG1994" s="11">
        <v>1994</v>
      </c>
    </row>
    <row r="1995" spans="32:33" ht="13.5" hidden="1">
      <c r="AF1995" s="43">
        <f>+'水洗化人口等'!B241</f>
        <v>0</v>
      </c>
      <c r="AG1995" s="11">
        <v>1995</v>
      </c>
    </row>
    <row r="1996" spans="32:33" ht="13.5" hidden="1">
      <c r="AF1996" s="43">
        <f>+'水洗化人口等'!B242</f>
        <v>0</v>
      </c>
      <c r="AG1996" s="11">
        <v>1996</v>
      </c>
    </row>
    <row r="1997" spans="32:33" ht="13.5" hidden="1">
      <c r="AF1997" s="43">
        <f>+'水洗化人口等'!B243</f>
        <v>0</v>
      </c>
      <c r="AG1997" s="11">
        <v>1997</v>
      </c>
    </row>
    <row r="1998" spans="32:33" ht="13.5" hidden="1">
      <c r="AF1998" s="43">
        <f>+'水洗化人口等'!B244</f>
        <v>0</v>
      </c>
      <c r="AG1998" s="11">
        <v>1998</v>
      </c>
    </row>
    <row r="1999" spans="32:33" ht="13.5" hidden="1">
      <c r="AF1999" s="43">
        <f>+'水洗化人口等'!B245</f>
        <v>0</v>
      </c>
      <c r="AG1999" s="11">
        <v>1999</v>
      </c>
    </row>
    <row r="2000" spans="32:33" ht="13.5" hidden="1">
      <c r="AF2000" s="43">
        <f>+'水洗化人口等'!B246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2012-04-02T04:37:36Z</dcterms:modified>
  <cp:category/>
  <cp:version/>
  <cp:contentType/>
  <cp:contentStatus/>
</cp:coreProperties>
</file>