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'市町村分担金内訳'!$A$6:$DU$28</definedName>
    <definedName name="_xlnm._FilterDatabase" localSheetId="4" hidden="1">'組合分担金内訳'!$A$6:$BE$64</definedName>
    <definedName name="_xlnm._FilterDatabase" localSheetId="3" hidden="1">'廃棄物事業経費（歳出）'!$A$6:$CI$85</definedName>
    <definedName name="_xlnm._FilterDatabase" localSheetId="2" hidden="1">'廃棄物事業経費（歳入）'!$A$6:$AD$85</definedName>
    <definedName name="_xlnm._FilterDatabase" localSheetId="0" hidden="1">'廃棄物事業経費（市町村）'!$A$6:$DJ$64</definedName>
    <definedName name="_xlnm._FilterDatabase" localSheetId="1" hidden="1">'廃棄物事業経費（組合）'!$A$6:$DJ$28</definedName>
    <definedName name="_xlnm.Print_Area" localSheetId="6">'経費集計'!$A$1:$M$33</definedName>
    <definedName name="_xlnm.Print_Area" localSheetId="5">'市町村分担金内訳'!$A$2:$DU$28</definedName>
    <definedName name="_xlnm.Print_Area" localSheetId="4">'組合分担金内訳'!$A$2:$BE$64</definedName>
    <definedName name="_xlnm.Print_Area" localSheetId="3">'廃棄物事業経費（歳出）'!$A$2:$CI$85</definedName>
    <definedName name="_xlnm.Print_Area" localSheetId="2">'廃棄物事業経費（歳入）'!$A$2:$AD$85</definedName>
    <definedName name="_xlnm.Print_Area" localSheetId="0">'廃棄物事業経費（市町村）'!$A$2:$DJ$64</definedName>
    <definedName name="_xlnm.Print_Area" localSheetId="1">'廃棄物事業経費（組合）'!$A$2:$DJ$28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<sst xmlns="http://schemas.openxmlformats.org/spreadsheetml/2006/main" count="2953" uniqueCount="616">
  <si>
    <t>23000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</si>
  <si>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</si>
  <si>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</si>
  <si>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</si>
  <si>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</si>
  <si>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</si>
  <si>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</si>
  <si>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</si>
  <si>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</si>
  <si>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</si>
  <si>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</si>
  <si>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</si>
  <si>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</si>
  <si>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</si>
  <si>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</si>
  <si>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</si>
  <si>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</si>
  <si>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</si>
  <si>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</si>
  <si>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</si>
  <si>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</si>
  <si>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</si>
  <si>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</si>
  <si>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</si>
  <si>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</si>
  <si>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</si>
  <si>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</si>
  <si>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</si>
  <si>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</si>
  <si>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</si>
  <si>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</si>
  <si>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</si>
  <si>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</si>
  <si>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</si>
  <si>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</si>
  <si>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</si>
  <si>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</si>
  <si>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</si>
  <si>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</si>
  <si>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</si>
  <si>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</si>
  <si>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</si>
  <si>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愛知県</t>
  </si>
  <si>
    <t>23000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</si>
  <si>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</si>
  <si>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</si>
  <si>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</si>
  <si>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</si>
  <si>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</si>
  <si>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</si>
  <si>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</si>
  <si>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</si>
  <si>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</si>
  <si>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</si>
  <si>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</si>
  <si>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</si>
  <si>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</si>
  <si>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</si>
  <si>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</si>
  <si>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</si>
  <si>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</si>
  <si>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</si>
  <si>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</si>
  <si>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</si>
  <si>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</si>
  <si>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</si>
  <si>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</si>
  <si>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</si>
  <si>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</si>
  <si>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</si>
  <si>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</si>
  <si>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</si>
  <si>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</si>
  <si>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</si>
  <si>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</si>
  <si>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</si>
  <si>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</si>
  <si>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</si>
  <si>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</si>
  <si>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</si>
  <si>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</si>
  <si>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</si>
  <si>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</si>
  <si>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</si>
  <si>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23921</t>
  </si>
  <si>
    <t>西尾幡豆広域連合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</si>
  <si>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</si>
  <si>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</si>
  <si>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</si>
  <si>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</si>
  <si>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</si>
  <si>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</si>
  <si>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</si>
  <si>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</si>
  <si>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</si>
  <si>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</si>
  <si>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</si>
  <si>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</si>
  <si>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</si>
  <si>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</si>
  <si>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</si>
  <si>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</si>
  <si>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</si>
  <si>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</si>
  <si>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</si>
  <si>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</si>
  <si>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</si>
  <si>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</si>
  <si>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</si>
  <si>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</si>
  <si>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</si>
  <si>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</si>
  <si>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</si>
  <si>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</si>
  <si>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</si>
  <si>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</si>
  <si>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</si>
  <si>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</si>
  <si>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</si>
  <si>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</si>
  <si>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</si>
  <si>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</si>
  <si>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</si>
  <si>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</si>
  <si>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</si>
  <si>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</si>
  <si>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</si>
  <si>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</si>
  <si>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</si>
  <si>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</si>
  <si>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</si>
  <si>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</si>
  <si>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</si>
  <si>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</si>
  <si>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</si>
  <si>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</si>
  <si>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</si>
  <si>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</si>
  <si>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</si>
  <si>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</si>
  <si>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</si>
  <si>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</si>
  <si>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</si>
  <si>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</si>
  <si>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</si>
  <si>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</si>
  <si>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</si>
  <si>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</si>
  <si>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</si>
  <si>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</si>
  <si>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</si>
  <si>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</si>
  <si>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</si>
  <si>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</si>
  <si>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</si>
  <si>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</si>
  <si>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</si>
  <si>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</si>
  <si>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</si>
  <si>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</si>
  <si>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</si>
  <si>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</si>
  <si>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</si>
  <si>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</si>
  <si>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</si>
  <si>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</si>
  <si>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</si>
  <si>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</si>
  <si>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</si>
  <si>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</si>
  <si>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</si>
  <si>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</si>
  <si>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</si>
  <si>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</si>
  <si>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</si>
  <si>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</si>
  <si>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</si>
  <si>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</si>
  <si>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</si>
  <si>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</si>
  <si>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</si>
  <si>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</si>
  <si>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</si>
  <si>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</si>
  <si>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</si>
  <si>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</si>
  <si>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</si>
  <si>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</si>
  <si>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</si>
  <si>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</si>
  <si>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</si>
  <si>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</si>
  <si>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</si>
  <si>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</si>
  <si>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</si>
  <si>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</si>
  <si>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</si>
  <si>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</si>
  <si>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</si>
  <si>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</si>
  <si>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</si>
  <si>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</si>
  <si>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</si>
  <si>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</si>
  <si>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</si>
  <si>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</si>
  <si>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</si>
  <si>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</si>
  <si>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</si>
  <si>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</si>
  <si>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</si>
  <si>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</si>
  <si>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</si>
  <si>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</si>
  <si>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</si>
  <si>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</si>
  <si>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</si>
  <si>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</si>
  <si>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</si>
  <si>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</si>
  <si>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</si>
  <si>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</si>
  <si>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</si>
  <si>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</si>
  <si>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</si>
  <si>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</si>
  <si>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</si>
  <si>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</si>
  <si>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</si>
  <si>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</si>
  <si>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</si>
  <si>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</si>
  <si>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</si>
  <si>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</si>
  <si>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</si>
  <si>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</si>
  <si>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</si>
  <si>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</si>
  <si>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</si>
  <si>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</si>
  <si>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</si>
  <si>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</si>
  <si>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</si>
  <si>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</si>
  <si>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</si>
  <si>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</si>
  <si>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</si>
  <si>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</si>
  <si>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</si>
  <si>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</si>
  <si>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</si>
  <si>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</si>
  <si>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</si>
  <si>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</si>
  <si>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</si>
  <si>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</si>
  <si>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</si>
  <si>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</si>
  <si>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</si>
  <si>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</si>
  <si>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</si>
  <si>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</si>
  <si>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</si>
  <si>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</si>
  <si>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</si>
  <si>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</si>
  <si>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</si>
  <si>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</si>
  <si>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</si>
  <si>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</si>
  <si>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</si>
  <si>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</si>
  <si>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</si>
  <si>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</si>
  <si>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</si>
  <si>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</si>
  <si>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</si>
  <si>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</si>
  <si>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</si>
  <si>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</si>
  <si>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</si>
  <si>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</si>
  <si>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</si>
  <si>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</si>
  <si>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</si>
  <si>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</si>
  <si>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</si>
  <si>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</si>
  <si>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</si>
  <si>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</si>
  <si>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</si>
  <si>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</si>
  <si>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</si>
  <si>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</si>
  <si>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</si>
  <si>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</si>
  <si>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</si>
  <si>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</si>
  <si>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</si>
  <si>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</si>
  <si>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</si>
  <si>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</si>
  <si>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</si>
  <si>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</si>
  <si>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</si>
  <si>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</si>
  <si>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</si>
  <si>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</si>
  <si>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</si>
  <si>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</si>
  <si>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</si>
  <si>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</si>
  <si>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</si>
  <si>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</si>
  <si>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</si>
  <si>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</si>
  <si>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</si>
  <si>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</si>
  <si>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</si>
  <si>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</si>
  <si>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</si>
  <si>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</si>
  <si>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</si>
  <si>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</si>
  <si>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</si>
  <si>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</si>
  <si>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</si>
  <si>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</si>
  <si>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</si>
  <si>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</si>
  <si>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</si>
  <si>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</si>
  <si>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</si>
  <si>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</si>
  <si>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</si>
  <si>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</si>
  <si>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</si>
  <si>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</si>
  <si>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</si>
  <si>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</si>
  <si>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</si>
  <si>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</si>
  <si>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</si>
  <si>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</si>
  <si>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</si>
  <si>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</si>
  <si>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</si>
  <si>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</si>
  <si>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</si>
  <si>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</si>
  <si>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</si>
  <si>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</si>
  <si>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</si>
  <si>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</si>
  <si>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</si>
  <si>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</si>
  <si>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</si>
  <si>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</si>
  <si>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</si>
  <si>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</si>
  <si>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</si>
  <si>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</si>
  <si>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</si>
  <si>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-</t>
  </si>
  <si>
    <t>合計</t>
  </si>
  <si>
    <t>美浜町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</si>
  <si>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</si>
  <si>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</si>
  <si>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</si>
  <si>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</si>
  <si>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</si>
  <si>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</si>
  <si>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</si>
  <si>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</si>
  <si>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</si>
  <si>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</si>
  <si>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</si>
  <si>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23848</t>
  </si>
  <si>
    <t>尾張東部衛生組合</t>
  </si>
  <si>
    <t>23205</t>
  </si>
  <si>
    <t>半田市</t>
  </si>
  <si>
    <t>23835</t>
  </si>
  <si>
    <t>23206</t>
  </si>
  <si>
    <t>春日井市</t>
  </si>
  <si>
    <t>23207</t>
  </si>
  <si>
    <t>豊川市</t>
  </si>
  <si>
    <t>23208</t>
  </si>
  <si>
    <t>津島市</t>
  </si>
  <si>
    <t>23849</t>
  </si>
  <si>
    <t>海部地区環境事務組合</t>
  </si>
  <si>
    <t>23209</t>
  </si>
  <si>
    <t>碧南市</t>
  </si>
  <si>
    <t>23838</t>
  </si>
  <si>
    <t>衣浦衛生組合</t>
  </si>
  <si>
    <t>23210</t>
  </si>
  <si>
    <t>刈谷市</t>
  </si>
  <si>
    <t>23858</t>
  </si>
  <si>
    <t>刈谷知立環境組合</t>
  </si>
  <si>
    <t>23211</t>
  </si>
  <si>
    <t>豊田市</t>
  </si>
  <si>
    <t>23844</t>
  </si>
  <si>
    <t>逢妻衛生処理組合</t>
  </si>
  <si>
    <t>23212</t>
  </si>
  <si>
    <t>安城市</t>
  </si>
  <si>
    <t>23213</t>
  </si>
  <si>
    <t>西尾市</t>
  </si>
  <si>
    <t>23921</t>
  </si>
  <si>
    <t>西尾幡豆広域連合</t>
  </si>
  <si>
    <t>23214</t>
  </si>
  <si>
    <t>蒲郡市</t>
  </si>
  <si>
    <t>23842</t>
  </si>
  <si>
    <t>蒲郡市幸田町衛生組合</t>
  </si>
  <si>
    <t>23215</t>
  </si>
  <si>
    <t>犬山市</t>
  </si>
  <si>
    <t>23833</t>
  </si>
  <si>
    <t>愛北広域事務組合</t>
  </si>
  <si>
    <t>23216</t>
  </si>
  <si>
    <t>常滑市</t>
  </si>
  <si>
    <t>23841</t>
  </si>
  <si>
    <t>常滑武豊衛生組合</t>
  </si>
  <si>
    <t>中部知多衛生組合</t>
  </si>
  <si>
    <t>23217</t>
  </si>
  <si>
    <t>江南市</t>
  </si>
  <si>
    <t>23859</t>
  </si>
  <si>
    <t>江南丹羽環境管理組合</t>
  </si>
  <si>
    <t>23219</t>
  </si>
  <si>
    <t>小牧市</t>
  </si>
  <si>
    <t>23851</t>
  </si>
  <si>
    <t>23220</t>
  </si>
  <si>
    <t>稲沢市</t>
  </si>
  <si>
    <t>23221</t>
  </si>
  <si>
    <t>新城市</t>
  </si>
  <si>
    <t>23222</t>
  </si>
  <si>
    <t>東海市</t>
  </si>
  <si>
    <t>23846</t>
  </si>
  <si>
    <t>西知多医療厚生組合</t>
  </si>
  <si>
    <t>23223</t>
  </si>
  <si>
    <t>大府市</t>
  </si>
  <si>
    <t>23837</t>
  </si>
  <si>
    <t>東部知多衛生組合</t>
  </si>
  <si>
    <t>23224</t>
  </si>
  <si>
    <t>知多市</t>
  </si>
  <si>
    <t>23225</t>
  </si>
  <si>
    <t>知立市</t>
  </si>
  <si>
    <t>23226</t>
  </si>
  <si>
    <t>尾張旭市</t>
  </si>
  <si>
    <t>23854</t>
  </si>
  <si>
    <t>尾張旭市長久手町衛生組合</t>
  </si>
  <si>
    <t>23227</t>
  </si>
  <si>
    <t>高浜市</t>
  </si>
  <si>
    <t>23228</t>
  </si>
  <si>
    <t>岩倉市</t>
  </si>
  <si>
    <t>小牧岩倉衛生組合</t>
  </si>
  <si>
    <t>23229</t>
  </si>
  <si>
    <t>豊明市</t>
  </si>
  <si>
    <t>23230</t>
  </si>
  <si>
    <t>日進市</t>
  </si>
  <si>
    <t>23887</t>
  </si>
  <si>
    <t>尾三衛生組合</t>
  </si>
  <si>
    <t>23893</t>
  </si>
  <si>
    <t>日東衛生組合</t>
  </si>
  <si>
    <t>23231</t>
  </si>
  <si>
    <t>田原市</t>
  </si>
  <si>
    <t>23232</t>
  </si>
  <si>
    <t>愛西市</t>
  </si>
  <si>
    <t>23233</t>
  </si>
  <si>
    <t>清須市</t>
  </si>
  <si>
    <t>23899</t>
  </si>
  <si>
    <t>五条広域事務組合</t>
  </si>
  <si>
    <t>23234</t>
  </si>
  <si>
    <t>北名古屋市</t>
  </si>
  <si>
    <t>23874</t>
  </si>
  <si>
    <t>北名古屋衛生組合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</si>
  <si>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</si>
  <si>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</si>
  <si>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</si>
  <si>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</si>
  <si>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</si>
  <si>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</si>
  <si>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</si>
  <si>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</si>
  <si>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</si>
  <si>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</si>
  <si>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</si>
  <si>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</si>
  <si>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</si>
  <si>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</si>
  <si>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</si>
  <si>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</si>
  <si>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</si>
  <si>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</si>
  <si>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</si>
  <si>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</si>
  <si>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</si>
  <si>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</si>
  <si>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</si>
  <si>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</si>
  <si>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</si>
  <si>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</si>
  <si>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</si>
  <si>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</si>
  <si>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23853</t>
  </si>
  <si>
    <t>知多南部衛生組合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</si>
  <si>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</si>
  <si>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</si>
  <si>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</si>
  <si>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</si>
  <si>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</si>
  <si>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</si>
  <si>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</si>
  <si>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</si>
  <si>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</si>
  <si>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</si>
  <si>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</si>
  <si>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</si>
  <si>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</si>
  <si>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</si>
  <si>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</si>
  <si>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</si>
  <si>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</si>
  <si>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</si>
  <si>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</si>
  <si>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</si>
  <si>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</si>
  <si>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</si>
  <si>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</si>
  <si>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</si>
  <si>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</si>
  <si>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</si>
  <si>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</si>
  <si>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</si>
  <si>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</si>
  <si>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</si>
  <si>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</si>
  <si>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</si>
  <si>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</si>
  <si>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</si>
  <si>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</si>
  <si>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</si>
  <si>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</si>
  <si>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</si>
  <si>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</si>
  <si>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</si>
  <si>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</si>
  <si>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</si>
  <si>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</si>
  <si>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</si>
  <si>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</si>
  <si>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</si>
  <si>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</si>
  <si>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</si>
  <si>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</si>
  <si>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</si>
  <si>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</si>
  <si>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</si>
  <si>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</si>
  <si>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</si>
  <si>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</si>
  <si>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</si>
  <si>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</si>
  <si>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</si>
  <si>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</si>
  <si>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</si>
  <si>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</si>
  <si>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</si>
  <si>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</si>
  <si>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</si>
  <si>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</si>
  <si>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</si>
  <si>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</si>
  <si>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</si>
  <si>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</si>
  <si>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</si>
  <si>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</si>
  <si>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</si>
  <si>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</si>
  <si>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</si>
  <si>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</si>
  <si>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20410</t>
  </si>
  <si>
    <t>根羽村</t>
  </si>
  <si>
    <t>23869</t>
  </si>
  <si>
    <t>北設広域事務組合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</si>
  <si>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</si>
  <si>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</si>
  <si>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</si>
  <si>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</si>
  <si>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</si>
  <si>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</si>
  <si>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</si>
  <si>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</si>
  <si>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</si>
  <si>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</si>
  <si>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</si>
  <si>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</si>
  <si>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</si>
  <si>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</si>
  <si>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</si>
  <si>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</si>
  <si>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</si>
  <si>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</si>
  <si>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</si>
  <si>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</si>
  <si>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</si>
  <si>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</si>
  <si>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</si>
  <si>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</si>
  <si>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</si>
  <si>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</si>
  <si>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</si>
  <si>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</si>
  <si>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</si>
  <si>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</si>
  <si>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</si>
  <si>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</si>
  <si>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</si>
  <si>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美浜町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</si>
</sst>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64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248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249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42</v>
      </c>
      <c r="B7" s="192" t="s">
        <v>43</v>
      </c>
      <c r="C7" s="191" t="s">
        <v>364</v>
      </c>
      <c r="D7" s="193">
        <f>SUM(D8:D186)</f>
        <v>99319074</v>
      </c>
      <c r="E7" s="193">
        <f>SUM(E8:E186)</f>
        <v>20259855</v>
      </c>
      <c r="F7" s="193">
        <f>SUM(F8:F186)</f>
        <v>2730379</v>
      </c>
      <c r="G7" s="193">
        <f>SUM(G8:G186)</f>
        <v>80330</v>
      </c>
      <c r="H7" s="193">
        <f>SUM(H8:H186)</f>
        <v>3574255</v>
      </c>
      <c r="I7" s="193">
        <f>SUM(I8:I186)</f>
        <v>8002262</v>
      </c>
      <c r="J7" s="193" t="s">
        <v>363</v>
      </c>
      <c r="K7" s="193">
        <f>SUM(K8:K186)</f>
        <v>5872629</v>
      </c>
      <c r="L7" s="193">
        <f>SUM(L8:L186)</f>
        <v>79059219</v>
      </c>
      <c r="M7" s="193">
        <f>SUM(M8:M186)</f>
        <v>9277544</v>
      </c>
      <c r="N7" s="193">
        <f>SUM(N8:N186)</f>
        <v>772348</v>
      </c>
      <c r="O7" s="193">
        <f>SUM(O8:O186)</f>
        <v>50035</v>
      </c>
      <c r="P7" s="193">
        <f>SUM(P8:P186)</f>
        <v>28090</v>
      </c>
      <c r="Q7" s="193">
        <f>SUM(Q8:Q186)</f>
        <v>41200</v>
      </c>
      <c r="R7" s="193">
        <f>SUM(R8:R186)</f>
        <v>558118</v>
      </c>
      <c r="S7" s="193" t="s">
        <v>363</v>
      </c>
      <c r="T7" s="193">
        <f>SUM(T8:T186)</f>
        <v>94905</v>
      </c>
      <c r="U7" s="193">
        <f>SUM(U8:U186)</f>
        <v>8505196</v>
      </c>
      <c r="V7" s="193">
        <f>SUM(V8:V186)</f>
        <v>108596618</v>
      </c>
      <c r="W7" s="193">
        <f>SUM(W8:W186)</f>
        <v>21032203</v>
      </c>
      <c r="X7" s="193">
        <f>SUM(X8:X186)</f>
        <v>2780414</v>
      </c>
      <c r="Y7" s="193">
        <f>SUM(Y8:Y186)</f>
        <v>108420</v>
      </c>
      <c r="Z7" s="193">
        <f>SUM(Z8:Z186)</f>
        <v>3615455</v>
      </c>
      <c r="AA7" s="193">
        <f>SUM(AA8:AA186)</f>
        <v>8560380</v>
      </c>
      <c r="AB7" s="193" t="s">
        <v>363</v>
      </c>
      <c r="AC7" s="193">
        <f>SUM(AC8:AC186)</f>
        <v>5967534</v>
      </c>
      <c r="AD7" s="193">
        <f>SUM(AD8:AD186)</f>
        <v>87564415</v>
      </c>
      <c r="AE7" s="193">
        <f>SUM(AE8:AE186)</f>
        <v>12636929</v>
      </c>
      <c r="AF7" s="193">
        <f>SUM(AF8:AF186)</f>
        <v>12551105</v>
      </c>
      <c r="AG7" s="193">
        <f>SUM(AG8:AG186)</f>
        <v>315195</v>
      </c>
      <c r="AH7" s="193">
        <f>SUM(AH8:AH186)</f>
        <v>10383484</v>
      </c>
      <c r="AI7" s="193">
        <f>SUM(AI8:AI186)</f>
        <v>1848845</v>
      </c>
      <c r="AJ7" s="193">
        <f>SUM(AJ8:AJ186)</f>
        <v>3581</v>
      </c>
      <c r="AK7" s="193">
        <f>SUM(AK8:AK186)</f>
        <v>85824</v>
      </c>
      <c r="AL7" s="193">
        <f>SUM(AL8:AL186)</f>
        <v>1286799</v>
      </c>
      <c r="AM7" s="193">
        <f>SUM(AM8:AM186)</f>
        <v>72545264</v>
      </c>
      <c r="AN7" s="193">
        <f>SUM(AN8:AN186)</f>
        <v>24311353</v>
      </c>
      <c r="AO7" s="193">
        <f>SUM(AO8:AO186)</f>
        <v>6918981</v>
      </c>
      <c r="AP7" s="193">
        <f>SUM(AP8:AP186)</f>
        <v>14403064</v>
      </c>
      <c r="AQ7" s="193">
        <f>SUM(AQ8:AQ186)</f>
        <v>2576968</v>
      </c>
      <c r="AR7" s="193">
        <f>SUM(AR8:AR186)</f>
        <v>412340</v>
      </c>
      <c r="AS7" s="193">
        <f>SUM(AS8:AS186)</f>
        <v>17950501</v>
      </c>
      <c r="AT7" s="193">
        <f>SUM(AT8:AT186)</f>
        <v>4001338</v>
      </c>
      <c r="AU7" s="193">
        <f>SUM(AU8:AU186)</f>
        <v>12341395</v>
      </c>
      <c r="AV7" s="193">
        <f>SUM(AV8:AV186)</f>
        <v>1607768</v>
      </c>
      <c r="AW7" s="193">
        <f>SUM(AW8:AW186)</f>
        <v>140144</v>
      </c>
      <c r="AX7" s="193">
        <f>SUM(AX8:AX186)</f>
        <v>30095736</v>
      </c>
      <c r="AY7" s="193">
        <f>SUM(AY8:AY186)</f>
        <v>14450477</v>
      </c>
      <c r="AZ7" s="193">
        <f>SUM(AZ8:AZ186)</f>
        <v>14032072</v>
      </c>
      <c r="BA7" s="193">
        <f>SUM(BA8:BA186)</f>
        <v>1038048</v>
      </c>
      <c r="BB7" s="193">
        <f>SUM(BB8:BB186)</f>
        <v>575139</v>
      </c>
      <c r="BC7" s="193">
        <f>SUM(BC8:BC186)</f>
        <v>9518915</v>
      </c>
      <c r="BD7" s="193">
        <f>SUM(BD8:BD186)</f>
        <v>47530</v>
      </c>
      <c r="BE7" s="193">
        <f>SUM(BE8:BE186)</f>
        <v>3331167</v>
      </c>
      <c r="BF7" s="193">
        <f>SUM(BF8:BF186)</f>
        <v>88513360</v>
      </c>
      <c r="BG7" s="193">
        <f>SUM(BG8:BG186)</f>
        <v>117500</v>
      </c>
      <c r="BH7" s="193">
        <f>SUM(BH8:BH186)</f>
        <v>117500</v>
      </c>
      <c r="BI7" s="193">
        <f>SUM(BI8:BI186)</f>
        <v>0</v>
      </c>
      <c r="BJ7" s="193">
        <f>SUM(BJ8:BJ186)</f>
        <v>117500</v>
      </c>
      <c r="BK7" s="193">
        <f>SUM(BK8:BK186)</f>
        <v>0</v>
      </c>
      <c r="BL7" s="193">
        <f>SUM(BL8:BL186)</f>
        <v>0</v>
      </c>
      <c r="BM7" s="193">
        <f>SUM(BM8:BM186)</f>
        <v>0</v>
      </c>
      <c r="BN7" s="193">
        <f>SUM(BN8:BN186)</f>
        <v>0</v>
      </c>
      <c r="BO7" s="193">
        <f>SUM(BO8:BO186)</f>
        <v>4967848</v>
      </c>
      <c r="BP7" s="193">
        <f>SUM(BP8:BP186)</f>
        <v>1618837</v>
      </c>
      <c r="BQ7" s="193">
        <f>SUM(BQ8:BQ186)</f>
        <v>722169</v>
      </c>
      <c r="BR7" s="193">
        <f>SUM(BR8:BR186)</f>
        <v>586051</v>
      </c>
      <c r="BS7" s="193">
        <f>SUM(BS8:BS186)</f>
        <v>177396</v>
      </c>
      <c r="BT7" s="193">
        <f>SUM(BT8:BT186)</f>
        <v>133221</v>
      </c>
      <c r="BU7" s="193">
        <f>SUM(BU8:BU186)</f>
        <v>1189743</v>
      </c>
      <c r="BV7" s="193">
        <f>SUM(BV8:BV186)</f>
        <v>137544</v>
      </c>
      <c r="BW7" s="193">
        <f>SUM(BW8:BW186)</f>
        <v>803611</v>
      </c>
      <c r="BX7" s="193">
        <f>SUM(BX8:BX186)</f>
        <v>248588</v>
      </c>
      <c r="BY7" s="193">
        <f>SUM(BY8:BY186)</f>
        <v>3780</v>
      </c>
      <c r="BZ7" s="193">
        <f>SUM(BZ8:BZ186)</f>
        <v>2152653</v>
      </c>
      <c r="CA7" s="193">
        <f>SUM(CA8:CA186)</f>
        <v>939323</v>
      </c>
      <c r="CB7" s="193">
        <f>SUM(CB8:CB186)</f>
        <v>1045594</v>
      </c>
      <c r="CC7" s="193">
        <f>SUM(CC8:CC186)</f>
        <v>91473</v>
      </c>
      <c r="CD7" s="193">
        <f>SUM(CD8:CD186)</f>
        <v>76263</v>
      </c>
      <c r="CE7" s="193">
        <f>SUM(CE8:CE186)</f>
        <v>3787321</v>
      </c>
      <c r="CF7" s="193">
        <f>SUM(CF8:CF186)</f>
        <v>2835</v>
      </c>
      <c r="CG7" s="193">
        <f>SUM(CG8:CG186)</f>
        <v>404875</v>
      </c>
      <c r="CH7" s="193">
        <f>SUM(CH8:CH186)</f>
        <v>5490223</v>
      </c>
      <c r="CI7" s="193">
        <f>SUM(CI8:CI186)</f>
        <v>12754429</v>
      </c>
      <c r="CJ7" s="193">
        <f>SUM(CJ8:CJ186)</f>
        <v>12668605</v>
      </c>
      <c r="CK7" s="193">
        <f>SUM(CK8:CK186)</f>
        <v>315195</v>
      </c>
      <c r="CL7" s="193">
        <f>SUM(CL8:CL186)</f>
        <v>10500984</v>
      </c>
      <c r="CM7" s="193">
        <f>SUM(CM8:CM186)</f>
        <v>1848845</v>
      </c>
      <c r="CN7" s="193">
        <f>SUM(CN8:CN186)</f>
        <v>3581</v>
      </c>
      <c r="CO7" s="193">
        <f>SUM(CO8:CO186)</f>
        <v>85824</v>
      </c>
      <c r="CP7" s="193">
        <f>SUM(CP8:CP186)</f>
        <v>1286799</v>
      </c>
      <c r="CQ7" s="193">
        <f>SUM(CQ8:CQ186)</f>
        <v>77513112</v>
      </c>
      <c r="CR7" s="193">
        <f>SUM(CR8:CR186)</f>
        <v>25930190</v>
      </c>
      <c r="CS7" s="193">
        <f>SUM(CS8:CS186)</f>
        <v>7641150</v>
      </c>
      <c r="CT7" s="193">
        <f>SUM(CT8:CT186)</f>
        <v>14989115</v>
      </c>
      <c r="CU7" s="193">
        <f>SUM(CU8:CU186)</f>
        <v>2754364</v>
      </c>
      <c r="CV7" s="193">
        <f>SUM(CV8:CV186)</f>
        <v>545561</v>
      </c>
      <c r="CW7" s="193">
        <f>SUM(CW8:CW186)</f>
        <v>19140244</v>
      </c>
      <c r="CX7" s="193">
        <f>SUM(CX8:CX186)</f>
        <v>4138882</v>
      </c>
      <c r="CY7" s="193">
        <f>SUM(CY8:CY186)</f>
        <v>13145006</v>
      </c>
      <c r="CZ7" s="193">
        <f>SUM(CZ8:CZ186)</f>
        <v>1856356</v>
      </c>
      <c r="DA7" s="193">
        <f>SUM(DA8:DA186)</f>
        <v>143924</v>
      </c>
      <c r="DB7" s="193">
        <f>SUM(DB8:DB186)</f>
        <v>32248389</v>
      </c>
      <c r="DC7" s="193">
        <f>SUM(DC8:DC186)</f>
        <v>15389800</v>
      </c>
      <c r="DD7" s="193">
        <f>SUM(DD8:DD186)</f>
        <v>15077666</v>
      </c>
      <c r="DE7" s="193">
        <f>SUM(DE8:DE186)</f>
        <v>1129521</v>
      </c>
      <c r="DF7" s="193">
        <f>SUM(DF8:DF186)</f>
        <v>651402</v>
      </c>
      <c r="DG7" s="193">
        <f>SUM(DG8:DG186)</f>
        <v>13306236</v>
      </c>
      <c r="DH7" s="193">
        <f>SUM(DH8:DH186)</f>
        <v>50365</v>
      </c>
      <c r="DI7" s="193">
        <f>SUM(DI8:DI186)</f>
        <v>3736042</v>
      </c>
      <c r="DJ7" s="193">
        <f>SUM(DJ8:DJ186)</f>
        <v>94003583</v>
      </c>
    </row>
    <row r="8" spans="1:114" s="122" customFormat="1" ht="12" customHeight="1">
      <c r="A8" s="118" t="s">
        <v>42</v>
      </c>
      <c r="B8" s="134" t="s">
        <v>250</v>
      </c>
      <c r="C8" s="118" t="s">
        <v>251</v>
      </c>
      <c r="D8" s="120">
        <f aca="true" t="shared" si="0" ref="D8:D64">SUM(E8,+L8)</f>
        <v>29627209</v>
      </c>
      <c r="E8" s="120">
        <f aca="true" t="shared" si="1" ref="E8:E64">SUM(F8:I8)+K8</f>
        <v>7279076</v>
      </c>
      <c r="F8" s="120">
        <v>7016</v>
      </c>
      <c r="G8" s="120">
        <v>6000</v>
      </c>
      <c r="H8" s="120">
        <v>199955</v>
      </c>
      <c r="I8" s="120">
        <v>4129761</v>
      </c>
      <c r="J8" s="121" t="s">
        <v>363</v>
      </c>
      <c r="K8" s="120">
        <v>2936344</v>
      </c>
      <c r="L8" s="120">
        <v>22348133</v>
      </c>
      <c r="M8" s="120">
        <f aca="true" t="shared" si="2" ref="M8:M64">SUM(N8,+U8)</f>
        <v>1162459</v>
      </c>
      <c r="N8" s="120">
        <f aca="true" t="shared" si="3" ref="N8:N64">SUM(O8:R8)+T8</f>
        <v>88056</v>
      </c>
      <c r="O8" s="120">
        <v>0</v>
      </c>
      <c r="P8" s="120">
        <v>0</v>
      </c>
      <c r="Q8" s="120">
        <v>0</v>
      </c>
      <c r="R8" s="120">
        <v>56012</v>
      </c>
      <c r="S8" s="121" t="s">
        <v>363</v>
      </c>
      <c r="T8" s="120">
        <v>32044</v>
      </c>
      <c r="U8" s="120">
        <v>1074403</v>
      </c>
      <c r="V8" s="120">
        <f aca="true" t="shared" si="4" ref="V8:V64">+SUM(D8,M8)</f>
        <v>30789668</v>
      </c>
      <c r="W8" s="120">
        <f aca="true" t="shared" si="5" ref="W8:W64">+SUM(E8,N8)</f>
        <v>7367132</v>
      </c>
      <c r="X8" s="120">
        <f aca="true" t="shared" si="6" ref="X8:X64">+SUM(F8,O8)</f>
        <v>7016</v>
      </c>
      <c r="Y8" s="120">
        <f aca="true" t="shared" si="7" ref="Y8:Y64">+SUM(G8,P8)</f>
        <v>6000</v>
      </c>
      <c r="Z8" s="120">
        <f aca="true" t="shared" si="8" ref="Z8:Z64">+SUM(H8,Q8)</f>
        <v>199955</v>
      </c>
      <c r="AA8" s="120">
        <f aca="true" t="shared" si="9" ref="AA8:AA64">+SUM(I8,R8)</f>
        <v>4185773</v>
      </c>
      <c r="AB8" s="121" t="s">
        <v>363</v>
      </c>
      <c r="AC8" s="120">
        <f aca="true" t="shared" si="10" ref="AC8:AC64">+SUM(K8,T8)</f>
        <v>2968388</v>
      </c>
      <c r="AD8" s="120">
        <f aca="true" t="shared" si="11" ref="AD8:AD64">+SUM(L8,U8)</f>
        <v>23422536</v>
      </c>
      <c r="AE8" s="120">
        <f aca="true" t="shared" si="12" ref="AE8:AE64">SUM(AF8,+AK8)</f>
        <v>661748</v>
      </c>
      <c r="AF8" s="120">
        <f aca="true" t="shared" si="13" ref="AF8:AF64">SUM(AG8:AJ8)</f>
        <v>587804</v>
      </c>
      <c r="AG8" s="120">
        <v>281169</v>
      </c>
      <c r="AH8" s="120">
        <v>259690</v>
      </c>
      <c r="AI8" s="120">
        <v>46945</v>
      </c>
      <c r="AJ8" s="120">
        <v>0</v>
      </c>
      <c r="AK8" s="120">
        <v>73944</v>
      </c>
      <c r="AL8" s="120">
        <v>0</v>
      </c>
      <c r="AM8" s="120">
        <f aca="true" t="shared" si="14" ref="AM8:AM64">SUM(AN8,AS8,AW8,AX8,BD8)</f>
        <v>28081291</v>
      </c>
      <c r="AN8" s="120">
        <f aca="true" t="shared" si="15" ref="AN8:AN64">SUM(AO8:AR8)</f>
        <v>12975312</v>
      </c>
      <c r="AO8" s="120">
        <v>3345403</v>
      </c>
      <c r="AP8" s="120">
        <v>8520898</v>
      </c>
      <c r="AQ8" s="120">
        <v>998110</v>
      </c>
      <c r="AR8" s="120">
        <v>110901</v>
      </c>
      <c r="AS8" s="120">
        <f aca="true" t="shared" si="16" ref="AS8:AS64">SUM(AT8:AV8)</f>
        <v>7851374</v>
      </c>
      <c r="AT8" s="120">
        <v>2823946</v>
      </c>
      <c r="AU8" s="120">
        <v>4730035</v>
      </c>
      <c r="AV8" s="120">
        <v>297393</v>
      </c>
      <c r="AW8" s="120">
        <v>16889</v>
      </c>
      <c r="AX8" s="120">
        <f aca="true" t="shared" si="17" ref="AX8:AX64">SUM(AY8:BB8)</f>
        <v>7230387</v>
      </c>
      <c r="AY8" s="120">
        <v>3713509</v>
      </c>
      <c r="AZ8" s="120">
        <v>3516878</v>
      </c>
      <c r="BA8" s="120">
        <v>0</v>
      </c>
      <c r="BB8" s="120">
        <v>0</v>
      </c>
      <c r="BC8" s="120">
        <v>0</v>
      </c>
      <c r="BD8" s="120">
        <v>7329</v>
      </c>
      <c r="BE8" s="120">
        <v>884170</v>
      </c>
      <c r="BF8" s="120">
        <f aca="true" t="shared" si="18" ref="BF8:BF64">SUM(AE8,+AM8,+BE8)</f>
        <v>29627209</v>
      </c>
      <c r="BG8" s="120">
        <f aca="true" t="shared" si="19" ref="BG8:BG64">SUM(BH8,+BM8)</f>
        <v>0</v>
      </c>
      <c r="BH8" s="120">
        <f aca="true" t="shared" si="20" ref="BH8:BH6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64">SUM(BP8,BU8,BY8,BZ8,CF8)</f>
        <v>1071528</v>
      </c>
      <c r="BP8" s="120">
        <f aca="true" t="shared" si="22" ref="BP8:BP64">SUM(BQ8:BT8)</f>
        <v>871239</v>
      </c>
      <c r="BQ8" s="120">
        <v>219020</v>
      </c>
      <c r="BR8" s="120">
        <v>531093</v>
      </c>
      <c r="BS8" s="120">
        <v>0</v>
      </c>
      <c r="BT8" s="120">
        <v>121126</v>
      </c>
      <c r="BU8" s="120">
        <f aca="true" t="shared" si="23" ref="BU8:BU64">SUM(BV8:BX8)</f>
        <v>111885</v>
      </c>
      <c r="BV8" s="120">
        <v>17589</v>
      </c>
      <c r="BW8" s="120">
        <v>0</v>
      </c>
      <c r="BX8" s="120">
        <v>94296</v>
      </c>
      <c r="BY8" s="120">
        <v>3780</v>
      </c>
      <c r="BZ8" s="120">
        <f aca="true" t="shared" si="24" ref="BZ8:BZ64">SUM(CA8:CD8)</f>
        <v>84624</v>
      </c>
      <c r="CA8" s="120">
        <v>0</v>
      </c>
      <c r="CB8" s="120">
        <v>0</v>
      </c>
      <c r="CC8" s="120">
        <v>84624</v>
      </c>
      <c r="CD8" s="120">
        <v>0</v>
      </c>
      <c r="CE8" s="120">
        <v>0</v>
      </c>
      <c r="CF8" s="120">
        <v>0</v>
      </c>
      <c r="CG8" s="120">
        <v>90931</v>
      </c>
      <c r="CH8" s="120">
        <f aca="true" t="shared" si="25" ref="CH8:CH64">SUM(BG8,+BO8,+CG8)</f>
        <v>1162459</v>
      </c>
      <c r="CI8" s="120">
        <f>SUM(AE8,+BG8)</f>
        <v>661748</v>
      </c>
      <c r="CJ8" s="120">
        <f aca="true" t="shared" si="26" ref="CJ8:CJ23">SUM(AF8,+BH8)</f>
        <v>587804</v>
      </c>
      <c r="CK8" s="120">
        <f aca="true" t="shared" si="27" ref="CK8:CK23">SUM(AG8,+BI8)</f>
        <v>281169</v>
      </c>
      <c r="CL8" s="120">
        <f aca="true" t="shared" si="28" ref="CL8:CL23">SUM(AH8,+BJ8)</f>
        <v>259690</v>
      </c>
      <c r="CM8" s="120">
        <f aca="true" t="shared" si="29" ref="CM8:CM23">SUM(AI8,+BK8)</f>
        <v>46945</v>
      </c>
      <c r="CN8" s="120">
        <f aca="true" t="shared" si="30" ref="CN8:CN23">SUM(AJ8,+BL8)</f>
        <v>0</v>
      </c>
      <c r="CO8" s="120">
        <f aca="true" t="shared" si="31" ref="CO8:CO23">SUM(AK8,+BM8)</f>
        <v>73944</v>
      </c>
      <c r="CP8" s="120">
        <f aca="true" t="shared" si="32" ref="CP8:CP23">SUM(AL8,+BN8)</f>
        <v>0</v>
      </c>
      <c r="CQ8" s="120">
        <f aca="true" t="shared" si="33" ref="CQ8:CQ23">SUM(AM8,+BO8)</f>
        <v>29152819</v>
      </c>
      <c r="CR8" s="120">
        <f aca="true" t="shared" si="34" ref="CR8:CR23">SUM(AN8,+BP8)</f>
        <v>13846551</v>
      </c>
      <c r="CS8" s="120">
        <f aca="true" t="shared" si="35" ref="CS8:CS23">SUM(AO8,+BQ8)</f>
        <v>3564423</v>
      </c>
      <c r="CT8" s="120">
        <f aca="true" t="shared" si="36" ref="CT8:CT23">SUM(AP8,+BR8)</f>
        <v>9051991</v>
      </c>
      <c r="CU8" s="120">
        <f aca="true" t="shared" si="37" ref="CU8:CU23">SUM(AQ8,+BS8)</f>
        <v>998110</v>
      </c>
      <c r="CV8" s="120">
        <f aca="true" t="shared" si="38" ref="CV8:CV23">SUM(AR8,+BT8)</f>
        <v>232027</v>
      </c>
      <c r="CW8" s="120">
        <f aca="true" t="shared" si="39" ref="CW8:CW23">SUM(AS8,+BU8)</f>
        <v>7963259</v>
      </c>
      <c r="CX8" s="120">
        <f aca="true" t="shared" si="40" ref="CX8:DJ23">SUM(AT8,+BV8)</f>
        <v>2841535</v>
      </c>
      <c r="CY8" s="120">
        <f t="shared" si="40"/>
        <v>4730035</v>
      </c>
      <c r="CZ8" s="120">
        <f t="shared" si="40"/>
        <v>391689</v>
      </c>
      <c r="DA8" s="120">
        <f t="shared" si="40"/>
        <v>20669</v>
      </c>
      <c r="DB8" s="120">
        <f t="shared" si="40"/>
        <v>7315011</v>
      </c>
      <c r="DC8" s="120">
        <f t="shared" si="40"/>
        <v>3713509</v>
      </c>
      <c r="DD8" s="120">
        <f t="shared" si="40"/>
        <v>3516878</v>
      </c>
      <c r="DE8" s="120">
        <f t="shared" si="40"/>
        <v>84624</v>
      </c>
      <c r="DF8" s="120">
        <f t="shared" si="40"/>
        <v>0</v>
      </c>
      <c r="DG8" s="120">
        <f t="shared" si="40"/>
        <v>0</v>
      </c>
      <c r="DH8" s="120">
        <f t="shared" si="40"/>
        <v>7329</v>
      </c>
      <c r="DI8" s="120">
        <f t="shared" si="40"/>
        <v>975101</v>
      </c>
      <c r="DJ8" s="120">
        <f t="shared" si="40"/>
        <v>30789668</v>
      </c>
    </row>
    <row r="9" spans="1:114" s="122" customFormat="1" ht="12" customHeight="1">
      <c r="A9" s="118" t="s">
        <v>42</v>
      </c>
      <c r="B9" s="134" t="s">
        <v>252</v>
      </c>
      <c r="C9" s="118" t="s">
        <v>253</v>
      </c>
      <c r="D9" s="120">
        <f t="shared" si="0"/>
        <v>5784955</v>
      </c>
      <c r="E9" s="120">
        <f t="shared" si="1"/>
        <v>2210311</v>
      </c>
      <c r="F9" s="120">
        <v>475769</v>
      </c>
      <c r="G9" s="120">
        <v>52165</v>
      </c>
      <c r="H9" s="120">
        <v>1115100</v>
      </c>
      <c r="I9" s="120">
        <v>429074</v>
      </c>
      <c r="J9" s="121" t="s">
        <v>363</v>
      </c>
      <c r="K9" s="120">
        <v>138203</v>
      </c>
      <c r="L9" s="120">
        <v>3574644</v>
      </c>
      <c r="M9" s="120">
        <f t="shared" si="2"/>
        <v>258267</v>
      </c>
      <c r="N9" s="120">
        <f t="shared" si="3"/>
        <v>20216</v>
      </c>
      <c r="O9" s="120">
        <v>0</v>
      </c>
      <c r="P9" s="120">
        <v>0</v>
      </c>
      <c r="Q9" s="120">
        <v>16400</v>
      </c>
      <c r="R9" s="120">
        <v>3816</v>
      </c>
      <c r="S9" s="121" t="s">
        <v>363</v>
      </c>
      <c r="T9" s="120">
        <v>0</v>
      </c>
      <c r="U9" s="120">
        <v>238051</v>
      </c>
      <c r="V9" s="120">
        <f t="shared" si="4"/>
        <v>6043222</v>
      </c>
      <c r="W9" s="120">
        <f t="shared" si="5"/>
        <v>2230527</v>
      </c>
      <c r="X9" s="120">
        <f t="shared" si="6"/>
        <v>475769</v>
      </c>
      <c r="Y9" s="120">
        <f t="shared" si="7"/>
        <v>52165</v>
      </c>
      <c r="Z9" s="120">
        <f t="shared" si="8"/>
        <v>1131500</v>
      </c>
      <c r="AA9" s="120">
        <f t="shared" si="9"/>
        <v>432890</v>
      </c>
      <c r="AB9" s="121" t="s">
        <v>363</v>
      </c>
      <c r="AC9" s="120">
        <f t="shared" si="10"/>
        <v>138203</v>
      </c>
      <c r="AD9" s="120">
        <f t="shared" si="11"/>
        <v>3812695</v>
      </c>
      <c r="AE9" s="120">
        <f t="shared" si="12"/>
        <v>2197471</v>
      </c>
      <c r="AF9" s="120">
        <f t="shared" si="13"/>
        <v>2185594</v>
      </c>
      <c r="AG9" s="120">
        <v>0</v>
      </c>
      <c r="AH9" s="120">
        <v>453810</v>
      </c>
      <c r="AI9" s="120">
        <v>1730692</v>
      </c>
      <c r="AJ9" s="120">
        <v>1092</v>
      </c>
      <c r="AK9" s="120">
        <v>11877</v>
      </c>
      <c r="AL9" s="120">
        <v>0</v>
      </c>
      <c r="AM9" s="120">
        <f t="shared" si="14"/>
        <v>3587484</v>
      </c>
      <c r="AN9" s="120">
        <f t="shared" si="15"/>
        <v>1865709</v>
      </c>
      <c r="AO9" s="120">
        <v>310245</v>
      </c>
      <c r="AP9" s="120">
        <v>1094149</v>
      </c>
      <c r="AQ9" s="120">
        <v>397677</v>
      </c>
      <c r="AR9" s="120">
        <v>63638</v>
      </c>
      <c r="AS9" s="120">
        <f t="shared" si="16"/>
        <v>1457362</v>
      </c>
      <c r="AT9" s="120">
        <v>233555</v>
      </c>
      <c r="AU9" s="120">
        <v>1141338</v>
      </c>
      <c r="AV9" s="120">
        <v>82469</v>
      </c>
      <c r="AW9" s="120">
        <v>28705</v>
      </c>
      <c r="AX9" s="120">
        <f t="shared" si="17"/>
        <v>235708</v>
      </c>
      <c r="AY9" s="120">
        <v>109238</v>
      </c>
      <c r="AZ9" s="120">
        <v>126470</v>
      </c>
      <c r="BA9" s="120">
        <v>0</v>
      </c>
      <c r="BB9" s="120">
        <v>0</v>
      </c>
      <c r="BC9" s="120">
        <v>0</v>
      </c>
      <c r="BD9" s="120">
        <v>0</v>
      </c>
      <c r="BE9" s="120">
        <v>0</v>
      </c>
      <c r="BF9" s="120">
        <f t="shared" si="18"/>
        <v>5784955</v>
      </c>
      <c r="BG9" s="120">
        <f t="shared" si="19"/>
        <v>21945</v>
      </c>
      <c r="BH9" s="120">
        <f t="shared" si="20"/>
        <v>21945</v>
      </c>
      <c r="BI9" s="120">
        <v>0</v>
      </c>
      <c r="BJ9" s="120">
        <v>21945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236322</v>
      </c>
      <c r="BP9" s="120">
        <f t="shared" si="22"/>
        <v>86223</v>
      </c>
      <c r="BQ9" s="120">
        <v>39844</v>
      </c>
      <c r="BR9" s="120">
        <v>16263</v>
      </c>
      <c r="BS9" s="120">
        <v>30116</v>
      </c>
      <c r="BT9" s="120">
        <v>0</v>
      </c>
      <c r="BU9" s="120">
        <f t="shared" si="23"/>
        <v>150099</v>
      </c>
      <c r="BV9" s="120">
        <v>2810</v>
      </c>
      <c r="BW9" s="120">
        <v>147289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5"/>
        <v>258267</v>
      </c>
      <c r="CI9" s="120">
        <f>SUM(AE9,+BG9)</f>
        <v>2219416</v>
      </c>
      <c r="CJ9" s="120">
        <f t="shared" si="26"/>
        <v>2207539</v>
      </c>
      <c r="CK9" s="120">
        <f t="shared" si="27"/>
        <v>0</v>
      </c>
      <c r="CL9" s="120">
        <f t="shared" si="28"/>
        <v>475755</v>
      </c>
      <c r="CM9" s="120">
        <f t="shared" si="29"/>
        <v>1730692</v>
      </c>
      <c r="CN9" s="120">
        <f t="shared" si="30"/>
        <v>1092</v>
      </c>
      <c r="CO9" s="120">
        <f t="shared" si="31"/>
        <v>11877</v>
      </c>
      <c r="CP9" s="120">
        <f t="shared" si="32"/>
        <v>0</v>
      </c>
      <c r="CQ9" s="120">
        <f t="shared" si="33"/>
        <v>3823806</v>
      </c>
      <c r="CR9" s="120">
        <f t="shared" si="34"/>
        <v>1951932</v>
      </c>
      <c r="CS9" s="120">
        <f t="shared" si="35"/>
        <v>350089</v>
      </c>
      <c r="CT9" s="120">
        <f t="shared" si="36"/>
        <v>1110412</v>
      </c>
      <c r="CU9" s="120">
        <f t="shared" si="37"/>
        <v>427793</v>
      </c>
      <c r="CV9" s="120">
        <f t="shared" si="38"/>
        <v>63638</v>
      </c>
      <c r="CW9" s="120">
        <f t="shared" si="39"/>
        <v>1607461</v>
      </c>
      <c r="CX9" s="120">
        <f t="shared" si="40"/>
        <v>236365</v>
      </c>
      <c r="CY9" s="120">
        <f t="shared" si="40"/>
        <v>1288627</v>
      </c>
      <c r="CZ9" s="120">
        <f t="shared" si="40"/>
        <v>82469</v>
      </c>
      <c r="DA9" s="120">
        <f t="shared" si="40"/>
        <v>28705</v>
      </c>
      <c r="DB9" s="120">
        <f t="shared" si="40"/>
        <v>235708</v>
      </c>
      <c r="DC9" s="120">
        <f t="shared" si="40"/>
        <v>109238</v>
      </c>
      <c r="DD9" s="120">
        <f t="shared" si="40"/>
        <v>126470</v>
      </c>
      <c r="DE9" s="120">
        <f t="shared" si="40"/>
        <v>0</v>
      </c>
      <c r="DF9" s="120">
        <f t="shared" si="40"/>
        <v>0</v>
      </c>
      <c r="DG9" s="120">
        <f t="shared" si="40"/>
        <v>0</v>
      </c>
      <c r="DH9" s="120">
        <f t="shared" si="40"/>
        <v>0</v>
      </c>
      <c r="DI9" s="120">
        <f t="shared" si="40"/>
        <v>0</v>
      </c>
      <c r="DJ9" s="120">
        <f t="shared" si="40"/>
        <v>6043222</v>
      </c>
    </row>
    <row r="10" spans="1:114" s="122" customFormat="1" ht="12" customHeight="1">
      <c r="A10" s="118" t="s">
        <v>42</v>
      </c>
      <c r="B10" s="134" t="s">
        <v>254</v>
      </c>
      <c r="C10" s="118" t="s">
        <v>255</v>
      </c>
      <c r="D10" s="120">
        <f t="shared" si="0"/>
        <v>10914074</v>
      </c>
      <c r="E10" s="120">
        <f t="shared" si="1"/>
        <v>5058586</v>
      </c>
      <c r="F10" s="120">
        <v>2163524</v>
      </c>
      <c r="G10" s="120">
        <v>0</v>
      </c>
      <c r="H10" s="120">
        <v>2212000</v>
      </c>
      <c r="I10" s="120">
        <v>306256</v>
      </c>
      <c r="J10" s="121" t="s">
        <v>363</v>
      </c>
      <c r="K10" s="120">
        <v>376806</v>
      </c>
      <c r="L10" s="120">
        <v>5855488</v>
      </c>
      <c r="M10" s="120">
        <f t="shared" si="2"/>
        <v>305690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363</v>
      </c>
      <c r="T10" s="120">
        <v>0</v>
      </c>
      <c r="U10" s="120">
        <v>305690</v>
      </c>
      <c r="V10" s="120">
        <f t="shared" si="4"/>
        <v>11219764</v>
      </c>
      <c r="W10" s="120">
        <f t="shared" si="5"/>
        <v>5058586</v>
      </c>
      <c r="X10" s="120">
        <f t="shared" si="6"/>
        <v>2163524</v>
      </c>
      <c r="Y10" s="120">
        <f t="shared" si="7"/>
        <v>0</v>
      </c>
      <c r="Z10" s="120">
        <f t="shared" si="8"/>
        <v>2212000</v>
      </c>
      <c r="AA10" s="120">
        <f t="shared" si="9"/>
        <v>306256</v>
      </c>
      <c r="AB10" s="121" t="s">
        <v>363</v>
      </c>
      <c r="AC10" s="120">
        <f t="shared" si="10"/>
        <v>376806</v>
      </c>
      <c r="AD10" s="120">
        <f t="shared" si="11"/>
        <v>6161178</v>
      </c>
      <c r="AE10" s="120">
        <f t="shared" si="12"/>
        <v>7670713</v>
      </c>
      <c r="AF10" s="120">
        <f t="shared" si="13"/>
        <v>7670713</v>
      </c>
      <c r="AG10" s="120">
        <v>0</v>
      </c>
      <c r="AH10" s="120">
        <v>7670713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3014821</v>
      </c>
      <c r="AN10" s="120">
        <f t="shared" si="15"/>
        <v>1504790</v>
      </c>
      <c r="AO10" s="120">
        <v>272395</v>
      </c>
      <c r="AP10" s="120">
        <v>842558</v>
      </c>
      <c r="AQ10" s="120">
        <v>354686</v>
      </c>
      <c r="AR10" s="120">
        <v>35151</v>
      </c>
      <c r="AS10" s="120">
        <f t="shared" si="16"/>
        <v>511960</v>
      </c>
      <c r="AT10" s="120">
        <v>84160</v>
      </c>
      <c r="AU10" s="120">
        <v>361871</v>
      </c>
      <c r="AV10" s="120">
        <v>65929</v>
      </c>
      <c r="AW10" s="120">
        <v>0</v>
      </c>
      <c r="AX10" s="120">
        <f t="shared" si="17"/>
        <v>998071</v>
      </c>
      <c r="AY10" s="120">
        <v>201469</v>
      </c>
      <c r="AZ10" s="120">
        <v>765857</v>
      </c>
      <c r="BA10" s="120">
        <v>30745</v>
      </c>
      <c r="BB10" s="120">
        <v>0</v>
      </c>
      <c r="BC10" s="120">
        <v>0</v>
      </c>
      <c r="BD10" s="120">
        <v>0</v>
      </c>
      <c r="BE10" s="120">
        <v>228540</v>
      </c>
      <c r="BF10" s="120">
        <f t="shared" si="18"/>
        <v>10914074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305690</v>
      </c>
      <c r="BP10" s="120">
        <f t="shared" si="22"/>
        <v>139930</v>
      </c>
      <c r="BQ10" s="120">
        <v>36824</v>
      </c>
      <c r="BR10" s="120">
        <v>0</v>
      </c>
      <c r="BS10" s="120">
        <v>103106</v>
      </c>
      <c r="BT10" s="120">
        <v>0</v>
      </c>
      <c r="BU10" s="120">
        <f t="shared" si="23"/>
        <v>119429</v>
      </c>
      <c r="BV10" s="120">
        <v>6552</v>
      </c>
      <c r="BW10" s="120">
        <v>112877</v>
      </c>
      <c r="BX10" s="120">
        <v>0</v>
      </c>
      <c r="BY10" s="120">
        <v>0</v>
      </c>
      <c r="BZ10" s="120">
        <f t="shared" si="24"/>
        <v>46331</v>
      </c>
      <c r="CA10" s="120">
        <v>0</v>
      </c>
      <c r="CB10" s="120">
        <v>46331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305690</v>
      </c>
      <c r="CI10" s="120">
        <f>SUM(AE10,+BG10)</f>
        <v>7670713</v>
      </c>
      <c r="CJ10" s="120">
        <f t="shared" si="26"/>
        <v>7670713</v>
      </c>
      <c r="CK10" s="120">
        <f t="shared" si="27"/>
        <v>0</v>
      </c>
      <c r="CL10" s="120">
        <f t="shared" si="28"/>
        <v>7670713</v>
      </c>
      <c r="CM10" s="120">
        <f t="shared" si="29"/>
        <v>0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3320511</v>
      </c>
      <c r="CR10" s="120">
        <f t="shared" si="34"/>
        <v>1644720</v>
      </c>
      <c r="CS10" s="120">
        <f t="shared" si="35"/>
        <v>309219</v>
      </c>
      <c r="CT10" s="120">
        <f t="shared" si="36"/>
        <v>842558</v>
      </c>
      <c r="CU10" s="120">
        <f t="shared" si="37"/>
        <v>457792</v>
      </c>
      <c r="CV10" s="120">
        <f t="shared" si="38"/>
        <v>35151</v>
      </c>
      <c r="CW10" s="120">
        <f t="shared" si="39"/>
        <v>631389</v>
      </c>
      <c r="CX10" s="120">
        <f t="shared" si="40"/>
        <v>90712</v>
      </c>
      <c r="CY10" s="120">
        <f t="shared" si="40"/>
        <v>474748</v>
      </c>
      <c r="CZ10" s="120">
        <f t="shared" si="40"/>
        <v>65929</v>
      </c>
      <c r="DA10" s="120">
        <f t="shared" si="40"/>
        <v>0</v>
      </c>
      <c r="DB10" s="120">
        <f t="shared" si="40"/>
        <v>1044402</v>
      </c>
      <c r="DC10" s="120">
        <f t="shared" si="40"/>
        <v>201469</v>
      </c>
      <c r="DD10" s="120">
        <f t="shared" si="40"/>
        <v>812188</v>
      </c>
      <c r="DE10" s="120">
        <f t="shared" si="40"/>
        <v>30745</v>
      </c>
      <c r="DF10" s="120">
        <f t="shared" si="40"/>
        <v>0</v>
      </c>
      <c r="DG10" s="120">
        <f t="shared" si="40"/>
        <v>0</v>
      </c>
      <c r="DH10" s="120">
        <f t="shared" si="40"/>
        <v>0</v>
      </c>
      <c r="DI10" s="120">
        <f t="shared" si="40"/>
        <v>228540</v>
      </c>
      <c r="DJ10" s="120">
        <f t="shared" si="40"/>
        <v>11219764</v>
      </c>
    </row>
    <row r="11" spans="1:114" s="122" customFormat="1" ht="12" customHeight="1">
      <c r="A11" s="118" t="s">
        <v>42</v>
      </c>
      <c r="B11" s="134" t="s">
        <v>256</v>
      </c>
      <c r="C11" s="118" t="s">
        <v>257</v>
      </c>
      <c r="D11" s="120">
        <f t="shared" si="0"/>
        <v>3267598</v>
      </c>
      <c r="E11" s="120">
        <f t="shared" si="1"/>
        <v>575043</v>
      </c>
      <c r="F11" s="120">
        <v>13737</v>
      </c>
      <c r="G11" s="120">
        <v>0</v>
      </c>
      <c r="H11" s="120">
        <v>0</v>
      </c>
      <c r="I11" s="120">
        <v>404200</v>
      </c>
      <c r="J11" s="121" t="s">
        <v>363</v>
      </c>
      <c r="K11" s="120">
        <v>157106</v>
      </c>
      <c r="L11" s="120">
        <v>2692555</v>
      </c>
      <c r="M11" s="120">
        <f t="shared" si="2"/>
        <v>316796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 t="s">
        <v>363</v>
      </c>
      <c r="T11" s="120">
        <v>0</v>
      </c>
      <c r="U11" s="120">
        <v>316796</v>
      </c>
      <c r="V11" s="120">
        <f t="shared" si="4"/>
        <v>3584394</v>
      </c>
      <c r="W11" s="120">
        <f t="shared" si="5"/>
        <v>575043</v>
      </c>
      <c r="X11" s="120">
        <f t="shared" si="6"/>
        <v>13737</v>
      </c>
      <c r="Y11" s="120">
        <f t="shared" si="7"/>
        <v>0</v>
      </c>
      <c r="Z11" s="120">
        <f t="shared" si="8"/>
        <v>0</v>
      </c>
      <c r="AA11" s="120">
        <f t="shared" si="9"/>
        <v>404200</v>
      </c>
      <c r="AB11" s="121" t="s">
        <v>363</v>
      </c>
      <c r="AC11" s="120">
        <f t="shared" si="10"/>
        <v>157106</v>
      </c>
      <c r="AD11" s="120">
        <f t="shared" si="11"/>
        <v>3009351</v>
      </c>
      <c r="AE11" s="120">
        <f t="shared" si="12"/>
        <v>13125</v>
      </c>
      <c r="AF11" s="120">
        <f t="shared" si="13"/>
        <v>13125</v>
      </c>
      <c r="AG11" s="120">
        <v>0</v>
      </c>
      <c r="AH11" s="120">
        <v>13125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3254473</v>
      </c>
      <c r="AN11" s="120">
        <f t="shared" si="15"/>
        <v>975091</v>
      </c>
      <c r="AO11" s="120">
        <v>253524</v>
      </c>
      <c r="AP11" s="120">
        <v>584469</v>
      </c>
      <c r="AQ11" s="120">
        <v>137098</v>
      </c>
      <c r="AR11" s="120">
        <v>0</v>
      </c>
      <c r="AS11" s="120">
        <f t="shared" si="16"/>
        <v>1056764</v>
      </c>
      <c r="AT11" s="120">
        <v>54109</v>
      </c>
      <c r="AU11" s="120">
        <v>758475</v>
      </c>
      <c r="AV11" s="120">
        <v>244180</v>
      </c>
      <c r="AW11" s="120">
        <v>11236</v>
      </c>
      <c r="AX11" s="120">
        <f t="shared" si="17"/>
        <v>1180564</v>
      </c>
      <c r="AY11" s="120">
        <v>576373</v>
      </c>
      <c r="AZ11" s="120">
        <v>526689</v>
      </c>
      <c r="BA11" s="120">
        <v>35917</v>
      </c>
      <c r="BB11" s="120">
        <v>41585</v>
      </c>
      <c r="BC11" s="120">
        <v>0</v>
      </c>
      <c r="BD11" s="120">
        <v>30818</v>
      </c>
      <c r="BE11" s="120">
        <v>0</v>
      </c>
      <c r="BF11" s="120">
        <f t="shared" si="18"/>
        <v>3267598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316535</v>
      </c>
      <c r="BP11" s="120">
        <f t="shared" si="22"/>
        <v>46349</v>
      </c>
      <c r="BQ11" s="120">
        <v>46349</v>
      </c>
      <c r="BR11" s="120">
        <v>0</v>
      </c>
      <c r="BS11" s="120">
        <v>0</v>
      </c>
      <c r="BT11" s="120">
        <v>0</v>
      </c>
      <c r="BU11" s="120">
        <f t="shared" si="23"/>
        <v>192639</v>
      </c>
      <c r="BV11" s="120">
        <v>0</v>
      </c>
      <c r="BW11" s="120">
        <v>53738</v>
      </c>
      <c r="BX11" s="120">
        <v>138901</v>
      </c>
      <c r="BY11" s="120">
        <v>0</v>
      </c>
      <c r="BZ11" s="120">
        <f t="shared" si="24"/>
        <v>77547</v>
      </c>
      <c r="CA11" s="120">
        <v>0</v>
      </c>
      <c r="CB11" s="120">
        <v>77547</v>
      </c>
      <c r="CC11" s="120">
        <v>0</v>
      </c>
      <c r="CD11" s="120">
        <v>0</v>
      </c>
      <c r="CE11" s="120">
        <v>0</v>
      </c>
      <c r="CF11" s="120">
        <v>0</v>
      </c>
      <c r="CG11" s="120">
        <v>261</v>
      </c>
      <c r="CH11" s="120">
        <f t="shared" si="25"/>
        <v>316796</v>
      </c>
      <c r="CI11" s="120">
        <f>SUM(AE11,+BG11)</f>
        <v>13125</v>
      </c>
      <c r="CJ11" s="120">
        <f t="shared" si="26"/>
        <v>13125</v>
      </c>
      <c r="CK11" s="120">
        <f t="shared" si="27"/>
        <v>0</v>
      </c>
      <c r="CL11" s="120">
        <f t="shared" si="28"/>
        <v>13125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3571008</v>
      </c>
      <c r="CR11" s="120">
        <f t="shared" si="34"/>
        <v>1021440</v>
      </c>
      <c r="CS11" s="120">
        <f t="shared" si="35"/>
        <v>299873</v>
      </c>
      <c r="CT11" s="120">
        <f t="shared" si="36"/>
        <v>584469</v>
      </c>
      <c r="CU11" s="120">
        <f t="shared" si="37"/>
        <v>137098</v>
      </c>
      <c r="CV11" s="120">
        <f t="shared" si="38"/>
        <v>0</v>
      </c>
      <c r="CW11" s="120">
        <f t="shared" si="39"/>
        <v>1249403</v>
      </c>
      <c r="CX11" s="120">
        <f t="shared" si="40"/>
        <v>54109</v>
      </c>
      <c r="CY11" s="120">
        <f t="shared" si="40"/>
        <v>812213</v>
      </c>
      <c r="CZ11" s="120">
        <f t="shared" si="40"/>
        <v>383081</v>
      </c>
      <c r="DA11" s="120">
        <f t="shared" si="40"/>
        <v>11236</v>
      </c>
      <c r="DB11" s="120">
        <f t="shared" si="40"/>
        <v>1258111</v>
      </c>
      <c r="DC11" s="120">
        <f t="shared" si="40"/>
        <v>576373</v>
      </c>
      <c r="DD11" s="120">
        <f t="shared" si="40"/>
        <v>604236</v>
      </c>
      <c r="DE11" s="120">
        <f t="shared" si="40"/>
        <v>35917</v>
      </c>
      <c r="DF11" s="120">
        <f t="shared" si="40"/>
        <v>41585</v>
      </c>
      <c r="DG11" s="120">
        <f t="shared" si="40"/>
        <v>0</v>
      </c>
      <c r="DH11" s="120">
        <f t="shared" si="40"/>
        <v>30818</v>
      </c>
      <c r="DI11" s="120">
        <f t="shared" si="40"/>
        <v>261</v>
      </c>
      <c r="DJ11" s="120">
        <f t="shared" si="40"/>
        <v>3584394</v>
      </c>
    </row>
    <row r="12" spans="1:114" s="122" customFormat="1" ht="12" customHeight="1">
      <c r="A12" s="118" t="s">
        <v>42</v>
      </c>
      <c r="B12" s="134" t="s">
        <v>258</v>
      </c>
      <c r="C12" s="118" t="s">
        <v>259</v>
      </c>
      <c r="D12" s="130">
        <f t="shared" si="0"/>
        <v>808733</v>
      </c>
      <c r="E12" s="130">
        <f t="shared" si="1"/>
        <v>46639</v>
      </c>
      <c r="F12" s="130">
        <v>0</v>
      </c>
      <c r="G12" s="130">
        <v>0</v>
      </c>
      <c r="H12" s="130">
        <v>0</v>
      </c>
      <c r="I12" s="130">
        <v>847</v>
      </c>
      <c r="J12" s="132" t="s">
        <v>363</v>
      </c>
      <c r="K12" s="130">
        <v>45792</v>
      </c>
      <c r="L12" s="130">
        <v>762094</v>
      </c>
      <c r="M12" s="130">
        <f t="shared" si="2"/>
        <v>301639</v>
      </c>
      <c r="N12" s="130">
        <f t="shared" si="3"/>
        <v>48312</v>
      </c>
      <c r="O12" s="130">
        <v>0</v>
      </c>
      <c r="P12" s="130">
        <v>0</v>
      </c>
      <c r="Q12" s="130">
        <v>0</v>
      </c>
      <c r="R12" s="130">
        <v>48312</v>
      </c>
      <c r="S12" s="132" t="s">
        <v>363</v>
      </c>
      <c r="T12" s="130">
        <v>0</v>
      </c>
      <c r="U12" s="130">
        <v>253327</v>
      </c>
      <c r="V12" s="130">
        <f t="shared" si="4"/>
        <v>1110372</v>
      </c>
      <c r="W12" s="130">
        <f t="shared" si="5"/>
        <v>94951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49159</v>
      </c>
      <c r="AB12" s="132" t="s">
        <v>363</v>
      </c>
      <c r="AC12" s="130">
        <f t="shared" si="10"/>
        <v>45792</v>
      </c>
      <c r="AD12" s="130">
        <f t="shared" si="11"/>
        <v>1015421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470343</v>
      </c>
      <c r="AN12" s="130">
        <f t="shared" si="15"/>
        <v>243283</v>
      </c>
      <c r="AO12" s="130">
        <v>45569</v>
      </c>
      <c r="AP12" s="130">
        <v>197714</v>
      </c>
      <c r="AQ12" s="130">
        <v>0</v>
      </c>
      <c r="AR12" s="130">
        <v>0</v>
      </c>
      <c r="AS12" s="130">
        <f t="shared" si="16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7"/>
        <v>227060</v>
      </c>
      <c r="AY12" s="130">
        <v>204497</v>
      </c>
      <c r="AZ12" s="130">
        <v>22563</v>
      </c>
      <c r="BA12" s="130">
        <v>0</v>
      </c>
      <c r="BB12" s="130">
        <v>0</v>
      </c>
      <c r="BC12" s="130">
        <v>281534</v>
      </c>
      <c r="BD12" s="130">
        <v>0</v>
      </c>
      <c r="BE12" s="130">
        <v>56856</v>
      </c>
      <c r="BF12" s="130">
        <f t="shared" si="18"/>
        <v>527199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300657</v>
      </c>
      <c r="BP12" s="130">
        <f t="shared" si="22"/>
        <v>64966</v>
      </c>
      <c r="BQ12" s="130">
        <v>34603</v>
      </c>
      <c r="BR12" s="130"/>
      <c r="BS12" s="130">
        <v>30363</v>
      </c>
      <c r="BT12" s="130">
        <v>0</v>
      </c>
      <c r="BU12" s="130">
        <f t="shared" si="23"/>
        <v>147778</v>
      </c>
      <c r="BV12" s="130">
        <v>0</v>
      </c>
      <c r="BW12" s="130">
        <v>147778</v>
      </c>
      <c r="BX12" s="130">
        <v>0</v>
      </c>
      <c r="BY12" s="130">
        <v>0</v>
      </c>
      <c r="BZ12" s="130">
        <f t="shared" si="24"/>
        <v>87913</v>
      </c>
      <c r="CA12" s="130">
        <v>66891</v>
      </c>
      <c r="CB12" s="130">
        <v>21022</v>
      </c>
      <c r="CC12" s="130">
        <v>0</v>
      </c>
      <c r="CD12" s="130">
        <v>0</v>
      </c>
      <c r="CE12" s="130">
        <v>0</v>
      </c>
      <c r="CF12" s="130">
        <v>0</v>
      </c>
      <c r="CG12" s="130">
        <v>982</v>
      </c>
      <c r="CH12" s="130">
        <f t="shared" si="25"/>
        <v>301639</v>
      </c>
      <c r="CI12" s="130">
        <f>SUM(AE12,+BG12)</f>
        <v>0</v>
      </c>
      <c r="CJ12" s="130">
        <f t="shared" si="26"/>
        <v>0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771000</v>
      </c>
      <c r="CR12" s="130">
        <f t="shared" si="34"/>
        <v>308249</v>
      </c>
      <c r="CS12" s="130">
        <f t="shared" si="35"/>
        <v>80172</v>
      </c>
      <c r="CT12" s="130">
        <f t="shared" si="36"/>
        <v>197714</v>
      </c>
      <c r="CU12" s="130">
        <f t="shared" si="37"/>
        <v>30363</v>
      </c>
      <c r="CV12" s="130">
        <f t="shared" si="38"/>
        <v>0</v>
      </c>
      <c r="CW12" s="130">
        <f t="shared" si="39"/>
        <v>147778</v>
      </c>
      <c r="CX12" s="130">
        <f t="shared" si="40"/>
        <v>0</v>
      </c>
      <c r="CY12" s="130">
        <f t="shared" si="40"/>
        <v>147778</v>
      </c>
      <c r="CZ12" s="130">
        <f t="shared" si="40"/>
        <v>0</v>
      </c>
      <c r="DA12" s="130">
        <f t="shared" si="40"/>
        <v>0</v>
      </c>
      <c r="DB12" s="130">
        <f t="shared" si="40"/>
        <v>314973</v>
      </c>
      <c r="DC12" s="130">
        <f t="shared" si="40"/>
        <v>271388</v>
      </c>
      <c r="DD12" s="130">
        <f t="shared" si="40"/>
        <v>43585</v>
      </c>
      <c r="DE12" s="130">
        <f t="shared" si="40"/>
        <v>0</v>
      </c>
      <c r="DF12" s="130">
        <f t="shared" si="40"/>
        <v>0</v>
      </c>
      <c r="DG12" s="130">
        <f t="shared" si="40"/>
        <v>281534</v>
      </c>
      <c r="DH12" s="130">
        <f t="shared" si="40"/>
        <v>0</v>
      </c>
      <c r="DI12" s="130">
        <f t="shared" si="40"/>
        <v>57838</v>
      </c>
      <c r="DJ12" s="130">
        <f t="shared" si="40"/>
        <v>828838</v>
      </c>
    </row>
    <row r="13" spans="1:114" s="122" customFormat="1" ht="12" customHeight="1">
      <c r="A13" s="118" t="s">
        <v>42</v>
      </c>
      <c r="B13" s="134" t="s">
        <v>260</v>
      </c>
      <c r="C13" s="118" t="s">
        <v>261</v>
      </c>
      <c r="D13" s="130">
        <f t="shared" si="0"/>
        <v>1233328</v>
      </c>
      <c r="E13" s="130">
        <f t="shared" si="1"/>
        <v>245803</v>
      </c>
      <c r="F13" s="130">
        <v>0</v>
      </c>
      <c r="G13" s="130">
        <v>0</v>
      </c>
      <c r="H13" s="130">
        <v>0</v>
      </c>
      <c r="I13" s="130">
        <v>113907</v>
      </c>
      <c r="J13" s="132" t="s">
        <v>363</v>
      </c>
      <c r="K13" s="130">
        <v>131896</v>
      </c>
      <c r="L13" s="130">
        <v>987525</v>
      </c>
      <c r="M13" s="130">
        <f t="shared" si="2"/>
        <v>193657</v>
      </c>
      <c r="N13" s="130">
        <f t="shared" si="3"/>
        <v>15380</v>
      </c>
      <c r="O13" s="130">
        <v>0</v>
      </c>
      <c r="P13" s="130">
        <v>0</v>
      </c>
      <c r="Q13" s="130">
        <v>0</v>
      </c>
      <c r="R13" s="130">
        <v>15380</v>
      </c>
      <c r="S13" s="132" t="s">
        <v>363</v>
      </c>
      <c r="T13" s="130">
        <v>0</v>
      </c>
      <c r="U13" s="130">
        <v>178277</v>
      </c>
      <c r="V13" s="130">
        <f t="shared" si="4"/>
        <v>1426985</v>
      </c>
      <c r="W13" s="130">
        <f t="shared" si="5"/>
        <v>261183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129287</v>
      </c>
      <c r="AB13" s="132" t="s">
        <v>363</v>
      </c>
      <c r="AC13" s="130">
        <f t="shared" si="10"/>
        <v>131896</v>
      </c>
      <c r="AD13" s="130">
        <f t="shared" si="11"/>
        <v>1165802</v>
      </c>
      <c r="AE13" s="130">
        <f t="shared" si="12"/>
        <v>99478</v>
      </c>
      <c r="AF13" s="130">
        <f t="shared" si="13"/>
        <v>99478</v>
      </c>
      <c r="AG13" s="130">
        <v>307</v>
      </c>
      <c r="AH13" s="130">
        <v>96787</v>
      </c>
      <c r="AI13" s="130">
        <v>2384</v>
      </c>
      <c r="AJ13" s="130">
        <v>0</v>
      </c>
      <c r="AK13" s="130">
        <v>0</v>
      </c>
      <c r="AL13" s="130">
        <v>0</v>
      </c>
      <c r="AM13" s="130">
        <f t="shared" si="14"/>
        <v>1133850</v>
      </c>
      <c r="AN13" s="130">
        <f t="shared" si="15"/>
        <v>237333</v>
      </c>
      <c r="AO13" s="130">
        <v>169096</v>
      </c>
      <c r="AP13" s="130">
        <v>68237</v>
      </c>
      <c r="AQ13" s="130">
        <v>0</v>
      </c>
      <c r="AR13" s="130">
        <v>0</v>
      </c>
      <c r="AS13" s="130">
        <f t="shared" si="16"/>
        <v>318152</v>
      </c>
      <c r="AT13" s="130">
        <v>8326</v>
      </c>
      <c r="AU13" s="130">
        <v>304194</v>
      </c>
      <c r="AV13" s="130">
        <v>5632</v>
      </c>
      <c r="AW13" s="130">
        <v>0</v>
      </c>
      <c r="AX13" s="130">
        <f t="shared" si="17"/>
        <v>578365</v>
      </c>
      <c r="AY13" s="130">
        <v>217350</v>
      </c>
      <c r="AZ13" s="130">
        <v>345411</v>
      </c>
      <c r="BA13" s="130">
        <v>0</v>
      </c>
      <c r="BB13" s="130">
        <v>15604</v>
      </c>
      <c r="BC13" s="130">
        <v>0</v>
      </c>
      <c r="BD13" s="130">
        <v>0</v>
      </c>
      <c r="BE13" s="130">
        <v>0</v>
      </c>
      <c r="BF13" s="130">
        <f t="shared" si="18"/>
        <v>1233328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47772</v>
      </c>
      <c r="BP13" s="130">
        <f t="shared" si="22"/>
        <v>9208</v>
      </c>
      <c r="BQ13" s="130">
        <v>9208</v>
      </c>
      <c r="BR13" s="130">
        <v>0</v>
      </c>
      <c r="BS13" s="130">
        <v>0</v>
      </c>
      <c r="BT13" s="130">
        <v>0</v>
      </c>
      <c r="BU13" s="130">
        <f t="shared" si="23"/>
        <v>2072</v>
      </c>
      <c r="BV13" s="130">
        <v>2072</v>
      </c>
      <c r="BW13" s="130">
        <v>0</v>
      </c>
      <c r="BX13" s="130">
        <v>0</v>
      </c>
      <c r="BY13" s="130">
        <v>0</v>
      </c>
      <c r="BZ13" s="130">
        <f t="shared" si="24"/>
        <v>36492</v>
      </c>
      <c r="CA13" s="130">
        <v>26710</v>
      </c>
      <c r="CB13" s="130">
        <v>0</v>
      </c>
      <c r="CC13" s="130">
        <v>0</v>
      </c>
      <c r="CD13" s="130">
        <v>9782</v>
      </c>
      <c r="CE13" s="130">
        <v>145885</v>
      </c>
      <c r="CF13" s="130">
        <v>0</v>
      </c>
      <c r="CG13" s="130">
        <v>0</v>
      </c>
      <c r="CH13" s="130">
        <f t="shared" si="25"/>
        <v>47772</v>
      </c>
      <c r="CI13" s="130">
        <f>SUM(AE13,+BG13)</f>
        <v>99478</v>
      </c>
      <c r="CJ13" s="130">
        <f t="shared" si="26"/>
        <v>99478</v>
      </c>
      <c r="CK13" s="130">
        <f t="shared" si="27"/>
        <v>307</v>
      </c>
      <c r="CL13" s="130">
        <f t="shared" si="28"/>
        <v>96787</v>
      </c>
      <c r="CM13" s="130">
        <f t="shared" si="29"/>
        <v>2384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1181622</v>
      </c>
      <c r="CR13" s="130">
        <f t="shared" si="34"/>
        <v>246541</v>
      </c>
      <c r="CS13" s="130">
        <f t="shared" si="35"/>
        <v>178304</v>
      </c>
      <c r="CT13" s="130">
        <f t="shared" si="36"/>
        <v>68237</v>
      </c>
      <c r="CU13" s="130">
        <f t="shared" si="37"/>
        <v>0</v>
      </c>
      <c r="CV13" s="130">
        <f t="shared" si="38"/>
        <v>0</v>
      </c>
      <c r="CW13" s="130">
        <f t="shared" si="39"/>
        <v>320224</v>
      </c>
      <c r="CX13" s="130">
        <f t="shared" si="40"/>
        <v>10398</v>
      </c>
      <c r="CY13" s="130">
        <f t="shared" si="40"/>
        <v>304194</v>
      </c>
      <c r="CZ13" s="130">
        <f t="shared" si="40"/>
        <v>5632</v>
      </c>
      <c r="DA13" s="130">
        <f t="shared" si="40"/>
        <v>0</v>
      </c>
      <c r="DB13" s="130">
        <f t="shared" si="40"/>
        <v>614857</v>
      </c>
      <c r="DC13" s="130">
        <f t="shared" si="40"/>
        <v>244060</v>
      </c>
      <c r="DD13" s="130">
        <f t="shared" si="40"/>
        <v>345411</v>
      </c>
      <c r="DE13" s="130">
        <f t="shared" si="40"/>
        <v>0</v>
      </c>
      <c r="DF13" s="130">
        <f t="shared" si="40"/>
        <v>25386</v>
      </c>
      <c r="DG13" s="130">
        <f t="shared" si="40"/>
        <v>145885</v>
      </c>
      <c r="DH13" s="130">
        <f t="shared" si="40"/>
        <v>0</v>
      </c>
      <c r="DI13" s="130">
        <f t="shared" si="40"/>
        <v>0</v>
      </c>
      <c r="DJ13" s="130">
        <f t="shared" si="40"/>
        <v>1281100</v>
      </c>
    </row>
    <row r="14" spans="1:114" s="122" customFormat="1" ht="12" customHeight="1">
      <c r="A14" s="118" t="s">
        <v>42</v>
      </c>
      <c r="B14" s="134" t="s">
        <v>262</v>
      </c>
      <c r="C14" s="118" t="s">
        <v>263</v>
      </c>
      <c r="D14" s="130">
        <f t="shared" si="0"/>
        <v>4283581</v>
      </c>
      <c r="E14" s="130">
        <f t="shared" si="1"/>
        <v>452280</v>
      </c>
      <c r="F14" s="130">
        <v>9061</v>
      </c>
      <c r="G14" s="130">
        <v>152</v>
      </c>
      <c r="H14" s="130">
        <v>47200</v>
      </c>
      <c r="I14" s="130">
        <v>171489</v>
      </c>
      <c r="J14" s="132" t="s">
        <v>363</v>
      </c>
      <c r="K14" s="130">
        <v>224378</v>
      </c>
      <c r="L14" s="130">
        <v>3831301</v>
      </c>
      <c r="M14" s="130">
        <f t="shared" si="2"/>
        <v>427305</v>
      </c>
      <c r="N14" s="130">
        <f t="shared" si="3"/>
        <v>52258</v>
      </c>
      <c r="O14" s="130">
        <v>0</v>
      </c>
      <c r="P14" s="130">
        <v>0</v>
      </c>
      <c r="Q14" s="130">
        <v>24800</v>
      </c>
      <c r="R14" s="130">
        <v>27458</v>
      </c>
      <c r="S14" s="132" t="s">
        <v>363</v>
      </c>
      <c r="T14" s="130">
        <v>0</v>
      </c>
      <c r="U14" s="130">
        <v>375047</v>
      </c>
      <c r="V14" s="130">
        <f t="shared" si="4"/>
        <v>4710886</v>
      </c>
      <c r="W14" s="130">
        <f t="shared" si="5"/>
        <v>504538</v>
      </c>
      <c r="X14" s="130">
        <f t="shared" si="6"/>
        <v>9061</v>
      </c>
      <c r="Y14" s="130">
        <f t="shared" si="7"/>
        <v>152</v>
      </c>
      <c r="Z14" s="130">
        <f t="shared" si="8"/>
        <v>72000</v>
      </c>
      <c r="AA14" s="130">
        <f t="shared" si="9"/>
        <v>198947</v>
      </c>
      <c r="AB14" s="132" t="s">
        <v>363</v>
      </c>
      <c r="AC14" s="130">
        <f t="shared" si="10"/>
        <v>224378</v>
      </c>
      <c r="AD14" s="130">
        <f t="shared" si="11"/>
        <v>4206348</v>
      </c>
      <c r="AE14" s="130">
        <f t="shared" si="12"/>
        <v>100517</v>
      </c>
      <c r="AF14" s="130">
        <f t="shared" si="13"/>
        <v>100517</v>
      </c>
      <c r="AG14" s="130">
        <v>31409</v>
      </c>
      <c r="AH14" s="130">
        <v>49737</v>
      </c>
      <c r="AI14" s="130">
        <v>19371</v>
      </c>
      <c r="AJ14" s="130">
        <v>0</v>
      </c>
      <c r="AK14" s="130">
        <v>0</v>
      </c>
      <c r="AL14" s="130">
        <v>0</v>
      </c>
      <c r="AM14" s="130">
        <f t="shared" si="14"/>
        <v>4122173</v>
      </c>
      <c r="AN14" s="130">
        <f t="shared" si="15"/>
        <v>1309760</v>
      </c>
      <c r="AO14" s="130">
        <v>340002</v>
      </c>
      <c r="AP14" s="130">
        <v>802771</v>
      </c>
      <c r="AQ14" s="130">
        <v>143582</v>
      </c>
      <c r="AR14" s="130">
        <v>23405</v>
      </c>
      <c r="AS14" s="130">
        <f t="shared" si="16"/>
        <v>1120520</v>
      </c>
      <c r="AT14" s="130">
        <v>37807</v>
      </c>
      <c r="AU14" s="130">
        <v>1056493</v>
      </c>
      <c r="AV14" s="130">
        <v>26220</v>
      </c>
      <c r="AW14" s="130">
        <v>774</v>
      </c>
      <c r="AX14" s="130">
        <f t="shared" si="17"/>
        <v>1690751</v>
      </c>
      <c r="AY14" s="130">
        <v>480756</v>
      </c>
      <c r="AZ14" s="130">
        <v>1180326</v>
      </c>
      <c r="BA14" s="130">
        <v>4995</v>
      </c>
      <c r="BB14" s="130">
        <v>24674</v>
      </c>
      <c r="BC14" s="130">
        <v>0</v>
      </c>
      <c r="BD14" s="130">
        <v>368</v>
      </c>
      <c r="BE14" s="130">
        <v>60891</v>
      </c>
      <c r="BF14" s="130">
        <f t="shared" si="18"/>
        <v>4283581</v>
      </c>
      <c r="BG14" s="130">
        <f t="shared" si="19"/>
        <v>34475</v>
      </c>
      <c r="BH14" s="130">
        <f t="shared" si="20"/>
        <v>34475</v>
      </c>
      <c r="BI14" s="130">
        <v>0</v>
      </c>
      <c r="BJ14" s="130">
        <v>34475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391600</v>
      </c>
      <c r="BP14" s="130">
        <f t="shared" si="22"/>
        <v>58454</v>
      </c>
      <c r="BQ14" s="130">
        <v>58454</v>
      </c>
      <c r="BR14" s="130">
        <v>0</v>
      </c>
      <c r="BS14" s="130">
        <v>0</v>
      </c>
      <c r="BT14" s="130">
        <v>0</v>
      </c>
      <c r="BU14" s="130">
        <f t="shared" si="23"/>
        <v>146532</v>
      </c>
      <c r="BV14" s="130">
        <v>1414</v>
      </c>
      <c r="BW14" s="130">
        <v>145118</v>
      </c>
      <c r="BX14" s="130">
        <v>0</v>
      </c>
      <c r="BY14" s="130">
        <v>0</v>
      </c>
      <c r="BZ14" s="130">
        <f t="shared" si="24"/>
        <v>186614</v>
      </c>
      <c r="CA14" s="130">
        <v>121401</v>
      </c>
      <c r="CB14" s="130">
        <v>65213</v>
      </c>
      <c r="CC14" s="130">
        <v>0</v>
      </c>
      <c r="CD14" s="130"/>
      <c r="CE14" s="130">
        <v>0</v>
      </c>
      <c r="CF14" s="130">
        <v>0</v>
      </c>
      <c r="CG14" s="130">
        <v>1230</v>
      </c>
      <c r="CH14" s="130">
        <f t="shared" si="25"/>
        <v>427305</v>
      </c>
      <c r="CI14" s="130">
        <f>SUM(AE14,+BG14)</f>
        <v>134992</v>
      </c>
      <c r="CJ14" s="130">
        <f t="shared" si="26"/>
        <v>134992</v>
      </c>
      <c r="CK14" s="130">
        <f t="shared" si="27"/>
        <v>31409</v>
      </c>
      <c r="CL14" s="130">
        <f t="shared" si="28"/>
        <v>84212</v>
      </c>
      <c r="CM14" s="130">
        <f t="shared" si="29"/>
        <v>19371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4513773</v>
      </c>
      <c r="CR14" s="130">
        <f t="shared" si="34"/>
        <v>1368214</v>
      </c>
      <c r="CS14" s="130">
        <f t="shared" si="35"/>
        <v>398456</v>
      </c>
      <c r="CT14" s="130">
        <f t="shared" si="36"/>
        <v>802771</v>
      </c>
      <c r="CU14" s="130">
        <f t="shared" si="37"/>
        <v>143582</v>
      </c>
      <c r="CV14" s="130">
        <f t="shared" si="38"/>
        <v>23405</v>
      </c>
      <c r="CW14" s="130">
        <f t="shared" si="39"/>
        <v>1267052</v>
      </c>
      <c r="CX14" s="130">
        <f t="shared" si="40"/>
        <v>39221</v>
      </c>
      <c r="CY14" s="130">
        <f t="shared" si="40"/>
        <v>1201611</v>
      </c>
      <c r="CZ14" s="130">
        <f t="shared" si="40"/>
        <v>26220</v>
      </c>
      <c r="DA14" s="130">
        <f t="shared" si="40"/>
        <v>774</v>
      </c>
      <c r="DB14" s="130">
        <f t="shared" si="40"/>
        <v>1877365</v>
      </c>
      <c r="DC14" s="130">
        <f t="shared" si="40"/>
        <v>602157</v>
      </c>
      <c r="DD14" s="130">
        <f t="shared" si="40"/>
        <v>1245539</v>
      </c>
      <c r="DE14" s="130">
        <f t="shared" si="40"/>
        <v>4995</v>
      </c>
      <c r="DF14" s="130">
        <f t="shared" si="40"/>
        <v>24674</v>
      </c>
      <c r="DG14" s="130">
        <f t="shared" si="40"/>
        <v>0</v>
      </c>
      <c r="DH14" s="130">
        <f t="shared" si="40"/>
        <v>368</v>
      </c>
      <c r="DI14" s="130">
        <f t="shared" si="40"/>
        <v>62121</v>
      </c>
      <c r="DJ14" s="130">
        <f t="shared" si="40"/>
        <v>4710886</v>
      </c>
    </row>
    <row r="15" spans="1:114" s="122" customFormat="1" ht="12" customHeight="1">
      <c r="A15" s="118" t="s">
        <v>42</v>
      </c>
      <c r="B15" s="134" t="s">
        <v>264</v>
      </c>
      <c r="C15" s="118" t="s">
        <v>265</v>
      </c>
      <c r="D15" s="130">
        <f t="shared" si="0"/>
        <v>2410115</v>
      </c>
      <c r="E15" s="130">
        <f t="shared" si="1"/>
        <v>256069</v>
      </c>
      <c r="F15" s="130">
        <v>0</v>
      </c>
      <c r="G15" s="130">
        <v>0</v>
      </c>
      <c r="H15" s="130">
        <v>0</v>
      </c>
      <c r="I15" s="130">
        <v>202256</v>
      </c>
      <c r="J15" s="132" t="s">
        <v>363</v>
      </c>
      <c r="K15" s="130">
        <v>53813</v>
      </c>
      <c r="L15" s="130">
        <v>2154046</v>
      </c>
      <c r="M15" s="130">
        <f t="shared" si="2"/>
        <v>192868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2" t="s">
        <v>363</v>
      </c>
      <c r="T15" s="130">
        <v>0</v>
      </c>
      <c r="U15" s="130">
        <v>192868</v>
      </c>
      <c r="V15" s="130">
        <f t="shared" si="4"/>
        <v>2602983</v>
      </c>
      <c r="W15" s="130">
        <f t="shared" si="5"/>
        <v>256069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202256</v>
      </c>
      <c r="AB15" s="132" t="s">
        <v>363</v>
      </c>
      <c r="AC15" s="130">
        <f t="shared" si="10"/>
        <v>53813</v>
      </c>
      <c r="AD15" s="130">
        <f t="shared" si="11"/>
        <v>2346914</v>
      </c>
      <c r="AE15" s="130">
        <f t="shared" si="12"/>
        <v>458064</v>
      </c>
      <c r="AF15" s="130">
        <f t="shared" si="13"/>
        <v>458064</v>
      </c>
      <c r="AG15" s="130">
        <v>0</v>
      </c>
      <c r="AH15" s="130">
        <v>412525</v>
      </c>
      <c r="AI15" s="130">
        <v>45539</v>
      </c>
      <c r="AJ15" s="130">
        <v>0</v>
      </c>
      <c r="AK15" s="130">
        <v>0</v>
      </c>
      <c r="AL15" s="130">
        <v>0</v>
      </c>
      <c r="AM15" s="130">
        <f t="shared" si="14"/>
        <v>1917459</v>
      </c>
      <c r="AN15" s="130">
        <f t="shared" si="15"/>
        <v>294544</v>
      </c>
      <c r="AO15" s="130">
        <v>128022</v>
      </c>
      <c r="AP15" s="130">
        <v>107304</v>
      </c>
      <c r="AQ15" s="130">
        <v>38253</v>
      </c>
      <c r="AR15" s="130">
        <v>20965</v>
      </c>
      <c r="AS15" s="130">
        <f t="shared" si="16"/>
        <v>251414</v>
      </c>
      <c r="AT15" s="130">
        <v>15636</v>
      </c>
      <c r="AU15" s="130">
        <v>176212</v>
      </c>
      <c r="AV15" s="130">
        <v>59566</v>
      </c>
      <c r="AW15" s="130">
        <v>24183</v>
      </c>
      <c r="AX15" s="130">
        <f t="shared" si="17"/>
        <v>1346331</v>
      </c>
      <c r="AY15" s="130">
        <v>474869</v>
      </c>
      <c r="AZ15" s="130">
        <v>786235</v>
      </c>
      <c r="BA15" s="130">
        <v>227</v>
      </c>
      <c r="BB15" s="130">
        <v>85000</v>
      </c>
      <c r="BC15" s="130">
        <v>0</v>
      </c>
      <c r="BD15" s="130">
        <v>987</v>
      </c>
      <c r="BE15" s="130">
        <v>34592</v>
      </c>
      <c r="BF15" s="130">
        <f t="shared" si="18"/>
        <v>2410115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192868</v>
      </c>
      <c r="BP15" s="130">
        <f t="shared" si="22"/>
        <v>11011</v>
      </c>
      <c r="BQ15" s="130">
        <v>11011</v>
      </c>
      <c r="BR15" s="130">
        <v>0</v>
      </c>
      <c r="BS15" s="130">
        <v>0</v>
      </c>
      <c r="BT15" s="130">
        <v>0</v>
      </c>
      <c r="BU15" s="130">
        <f t="shared" si="23"/>
        <v>457</v>
      </c>
      <c r="BV15" s="130">
        <v>0</v>
      </c>
      <c r="BW15" s="130">
        <v>457</v>
      </c>
      <c r="BX15" s="130">
        <v>0</v>
      </c>
      <c r="BY15" s="130">
        <v>0</v>
      </c>
      <c r="BZ15" s="130">
        <f t="shared" si="24"/>
        <v>181400</v>
      </c>
      <c r="CA15" s="130">
        <v>0</v>
      </c>
      <c r="CB15" s="130">
        <v>179720</v>
      </c>
      <c r="CC15" s="130">
        <v>0</v>
      </c>
      <c r="CD15" s="130">
        <v>1680</v>
      </c>
      <c r="CE15" s="130">
        <v>0</v>
      </c>
      <c r="CF15" s="130">
        <v>0</v>
      </c>
      <c r="CG15" s="130">
        <v>0</v>
      </c>
      <c r="CH15" s="130">
        <f t="shared" si="25"/>
        <v>192868</v>
      </c>
      <c r="CI15" s="130">
        <f>SUM(AE15,+BG15)</f>
        <v>458064</v>
      </c>
      <c r="CJ15" s="130">
        <f t="shared" si="26"/>
        <v>458064</v>
      </c>
      <c r="CK15" s="130">
        <f t="shared" si="27"/>
        <v>0</v>
      </c>
      <c r="CL15" s="130">
        <f t="shared" si="28"/>
        <v>412525</v>
      </c>
      <c r="CM15" s="130">
        <f t="shared" si="29"/>
        <v>45539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2110327</v>
      </c>
      <c r="CR15" s="130">
        <f t="shared" si="34"/>
        <v>305555</v>
      </c>
      <c r="CS15" s="130">
        <f t="shared" si="35"/>
        <v>139033</v>
      </c>
      <c r="CT15" s="130">
        <f t="shared" si="36"/>
        <v>107304</v>
      </c>
      <c r="CU15" s="130">
        <f t="shared" si="37"/>
        <v>38253</v>
      </c>
      <c r="CV15" s="130">
        <f t="shared" si="38"/>
        <v>20965</v>
      </c>
      <c r="CW15" s="130">
        <f t="shared" si="39"/>
        <v>251871</v>
      </c>
      <c r="CX15" s="130">
        <f t="shared" si="40"/>
        <v>15636</v>
      </c>
      <c r="CY15" s="130">
        <f t="shared" si="40"/>
        <v>176669</v>
      </c>
      <c r="CZ15" s="130">
        <f t="shared" si="40"/>
        <v>59566</v>
      </c>
      <c r="DA15" s="130">
        <f t="shared" si="40"/>
        <v>24183</v>
      </c>
      <c r="DB15" s="130">
        <f t="shared" si="40"/>
        <v>1527731</v>
      </c>
      <c r="DC15" s="130">
        <f t="shared" si="40"/>
        <v>474869</v>
      </c>
      <c r="DD15" s="130">
        <f t="shared" si="40"/>
        <v>965955</v>
      </c>
      <c r="DE15" s="130">
        <f t="shared" si="40"/>
        <v>227</v>
      </c>
      <c r="DF15" s="130">
        <f t="shared" si="40"/>
        <v>86680</v>
      </c>
      <c r="DG15" s="130">
        <f t="shared" si="40"/>
        <v>0</v>
      </c>
      <c r="DH15" s="130">
        <f t="shared" si="40"/>
        <v>987</v>
      </c>
      <c r="DI15" s="130">
        <f t="shared" si="40"/>
        <v>34592</v>
      </c>
      <c r="DJ15" s="130">
        <f t="shared" si="40"/>
        <v>2602983</v>
      </c>
    </row>
    <row r="16" spans="1:114" s="122" customFormat="1" ht="12" customHeight="1">
      <c r="A16" s="118" t="s">
        <v>42</v>
      </c>
      <c r="B16" s="134" t="s">
        <v>266</v>
      </c>
      <c r="C16" s="118" t="s">
        <v>267</v>
      </c>
      <c r="D16" s="130">
        <f t="shared" si="0"/>
        <v>967761</v>
      </c>
      <c r="E16" s="130">
        <f t="shared" si="1"/>
        <v>75612</v>
      </c>
      <c r="F16" s="130">
        <v>0</v>
      </c>
      <c r="G16" s="130">
        <v>0</v>
      </c>
      <c r="H16" s="130">
        <v>0</v>
      </c>
      <c r="I16" s="130">
        <v>5630</v>
      </c>
      <c r="J16" s="132" t="s">
        <v>363</v>
      </c>
      <c r="K16" s="130">
        <v>69982</v>
      </c>
      <c r="L16" s="130">
        <v>892149</v>
      </c>
      <c r="M16" s="130">
        <f t="shared" si="2"/>
        <v>188782</v>
      </c>
      <c r="N16" s="130">
        <f t="shared" si="3"/>
        <v>5712</v>
      </c>
      <c r="O16" s="130">
        <v>3701</v>
      </c>
      <c r="P16" s="130">
        <v>2001</v>
      </c>
      <c r="Q16" s="130">
        <v>0</v>
      </c>
      <c r="R16" s="130">
        <v>10</v>
      </c>
      <c r="S16" s="132" t="s">
        <v>363</v>
      </c>
      <c r="T16" s="130">
        <v>0</v>
      </c>
      <c r="U16" s="130">
        <v>183070</v>
      </c>
      <c r="V16" s="130">
        <f t="shared" si="4"/>
        <v>1156543</v>
      </c>
      <c r="W16" s="130">
        <f t="shared" si="5"/>
        <v>81324</v>
      </c>
      <c r="X16" s="130">
        <f t="shared" si="6"/>
        <v>3701</v>
      </c>
      <c r="Y16" s="130">
        <f t="shared" si="7"/>
        <v>2001</v>
      </c>
      <c r="Z16" s="130">
        <f t="shared" si="8"/>
        <v>0</v>
      </c>
      <c r="AA16" s="130">
        <f t="shared" si="9"/>
        <v>5640</v>
      </c>
      <c r="AB16" s="132" t="s">
        <v>363</v>
      </c>
      <c r="AC16" s="130">
        <f t="shared" si="10"/>
        <v>69982</v>
      </c>
      <c r="AD16" s="130">
        <f t="shared" si="11"/>
        <v>1075219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306099</v>
      </c>
      <c r="AN16" s="130">
        <f t="shared" si="15"/>
        <v>65529</v>
      </c>
      <c r="AO16" s="130">
        <v>32764</v>
      </c>
      <c r="AP16" s="130">
        <v>27304</v>
      </c>
      <c r="AQ16" s="130">
        <v>0</v>
      </c>
      <c r="AR16" s="130">
        <v>5461</v>
      </c>
      <c r="AS16" s="130">
        <f t="shared" si="16"/>
        <v>29960</v>
      </c>
      <c r="AT16" s="130">
        <v>2571</v>
      </c>
      <c r="AU16" s="130">
        <v>687</v>
      </c>
      <c r="AV16" s="130">
        <v>26702</v>
      </c>
      <c r="AW16" s="130">
        <v>0</v>
      </c>
      <c r="AX16" s="130">
        <f t="shared" si="17"/>
        <v>210610</v>
      </c>
      <c r="AY16" s="130">
        <v>169933</v>
      </c>
      <c r="AZ16" s="130">
        <v>22014</v>
      </c>
      <c r="BA16" s="130">
        <v>18663</v>
      </c>
      <c r="BB16" s="130">
        <v>0</v>
      </c>
      <c r="BC16" s="130">
        <v>323111</v>
      </c>
      <c r="BD16" s="130">
        <v>0</v>
      </c>
      <c r="BE16" s="130">
        <v>338551</v>
      </c>
      <c r="BF16" s="130">
        <f t="shared" si="18"/>
        <v>644650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90787</v>
      </c>
      <c r="CF16" s="130">
        <v>0</v>
      </c>
      <c r="CG16" s="130">
        <v>97995</v>
      </c>
      <c r="CH16" s="130">
        <f t="shared" si="25"/>
        <v>97995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306099</v>
      </c>
      <c r="CR16" s="130">
        <f t="shared" si="34"/>
        <v>65529</v>
      </c>
      <c r="CS16" s="130">
        <f t="shared" si="35"/>
        <v>32764</v>
      </c>
      <c r="CT16" s="130">
        <f t="shared" si="36"/>
        <v>27304</v>
      </c>
      <c r="CU16" s="130">
        <f t="shared" si="37"/>
        <v>0</v>
      </c>
      <c r="CV16" s="130">
        <f t="shared" si="38"/>
        <v>5461</v>
      </c>
      <c r="CW16" s="130">
        <f t="shared" si="39"/>
        <v>29960</v>
      </c>
      <c r="CX16" s="130">
        <f t="shared" si="40"/>
        <v>2571</v>
      </c>
      <c r="CY16" s="130">
        <f t="shared" si="40"/>
        <v>687</v>
      </c>
      <c r="CZ16" s="130">
        <f t="shared" si="40"/>
        <v>26702</v>
      </c>
      <c r="DA16" s="130">
        <f t="shared" si="40"/>
        <v>0</v>
      </c>
      <c r="DB16" s="130">
        <f t="shared" si="40"/>
        <v>210610</v>
      </c>
      <c r="DC16" s="130">
        <f t="shared" si="40"/>
        <v>169933</v>
      </c>
      <c r="DD16" s="130">
        <f t="shared" si="40"/>
        <v>22014</v>
      </c>
      <c r="DE16" s="130">
        <f t="shared" si="40"/>
        <v>18663</v>
      </c>
      <c r="DF16" s="130">
        <f t="shared" si="40"/>
        <v>0</v>
      </c>
      <c r="DG16" s="130">
        <f t="shared" si="40"/>
        <v>413898</v>
      </c>
      <c r="DH16" s="130">
        <f t="shared" si="40"/>
        <v>0</v>
      </c>
      <c r="DI16" s="130">
        <f t="shared" si="40"/>
        <v>436546</v>
      </c>
      <c r="DJ16" s="130">
        <f t="shared" si="40"/>
        <v>742645</v>
      </c>
    </row>
    <row r="17" spans="1:114" s="122" customFormat="1" ht="12" customHeight="1">
      <c r="A17" s="118" t="s">
        <v>42</v>
      </c>
      <c r="B17" s="134" t="s">
        <v>268</v>
      </c>
      <c r="C17" s="118" t="s">
        <v>269</v>
      </c>
      <c r="D17" s="130">
        <f t="shared" si="0"/>
        <v>871199</v>
      </c>
      <c r="E17" s="130">
        <f t="shared" si="1"/>
        <v>21043</v>
      </c>
      <c r="F17" s="130">
        <v>0</v>
      </c>
      <c r="G17" s="130">
        <v>0</v>
      </c>
      <c r="H17" s="130">
        <v>0</v>
      </c>
      <c r="I17" s="130">
        <v>450</v>
      </c>
      <c r="J17" s="132" t="s">
        <v>363</v>
      </c>
      <c r="K17" s="130">
        <v>20593</v>
      </c>
      <c r="L17" s="130">
        <v>850156</v>
      </c>
      <c r="M17" s="130">
        <f t="shared" si="2"/>
        <v>144085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2" t="s">
        <v>363</v>
      </c>
      <c r="T17" s="130">
        <v>0</v>
      </c>
      <c r="U17" s="130">
        <v>144085</v>
      </c>
      <c r="V17" s="130">
        <f t="shared" si="4"/>
        <v>1015284</v>
      </c>
      <c r="W17" s="130">
        <f t="shared" si="5"/>
        <v>21043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450</v>
      </c>
      <c r="AB17" s="132" t="s">
        <v>363</v>
      </c>
      <c r="AC17" s="130">
        <f t="shared" si="10"/>
        <v>20593</v>
      </c>
      <c r="AD17" s="130">
        <f t="shared" si="11"/>
        <v>994241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236433</v>
      </c>
      <c r="AN17" s="130">
        <f t="shared" si="15"/>
        <v>32757</v>
      </c>
      <c r="AO17" s="130">
        <v>22913</v>
      </c>
      <c r="AP17" s="130">
        <v>0</v>
      </c>
      <c r="AQ17" s="130">
        <v>0</v>
      </c>
      <c r="AR17" s="130">
        <v>9844</v>
      </c>
      <c r="AS17" s="130">
        <f t="shared" si="16"/>
        <v>38010</v>
      </c>
      <c r="AT17" s="130">
        <v>33820</v>
      </c>
      <c r="AU17" s="130">
        <v>0</v>
      </c>
      <c r="AV17" s="130">
        <v>4190</v>
      </c>
      <c r="AW17" s="130">
        <v>0</v>
      </c>
      <c r="AX17" s="130">
        <f t="shared" si="17"/>
        <v>165666</v>
      </c>
      <c r="AY17" s="130">
        <v>102465</v>
      </c>
      <c r="AZ17" s="130">
        <v>57210</v>
      </c>
      <c r="BA17" s="130">
        <v>5991</v>
      </c>
      <c r="BB17" s="130">
        <v>0</v>
      </c>
      <c r="BC17" s="130">
        <v>634766</v>
      </c>
      <c r="BD17" s="130">
        <v>0</v>
      </c>
      <c r="BE17" s="130">
        <v>0</v>
      </c>
      <c r="BF17" s="130">
        <f t="shared" si="18"/>
        <v>236433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3790</v>
      </c>
      <c r="BP17" s="130">
        <f t="shared" si="22"/>
        <v>3790</v>
      </c>
      <c r="BQ17" s="130">
        <v>3790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140295</v>
      </c>
      <c r="CF17" s="130">
        <v>0</v>
      </c>
      <c r="CG17" s="130">
        <v>0</v>
      </c>
      <c r="CH17" s="130">
        <f t="shared" si="25"/>
        <v>3790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240223</v>
      </c>
      <c r="CR17" s="130">
        <f t="shared" si="34"/>
        <v>36547</v>
      </c>
      <c r="CS17" s="130">
        <f t="shared" si="35"/>
        <v>26703</v>
      </c>
      <c r="CT17" s="130">
        <f t="shared" si="36"/>
        <v>0</v>
      </c>
      <c r="CU17" s="130">
        <f t="shared" si="37"/>
        <v>0</v>
      </c>
      <c r="CV17" s="130">
        <f t="shared" si="38"/>
        <v>9844</v>
      </c>
      <c r="CW17" s="130">
        <f t="shared" si="39"/>
        <v>38010</v>
      </c>
      <c r="CX17" s="130">
        <f t="shared" si="40"/>
        <v>33820</v>
      </c>
      <c r="CY17" s="130">
        <f t="shared" si="40"/>
        <v>0</v>
      </c>
      <c r="CZ17" s="130">
        <f t="shared" si="40"/>
        <v>4190</v>
      </c>
      <c r="DA17" s="130">
        <f t="shared" si="40"/>
        <v>0</v>
      </c>
      <c r="DB17" s="130">
        <f t="shared" si="40"/>
        <v>165666</v>
      </c>
      <c r="DC17" s="130">
        <f t="shared" si="40"/>
        <v>102465</v>
      </c>
      <c r="DD17" s="130">
        <f t="shared" si="40"/>
        <v>57210</v>
      </c>
      <c r="DE17" s="130">
        <f t="shared" si="40"/>
        <v>5991</v>
      </c>
      <c r="DF17" s="130">
        <f t="shared" si="40"/>
        <v>0</v>
      </c>
      <c r="DG17" s="130">
        <f t="shared" si="40"/>
        <v>775061</v>
      </c>
      <c r="DH17" s="130">
        <f t="shared" si="40"/>
        <v>0</v>
      </c>
      <c r="DI17" s="130">
        <f t="shared" si="40"/>
        <v>0</v>
      </c>
      <c r="DJ17" s="130">
        <f t="shared" si="40"/>
        <v>240223</v>
      </c>
    </row>
    <row r="18" spans="1:114" s="122" customFormat="1" ht="12" customHeight="1">
      <c r="A18" s="118" t="s">
        <v>42</v>
      </c>
      <c r="B18" s="134" t="s">
        <v>270</v>
      </c>
      <c r="C18" s="118" t="s">
        <v>271</v>
      </c>
      <c r="D18" s="130">
        <f t="shared" si="0"/>
        <v>1603949</v>
      </c>
      <c r="E18" s="130">
        <f t="shared" si="1"/>
        <v>118807</v>
      </c>
      <c r="F18" s="130">
        <v>0</v>
      </c>
      <c r="G18" s="130">
        <v>0</v>
      </c>
      <c r="H18" s="130">
        <v>0</v>
      </c>
      <c r="I18" s="130">
        <v>8178</v>
      </c>
      <c r="J18" s="132" t="s">
        <v>363</v>
      </c>
      <c r="K18" s="130">
        <v>110629</v>
      </c>
      <c r="L18" s="130">
        <v>1485142</v>
      </c>
      <c r="M18" s="130">
        <f t="shared" si="2"/>
        <v>276305</v>
      </c>
      <c r="N18" s="130">
        <f t="shared" si="3"/>
        <v>16920</v>
      </c>
      <c r="O18" s="130">
        <v>0</v>
      </c>
      <c r="P18" s="130">
        <v>0</v>
      </c>
      <c r="Q18" s="130">
        <v>0</v>
      </c>
      <c r="R18" s="130">
        <v>16920</v>
      </c>
      <c r="S18" s="132" t="s">
        <v>363</v>
      </c>
      <c r="T18" s="130">
        <v>0</v>
      </c>
      <c r="U18" s="130">
        <v>259385</v>
      </c>
      <c r="V18" s="130">
        <f t="shared" si="4"/>
        <v>1880254</v>
      </c>
      <c r="W18" s="130">
        <f t="shared" si="5"/>
        <v>135727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25098</v>
      </c>
      <c r="AB18" s="132" t="s">
        <v>363</v>
      </c>
      <c r="AC18" s="130">
        <f t="shared" si="10"/>
        <v>110629</v>
      </c>
      <c r="AD18" s="130">
        <f t="shared" si="11"/>
        <v>1744527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661531</v>
      </c>
      <c r="AN18" s="130">
        <f t="shared" si="15"/>
        <v>131744</v>
      </c>
      <c r="AO18" s="130">
        <v>30086</v>
      </c>
      <c r="AP18" s="130">
        <v>88520</v>
      </c>
      <c r="AQ18" s="130">
        <v>0</v>
      </c>
      <c r="AR18" s="130">
        <v>13138</v>
      </c>
      <c r="AS18" s="130">
        <f t="shared" si="16"/>
        <v>37008</v>
      </c>
      <c r="AT18" s="130">
        <v>9581</v>
      </c>
      <c r="AU18" s="130">
        <v>390</v>
      </c>
      <c r="AV18" s="130">
        <v>27037</v>
      </c>
      <c r="AW18" s="130">
        <v>0</v>
      </c>
      <c r="AX18" s="130">
        <f t="shared" si="17"/>
        <v>492779</v>
      </c>
      <c r="AY18" s="130">
        <v>380301</v>
      </c>
      <c r="AZ18" s="130">
        <v>83410</v>
      </c>
      <c r="BA18" s="130">
        <v>14512</v>
      </c>
      <c r="BB18" s="130">
        <v>14556</v>
      </c>
      <c r="BC18" s="130">
        <v>516289</v>
      </c>
      <c r="BD18" s="130">
        <v>0</v>
      </c>
      <c r="BE18" s="130">
        <v>426129</v>
      </c>
      <c r="BF18" s="130">
        <f t="shared" si="18"/>
        <v>1087660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275727</v>
      </c>
      <c r="BP18" s="130">
        <f t="shared" si="22"/>
        <v>29669</v>
      </c>
      <c r="BQ18" s="130">
        <v>29669</v>
      </c>
      <c r="BR18" s="130">
        <v>0</v>
      </c>
      <c r="BS18" s="130">
        <v>0</v>
      </c>
      <c r="BT18" s="130">
        <v>0</v>
      </c>
      <c r="BU18" s="130">
        <f t="shared" si="23"/>
        <v>41755</v>
      </c>
      <c r="BV18" s="130">
        <v>0</v>
      </c>
      <c r="BW18" s="130">
        <v>26364</v>
      </c>
      <c r="BX18" s="130">
        <v>15391</v>
      </c>
      <c r="BY18" s="130">
        <v>0</v>
      </c>
      <c r="BZ18" s="130">
        <f t="shared" si="24"/>
        <v>204303</v>
      </c>
      <c r="CA18" s="130">
        <v>47371</v>
      </c>
      <c r="CB18" s="130">
        <v>155517</v>
      </c>
      <c r="CC18" s="130">
        <v>1415</v>
      </c>
      <c r="CD18" s="130">
        <v>0</v>
      </c>
      <c r="CE18" s="130">
        <v>0</v>
      </c>
      <c r="CF18" s="130">
        <v>0</v>
      </c>
      <c r="CG18" s="130">
        <v>578</v>
      </c>
      <c r="CH18" s="130">
        <f t="shared" si="25"/>
        <v>276305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937258</v>
      </c>
      <c r="CR18" s="130">
        <f t="shared" si="34"/>
        <v>161413</v>
      </c>
      <c r="CS18" s="130">
        <f t="shared" si="35"/>
        <v>59755</v>
      </c>
      <c r="CT18" s="130">
        <f t="shared" si="36"/>
        <v>88520</v>
      </c>
      <c r="CU18" s="130">
        <f t="shared" si="37"/>
        <v>0</v>
      </c>
      <c r="CV18" s="130">
        <f t="shared" si="38"/>
        <v>13138</v>
      </c>
      <c r="CW18" s="130">
        <f t="shared" si="39"/>
        <v>78763</v>
      </c>
      <c r="CX18" s="130">
        <f t="shared" si="40"/>
        <v>9581</v>
      </c>
      <c r="CY18" s="130">
        <f t="shared" si="40"/>
        <v>26754</v>
      </c>
      <c r="CZ18" s="130">
        <f t="shared" si="40"/>
        <v>42428</v>
      </c>
      <c r="DA18" s="130">
        <f t="shared" si="40"/>
        <v>0</v>
      </c>
      <c r="DB18" s="130">
        <f t="shared" si="40"/>
        <v>697082</v>
      </c>
      <c r="DC18" s="130">
        <f t="shared" si="40"/>
        <v>427672</v>
      </c>
      <c r="DD18" s="130">
        <f t="shared" si="40"/>
        <v>238927</v>
      </c>
      <c r="DE18" s="130">
        <f t="shared" si="40"/>
        <v>15927</v>
      </c>
      <c r="DF18" s="130">
        <f t="shared" si="40"/>
        <v>14556</v>
      </c>
      <c r="DG18" s="130">
        <f t="shared" si="40"/>
        <v>516289</v>
      </c>
      <c r="DH18" s="130">
        <f t="shared" si="40"/>
        <v>0</v>
      </c>
      <c r="DI18" s="130">
        <f t="shared" si="40"/>
        <v>426707</v>
      </c>
      <c r="DJ18" s="130">
        <f t="shared" si="40"/>
        <v>1363965</v>
      </c>
    </row>
    <row r="19" spans="1:114" s="122" customFormat="1" ht="12" customHeight="1">
      <c r="A19" s="118" t="s">
        <v>42</v>
      </c>
      <c r="B19" s="134" t="s">
        <v>272</v>
      </c>
      <c r="C19" s="118" t="s">
        <v>273</v>
      </c>
      <c r="D19" s="130">
        <f t="shared" si="0"/>
        <v>5262022</v>
      </c>
      <c r="E19" s="130">
        <f t="shared" si="1"/>
        <v>787315</v>
      </c>
      <c r="F19" s="130">
        <v>61272</v>
      </c>
      <c r="G19" s="130">
        <v>0</v>
      </c>
      <c r="H19" s="130">
        <v>0</v>
      </c>
      <c r="I19" s="130">
        <v>363661</v>
      </c>
      <c r="J19" s="132" t="s">
        <v>363</v>
      </c>
      <c r="K19" s="130">
        <v>362382</v>
      </c>
      <c r="L19" s="130">
        <v>4474707</v>
      </c>
      <c r="M19" s="130">
        <f t="shared" si="2"/>
        <v>765963</v>
      </c>
      <c r="N19" s="130">
        <f t="shared" si="3"/>
        <v>94218</v>
      </c>
      <c r="O19" s="130">
        <v>0</v>
      </c>
      <c r="P19" s="130">
        <v>0</v>
      </c>
      <c r="Q19" s="130">
        <v>0</v>
      </c>
      <c r="R19" s="130">
        <v>55162</v>
      </c>
      <c r="S19" s="132" t="s">
        <v>363</v>
      </c>
      <c r="T19" s="130">
        <v>39056</v>
      </c>
      <c r="U19" s="130">
        <v>671745</v>
      </c>
      <c r="V19" s="130">
        <f t="shared" si="4"/>
        <v>6027985</v>
      </c>
      <c r="W19" s="130">
        <f t="shared" si="5"/>
        <v>881533</v>
      </c>
      <c r="X19" s="130">
        <f t="shared" si="6"/>
        <v>61272</v>
      </c>
      <c r="Y19" s="130">
        <f t="shared" si="7"/>
        <v>0</v>
      </c>
      <c r="Z19" s="130">
        <f t="shared" si="8"/>
        <v>0</v>
      </c>
      <c r="AA19" s="130">
        <f t="shared" si="9"/>
        <v>418823</v>
      </c>
      <c r="AB19" s="132" t="s">
        <v>363</v>
      </c>
      <c r="AC19" s="130">
        <f t="shared" si="10"/>
        <v>401438</v>
      </c>
      <c r="AD19" s="130">
        <f t="shared" si="11"/>
        <v>5146452</v>
      </c>
      <c r="AE19" s="130">
        <f t="shared" si="12"/>
        <v>389192</v>
      </c>
      <c r="AF19" s="130">
        <f t="shared" si="13"/>
        <v>389189</v>
      </c>
      <c r="AG19" s="130">
        <v>0</v>
      </c>
      <c r="AH19" s="130">
        <v>389189</v>
      </c>
      <c r="AI19" s="130">
        <v>0</v>
      </c>
      <c r="AJ19" s="130">
        <v>0</v>
      </c>
      <c r="AK19" s="130">
        <v>3</v>
      </c>
      <c r="AL19" s="130">
        <v>0</v>
      </c>
      <c r="AM19" s="130">
        <f t="shared" si="14"/>
        <v>4872830</v>
      </c>
      <c r="AN19" s="130">
        <f t="shared" si="15"/>
        <v>1261964</v>
      </c>
      <c r="AO19" s="130">
        <v>174159</v>
      </c>
      <c r="AP19" s="130">
        <v>910151</v>
      </c>
      <c r="AQ19" s="130">
        <v>126111</v>
      </c>
      <c r="AR19" s="130">
        <v>51543</v>
      </c>
      <c r="AS19" s="130">
        <f t="shared" si="16"/>
        <v>1942433</v>
      </c>
      <c r="AT19" s="130">
        <v>96078</v>
      </c>
      <c r="AU19" s="130">
        <v>1329822</v>
      </c>
      <c r="AV19" s="130">
        <v>516533</v>
      </c>
      <c r="AW19" s="130">
        <v>23729</v>
      </c>
      <c r="AX19" s="130">
        <f t="shared" si="17"/>
        <v>1644006</v>
      </c>
      <c r="AY19" s="130">
        <v>289</v>
      </c>
      <c r="AZ19" s="130">
        <v>1309675</v>
      </c>
      <c r="BA19" s="130">
        <v>151161</v>
      </c>
      <c r="BB19" s="130">
        <v>182881</v>
      </c>
      <c r="BC19" s="130">
        <v>0</v>
      </c>
      <c r="BD19" s="130">
        <v>698</v>
      </c>
      <c r="BE19" s="130">
        <v>0</v>
      </c>
      <c r="BF19" s="130">
        <f t="shared" si="18"/>
        <v>5262022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533796</v>
      </c>
      <c r="BP19" s="130">
        <f t="shared" si="22"/>
        <v>31233</v>
      </c>
      <c r="BQ19" s="130">
        <v>16643</v>
      </c>
      <c r="BR19" s="130">
        <v>14590</v>
      </c>
      <c r="BS19" s="130">
        <v>0</v>
      </c>
      <c r="BT19" s="130">
        <v>0</v>
      </c>
      <c r="BU19" s="130">
        <f t="shared" si="23"/>
        <v>23417</v>
      </c>
      <c r="BV19" s="130">
        <v>3000</v>
      </c>
      <c r="BW19" s="130">
        <v>20417</v>
      </c>
      <c r="BX19" s="130">
        <v>0</v>
      </c>
      <c r="BY19" s="130">
        <v>0</v>
      </c>
      <c r="BZ19" s="130">
        <f t="shared" si="24"/>
        <v>479146</v>
      </c>
      <c r="CA19" s="130">
        <v>214404</v>
      </c>
      <c r="CB19" s="130">
        <v>264742</v>
      </c>
      <c r="CC19" s="130">
        <v>0</v>
      </c>
      <c r="CD19" s="130">
        <v>0</v>
      </c>
      <c r="CE19" s="130">
        <v>232167</v>
      </c>
      <c r="CF19" s="130">
        <v>0</v>
      </c>
      <c r="CG19" s="130">
        <v>0</v>
      </c>
      <c r="CH19" s="130">
        <f t="shared" si="25"/>
        <v>533796</v>
      </c>
      <c r="CI19" s="130">
        <f>SUM(AE19,+BG19)</f>
        <v>389192</v>
      </c>
      <c r="CJ19" s="130">
        <f t="shared" si="26"/>
        <v>389189</v>
      </c>
      <c r="CK19" s="130">
        <f t="shared" si="27"/>
        <v>0</v>
      </c>
      <c r="CL19" s="130">
        <f t="shared" si="28"/>
        <v>389189</v>
      </c>
      <c r="CM19" s="130">
        <f t="shared" si="29"/>
        <v>0</v>
      </c>
      <c r="CN19" s="130">
        <f t="shared" si="30"/>
        <v>0</v>
      </c>
      <c r="CO19" s="130">
        <f t="shared" si="31"/>
        <v>3</v>
      </c>
      <c r="CP19" s="130">
        <f t="shared" si="32"/>
        <v>0</v>
      </c>
      <c r="CQ19" s="130">
        <f t="shared" si="33"/>
        <v>5406626</v>
      </c>
      <c r="CR19" s="130">
        <f t="shared" si="34"/>
        <v>1293197</v>
      </c>
      <c r="CS19" s="130">
        <f t="shared" si="35"/>
        <v>190802</v>
      </c>
      <c r="CT19" s="130">
        <f t="shared" si="36"/>
        <v>924741</v>
      </c>
      <c r="CU19" s="130">
        <f t="shared" si="37"/>
        <v>126111</v>
      </c>
      <c r="CV19" s="130">
        <f t="shared" si="38"/>
        <v>51543</v>
      </c>
      <c r="CW19" s="130">
        <f t="shared" si="39"/>
        <v>1965850</v>
      </c>
      <c r="CX19" s="130">
        <f t="shared" si="40"/>
        <v>99078</v>
      </c>
      <c r="CY19" s="130">
        <f t="shared" si="40"/>
        <v>1350239</v>
      </c>
      <c r="CZ19" s="130">
        <f t="shared" si="40"/>
        <v>516533</v>
      </c>
      <c r="DA19" s="130">
        <f t="shared" si="40"/>
        <v>23729</v>
      </c>
      <c r="DB19" s="130">
        <f t="shared" si="40"/>
        <v>2123152</v>
      </c>
      <c r="DC19" s="130">
        <f t="shared" si="40"/>
        <v>214693</v>
      </c>
      <c r="DD19" s="130">
        <f t="shared" si="40"/>
        <v>1574417</v>
      </c>
      <c r="DE19" s="130">
        <f t="shared" si="40"/>
        <v>151161</v>
      </c>
      <c r="DF19" s="130">
        <f t="shared" si="40"/>
        <v>182881</v>
      </c>
      <c r="DG19" s="130">
        <f t="shared" si="40"/>
        <v>232167</v>
      </c>
      <c r="DH19" s="130">
        <f t="shared" si="40"/>
        <v>698</v>
      </c>
      <c r="DI19" s="130">
        <f t="shared" si="40"/>
        <v>0</v>
      </c>
      <c r="DJ19" s="130">
        <f t="shared" si="40"/>
        <v>5795818</v>
      </c>
    </row>
    <row r="20" spans="1:114" s="122" customFormat="1" ht="12" customHeight="1">
      <c r="A20" s="118" t="s">
        <v>42</v>
      </c>
      <c r="B20" s="134" t="s">
        <v>274</v>
      </c>
      <c r="C20" s="118" t="s">
        <v>275</v>
      </c>
      <c r="D20" s="130">
        <f t="shared" si="0"/>
        <v>2482046</v>
      </c>
      <c r="E20" s="130">
        <f t="shared" si="1"/>
        <v>354234</v>
      </c>
      <c r="F20" s="130">
        <v>0</v>
      </c>
      <c r="G20" s="130">
        <v>0</v>
      </c>
      <c r="H20" s="130">
        <v>0</v>
      </c>
      <c r="I20" s="130">
        <v>165837</v>
      </c>
      <c r="J20" s="132" t="s">
        <v>363</v>
      </c>
      <c r="K20" s="130">
        <v>188397</v>
      </c>
      <c r="L20" s="130">
        <v>2127812</v>
      </c>
      <c r="M20" s="130">
        <f t="shared" si="2"/>
        <v>186150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2" t="s">
        <v>363</v>
      </c>
      <c r="T20" s="130">
        <v>0</v>
      </c>
      <c r="U20" s="130">
        <v>186150</v>
      </c>
      <c r="V20" s="130">
        <f t="shared" si="4"/>
        <v>2668196</v>
      </c>
      <c r="W20" s="130">
        <f t="shared" si="5"/>
        <v>354234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165837</v>
      </c>
      <c r="AB20" s="132" t="s">
        <v>363</v>
      </c>
      <c r="AC20" s="130">
        <f t="shared" si="10"/>
        <v>188397</v>
      </c>
      <c r="AD20" s="130">
        <f t="shared" si="11"/>
        <v>2313962</v>
      </c>
      <c r="AE20" s="130">
        <f t="shared" si="12"/>
        <v>292110</v>
      </c>
      <c r="AF20" s="130">
        <f t="shared" si="13"/>
        <v>292110</v>
      </c>
      <c r="AG20" s="130">
        <v>2310</v>
      </c>
      <c r="AH20" s="130">
        <v>289800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2189936</v>
      </c>
      <c r="AN20" s="130">
        <f t="shared" si="15"/>
        <v>383126</v>
      </c>
      <c r="AO20" s="130">
        <v>124871</v>
      </c>
      <c r="AP20" s="130">
        <v>169324</v>
      </c>
      <c r="AQ20" s="130">
        <v>88931</v>
      </c>
      <c r="AR20" s="130">
        <v>0</v>
      </c>
      <c r="AS20" s="130">
        <f t="shared" si="16"/>
        <v>367543</v>
      </c>
      <c r="AT20" s="130">
        <v>24193</v>
      </c>
      <c r="AU20" s="130">
        <v>301344</v>
      </c>
      <c r="AV20" s="130">
        <v>42006</v>
      </c>
      <c r="AW20" s="130">
        <v>29082</v>
      </c>
      <c r="AX20" s="130">
        <f t="shared" si="17"/>
        <v>1410185</v>
      </c>
      <c r="AY20" s="130">
        <v>416288</v>
      </c>
      <c r="AZ20" s="130">
        <v>986813</v>
      </c>
      <c r="BA20" s="130">
        <v>5475</v>
      </c>
      <c r="BB20" s="130">
        <v>1609</v>
      </c>
      <c r="BC20" s="130">
        <v>0</v>
      </c>
      <c r="BD20" s="130">
        <v>0</v>
      </c>
      <c r="BE20" s="130">
        <v>0</v>
      </c>
      <c r="BF20" s="130">
        <f t="shared" si="18"/>
        <v>2482046</v>
      </c>
      <c r="BG20" s="130">
        <f t="shared" si="19"/>
        <v>56070</v>
      </c>
      <c r="BH20" s="130">
        <f t="shared" si="20"/>
        <v>56070</v>
      </c>
      <c r="BI20" s="130">
        <v>0</v>
      </c>
      <c r="BJ20" s="130">
        <v>56070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130080</v>
      </c>
      <c r="BP20" s="130">
        <f t="shared" si="22"/>
        <v>24657</v>
      </c>
      <c r="BQ20" s="130">
        <v>12562</v>
      </c>
      <c r="BR20" s="130">
        <v>0</v>
      </c>
      <c r="BS20" s="130">
        <v>0</v>
      </c>
      <c r="BT20" s="130">
        <v>12095</v>
      </c>
      <c r="BU20" s="130">
        <f t="shared" si="23"/>
        <v>33068</v>
      </c>
      <c r="BV20" s="130">
        <v>0</v>
      </c>
      <c r="BW20" s="130">
        <v>33068</v>
      </c>
      <c r="BX20" s="130">
        <v>0</v>
      </c>
      <c r="BY20" s="130">
        <v>0</v>
      </c>
      <c r="BZ20" s="130">
        <f t="shared" si="24"/>
        <v>72355</v>
      </c>
      <c r="CA20" s="130">
        <v>0</v>
      </c>
      <c r="CB20" s="130">
        <v>66921</v>
      </c>
      <c r="CC20" s="130">
        <v>5434</v>
      </c>
      <c r="CD20" s="130">
        <v>0</v>
      </c>
      <c r="CE20" s="130">
        <v>0</v>
      </c>
      <c r="CF20" s="130">
        <v>0</v>
      </c>
      <c r="CG20" s="130">
        <v>0</v>
      </c>
      <c r="CH20" s="130">
        <f t="shared" si="25"/>
        <v>186150</v>
      </c>
      <c r="CI20" s="130">
        <f>SUM(AE20,+BG20)</f>
        <v>348180</v>
      </c>
      <c r="CJ20" s="130">
        <f t="shared" si="26"/>
        <v>348180</v>
      </c>
      <c r="CK20" s="130">
        <f t="shared" si="27"/>
        <v>2310</v>
      </c>
      <c r="CL20" s="130">
        <f t="shared" si="28"/>
        <v>345870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2320016</v>
      </c>
      <c r="CR20" s="130">
        <f t="shared" si="34"/>
        <v>407783</v>
      </c>
      <c r="CS20" s="130">
        <f t="shared" si="35"/>
        <v>137433</v>
      </c>
      <c r="CT20" s="130">
        <f t="shared" si="36"/>
        <v>169324</v>
      </c>
      <c r="CU20" s="130">
        <f t="shared" si="37"/>
        <v>88931</v>
      </c>
      <c r="CV20" s="130">
        <f t="shared" si="38"/>
        <v>12095</v>
      </c>
      <c r="CW20" s="130">
        <f t="shared" si="39"/>
        <v>400611</v>
      </c>
      <c r="CX20" s="130">
        <f t="shared" si="40"/>
        <v>24193</v>
      </c>
      <c r="CY20" s="130">
        <f t="shared" si="40"/>
        <v>334412</v>
      </c>
      <c r="CZ20" s="130">
        <f t="shared" si="40"/>
        <v>42006</v>
      </c>
      <c r="DA20" s="130">
        <f t="shared" si="40"/>
        <v>29082</v>
      </c>
      <c r="DB20" s="130">
        <f t="shared" si="40"/>
        <v>1482540</v>
      </c>
      <c r="DC20" s="130">
        <f t="shared" si="40"/>
        <v>416288</v>
      </c>
      <c r="DD20" s="130">
        <f t="shared" si="40"/>
        <v>1053734</v>
      </c>
      <c r="DE20" s="130">
        <f t="shared" si="40"/>
        <v>10909</v>
      </c>
      <c r="DF20" s="130">
        <f t="shared" si="40"/>
        <v>1609</v>
      </c>
      <c r="DG20" s="130">
        <f t="shared" si="40"/>
        <v>0</v>
      </c>
      <c r="DH20" s="130">
        <f t="shared" si="40"/>
        <v>0</v>
      </c>
      <c r="DI20" s="130">
        <f t="shared" si="40"/>
        <v>0</v>
      </c>
      <c r="DJ20" s="130">
        <f t="shared" si="40"/>
        <v>2668196</v>
      </c>
    </row>
    <row r="21" spans="1:114" s="122" customFormat="1" ht="12" customHeight="1">
      <c r="A21" s="118" t="s">
        <v>42</v>
      </c>
      <c r="B21" s="134" t="s">
        <v>276</v>
      </c>
      <c r="C21" s="118" t="s">
        <v>277</v>
      </c>
      <c r="D21" s="130">
        <f t="shared" si="0"/>
        <v>1079853</v>
      </c>
      <c r="E21" s="130">
        <f t="shared" si="1"/>
        <v>17030</v>
      </c>
      <c r="F21" s="130">
        <v>0</v>
      </c>
      <c r="G21" s="130">
        <v>0</v>
      </c>
      <c r="H21" s="130">
        <v>0</v>
      </c>
      <c r="I21" s="130">
        <v>1168</v>
      </c>
      <c r="J21" s="132" t="s">
        <v>363</v>
      </c>
      <c r="K21" s="130">
        <v>15862</v>
      </c>
      <c r="L21" s="130">
        <v>1062823</v>
      </c>
      <c r="M21" s="130">
        <f t="shared" si="2"/>
        <v>131371</v>
      </c>
      <c r="N21" s="130">
        <f t="shared" si="3"/>
        <v>26935</v>
      </c>
      <c r="O21" s="130">
        <v>1475</v>
      </c>
      <c r="P21" s="130">
        <v>796</v>
      </c>
      <c r="Q21" s="130">
        <v>0</v>
      </c>
      <c r="R21" s="130">
        <v>24664</v>
      </c>
      <c r="S21" s="132" t="s">
        <v>363</v>
      </c>
      <c r="T21" s="130">
        <v>0</v>
      </c>
      <c r="U21" s="130">
        <v>104436</v>
      </c>
      <c r="V21" s="130">
        <f t="shared" si="4"/>
        <v>1211224</v>
      </c>
      <c r="W21" s="130">
        <f t="shared" si="5"/>
        <v>43965</v>
      </c>
      <c r="X21" s="130">
        <f t="shared" si="6"/>
        <v>1475</v>
      </c>
      <c r="Y21" s="130">
        <f t="shared" si="7"/>
        <v>796</v>
      </c>
      <c r="Z21" s="130">
        <f t="shared" si="8"/>
        <v>0</v>
      </c>
      <c r="AA21" s="130">
        <f t="shared" si="9"/>
        <v>25832</v>
      </c>
      <c r="AB21" s="132" t="s">
        <v>363</v>
      </c>
      <c r="AC21" s="130">
        <f t="shared" si="10"/>
        <v>15862</v>
      </c>
      <c r="AD21" s="130">
        <f t="shared" si="11"/>
        <v>1167259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474138</v>
      </c>
      <c r="AN21" s="130">
        <f t="shared" si="15"/>
        <v>222630</v>
      </c>
      <c r="AO21" s="130">
        <v>61415</v>
      </c>
      <c r="AP21" s="130">
        <v>138184</v>
      </c>
      <c r="AQ21" s="130">
        <v>0</v>
      </c>
      <c r="AR21" s="130">
        <v>23031</v>
      </c>
      <c r="AS21" s="130">
        <f t="shared" si="16"/>
        <v>25606</v>
      </c>
      <c r="AT21" s="130">
        <v>12491</v>
      </c>
      <c r="AU21" s="130">
        <v>0</v>
      </c>
      <c r="AV21" s="130">
        <v>13115</v>
      </c>
      <c r="AW21" s="130">
        <v>0</v>
      </c>
      <c r="AX21" s="130">
        <f t="shared" si="17"/>
        <v>225902</v>
      </c>
      <c r="AY21" s="130">
        <v>225902</v>
      </c>
      <c r="AZ21" s="130">
        <v>0</v>
      </c>
      <c r="BA21" s="130">
        <v>0</v>
      </c>
      <c r="BB21" s="130">
        <v>0</v>
      </c>
      <c r="BC21" s="130">
        <v>605715</v>
      </c>
      <c r="BD21" s="130">
        <v>0</v>
      </c>
      <c r="BE21" s="130">
        <v>0</v>
      </c>
      <c r="BF21" s="130">
        <f t="shared" si="18"/>
        <v>474138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45387</v>
      </c>
      <c r="BP21" s="130">
        <f t="shared" si="22"/>
        <v>7890</v>
      </c>
      <c r="BQ21" s="130">
        <v>7890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37497</v>
      </c>
      <c r="CA21" s="130">
        <v>37497</v>
      </c>
      <c r="CB21" s="130">
        <v>0</v>
      </c>
      <c r="CC21" s="130">
        <v>0</v>
      </c>
      <c r="CD21" s="130">
        <v>0</v>
      </c>
      <c r="CE21" s="130">
        <v>85984</v>
      </c>
      <c r="CF21" s="130">
        <v>0</v>
      </c>
      <c r="CG21" s="130">
        <v>0</v>
      </c>
      <c r="CH21" s="130">
        <f t="shared" si="25"/>
        <v>45387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519525</v>
      </c>
      <c r="CR21" s="130">
        <f t="shared" si="34"/>
        <v>230520</v>
      </c>
      <c r="CS21" s="130">
        <f t="shared" si="35"/>
        <v>69305</v>
      </c>
      <c r="CT21" s="130">
        <f t="shared" si="36"/>
        <v>138184</v>
      </c>
      <c r="CU21" s="130">
        <f t="shared" si="37"/>
        <v>0</v>
      </c>
      <c r="CV21" s="130">
        <f t="shared" si="38"/>
        <v>23031</v>
      </c>
      <c r="CW21" s="130">
        <f t="shared" si="39"/>
        <v>25606</v>
      </c>
      <c r="CX21" s="130">
        <f t="shared" si="40"/>
        <v>12491</v>
      </c>
      <c r="CY21" s="130">
        <f t="shared" si="40"/>
        <v>0</v>
      </c>
      <c r="CZ21" s="130">
        <f t="shared" si="40"/>
        <v>13115</v>
      </c>
      <c r="DA21" s="130">
        <f t="shared" si="40"/>
        <v>0</v>
      </c>
      <c r="DB21" s="130">
        <f t="shared" si="40"/>
        <v>263399</v>
      </c>
      <c r="DC21" s="130">
        <f t="shared" si="40"/>
        <v>263399</v>
      </c>
      <c r="DD21" s="130">
        <f t="shared" si="40"/>
        <v>0</v>
      </c>
      <c r="DE21" s="130">
        <f t="shared" si="40"/>
        <v>0</v>
      </c>
      <c r="DF21" s="130">
        <f t="shared" si="40"/>
        <v>0</v>
      </c>
      <c r="DG21" s="130">
        <f t="shared" si="40"/>
        <v>691699</v>
      </c>
      <c r="DH21" s="130">
        <f t="shared" si="40"/>
        <v>0</v>
      </c>
      <c r="DI21" s="130">
        <f t="shared" si="40"/>
        <v>0</v>
      </c>
      <c r="DJ21" s="130">
        <f t="shared" si="40"/>
        <v>519525</v>
      </c>
    </row>
    <row r="22" spans="1:114" s="122" customFormat="1" ht="12" customHeight="1">
      <c r="A22" s="118" t="s">
        <v>42</v>
      </c>
      <c r="B22" s="134" t="s">
        <v>278</v>
      </c>
      <c r="C22" s="118" t="s">
        <v>279</v>
      </c>
      <c r="D22" s="130">
        <f t="shared" si="0"/>
        <v>1004674</v>
      </c>
      <c r="E22" s="130">
        <f t="shared" si="1"/>
        <v>189218</v>
      </c>
      <c r="F22" s="130">
        <v>0</v>
      </c>
      <c r="G22" s="130">
        <v>0</v>
      </c>
      <c r="H22" s="130">
        <v>0</v>
      </c>
      <c r="I22" s="130">
        <v>60143</v>
      </c>
      <c r="J22" s="132" t="s">
        <v>363</v>
      </c>
      <c r="K22" s="130">
        <v>129075</v>
      </c>
      <c r="L22" s="130">
        <v>815456</v>
      </c>
      <c r="M22" s="130">
        <f t="shared" si="2"/>
        <v>106332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2" t="s">
        <v>363</v>
      </c>
      <c r="T22" s="130">
        <v>0</v>
      </c>
      <c r="U22" s="130">
        <v>106332</v>
      </c>
      <c r="V22" s="130">
        <f t="shared" si="4"/>
        <v>1111006</v>
      </c>
      <c r="W22" s="130">
        <f t="shared" si="5"/>
        <v>189218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60143</v>
      </c>
      <c r="AB22" s="132" t="s">
        <v>363</v>
      </c>
      <c r="AC22" s="130">
        <f t="shared" si="10"/>
        <v>129075</v>
      </c>
      <c r="AD22" s="130">
        <f t="shared" si="11"/>
        <v>921788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1004674</v>
      </c>
      <c r="AN22" s="130">
        <f t="shared" si="15"/>
        <v>121557</v>
      </c>
      <c r="AO22" s="130">
        <v>35752</v>
      </c>
      <c r="AP22" s="130">
        <v>0</v>
      </c>
      <c r="AQ22" s="130">
        <v>71504</v>
      </c>
      <c r="AR22" s="130">
        <v>14301</v>
      </c>
      <c r="AS22" s="130">
        <f t="shared" si="16"/>
        <v>316639</v>
      </c>
      <c r="AT22" s="130">
        <v>3344</v>
      </c>
      <c r="AU22" s="130">
        <v>282756</v>
      </c>
      <c r="AV22" s="130">
        <v>30539</v>
      </c>
      <c r="AW22" s="130">
        <v>0</v>
      </c>
      <c r="AX22" s="130">
        <f t="shared" si="17"/>
        <v>566478</v>
      </c>
      <c r="AY22" s="130">
        <v>218275</v>
      </c>
      <c r="AZ22" s="130">
        <v>338231</v>
      </c>
      <c r="BA22" s="130">
        <v>9972</v>
      </c>
      <c r="BB22" s="130">
        <v>0</v>
      </c>
      <c r="BC22" s="130">
        <v>0</v>
      </c>
      <c r="BD22" s="130">
        <v>0</v>
      </c>
      <c r="BE22" s="130">
        <v>0</v>
      </c>
      <c r="BF22" s="130">
        <f t="shared" si="18"/>
        <v>1004674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106332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1004674</v>
      </c>
      <c r="CR22" s="130">
        <f t="shared" si="34"/>
        <v>121557</v>
      </c>
      <c r="CS22" s="130">
        <f t="shared" si="35"/>
        <v>35752</v>
      </c>
      <c r="CT22" s="130">
        <f t="shared" si="36"/>
        <v>0</v>
      </c>
      <c r="CU22" s="130">
        <f t="shared" si="37"/>
        <v>71504</v>
      </c>
      <c r="CV22" s="130">
        <f t="shared" si="38"/>
        <v>14301</v>
      </c>
      <c r="CW22" s="130">
        <f t="shared" si="39"/>
        <v>316639</v>
      </c>
      <c r="CX22" s="130">
        <f t="shared" si="40"/>
        <v>3344</v>
      </c>
      <c r="CY22" s="130">
        <f t="shared" si="40"/>
        <v>282756</v>
      </c>
      <c r="CZ22" s="130">
        <f t="shared" si="40"/>
        <v>30539</v>
      </c>
      <c r="DA22" s="130">
        <f t="shared" si="40"/>
        <v>0</v>
      </c>
      <c r="DB22" s="130">
        <f t="shared" si="40"/>
        <v>566478</v>
      </c>
      <c r="DC22" s="130">
        <f t="shared" si="40"/>
        <v>218275</v>
      </c>
      <c r="DD22" s="130">
        <f t="shared" si="40"/>
        <v>338231</v>
      </c>
      <c r="DE22" s="130">
        <f t="shared" si="40"/>
        <v>9972</v>
      </c>
      <c r="DF22" s="130">
        <f t="shared" si="40"/>
        <v>0</v>
      </c>
      <c r="DG22" s="130">
        <f t="shared" si="40"/>
        <v>106332</v>
      </c>
      <c r="DH22" s="130">
        <f t="shared" si="40"/>
        <v>0</v>
      </c>
      <c r="DI22" s="130">
        <f t="shared" si="40"/>
        <v>0</v>
      </c>
      <c r="DJ22" s="130">
        <f t="shared" si="40"/>
        <v>1004674</v>
      </c>
    </row>
    <row r="23" spans="1:114" s="122" customFormat="1" ht="12" customHeight="1">
      <c r="A23" s="118" t="s">
        <v>42</v>
      </c>
      <c r="B23" s="134" t="s">
        <v>280</v>
      </c>
      <c r="C23" s="118" t="s">
        <v>281</v>
      </c>
      <c r="D23" s="130">
        <f t="shared" si="0"/>
        <v>951590</v>
      </c>
      <c r="E23" s="130">
        <f t="shared" si="1"/>
        <v>199967</v>
      </c>
      <c r="F23" s="130">
        <v>0</v>
      </c>
      <c r="G23" s="130">
        <v>0</v>
      </c>
      <c r="H23" s="130">
        <v>0</v>
      </c>
      <c r="I23" s="130">
        <v>146584</v>
      </c>
      <c r="J23" s="132" t="s">
        <v>363</v>
      </c>
      <c r="K23" s="130">
        <v>53383</v>
      </c>
      <c r="L23" s="130">
        <v>751623</v>
      </c>
      <c r="M23" s="130">
        <f t="shared" si="2"/>
        <v>109941</v>
      </c>
      <c r="N23" s="130">
        <f t="shared" si="3"/>
        <v>37413</v>
      </c>
      <c r="O23" s="130">
        <v>0</v>
      </c>
      <c r="P23" s="130">
        <v>90</v>
      </c>
      <c r="Q23" s="130">
        <v>0</v>
      </c>
      <c r="R23" s="130">
        <v>21389</v>
      </c>
      <c r="S23" s="132" t="s">
        <v>363</v>
      </c>
      <c r="T23" s="130">
        <v>15934</v>
      </c>
      <c r="U23" s="130">
        <v>72528</v>
      </c>
      <c r="V23" s="130">
        <f t="shared" si="4"/>
        <v>1061531</v>
      </c>
      <c r="W23" s="130">
        <f t="shared" si="5"/>
        <v>237380</v>
      </c>
      <c r="X23" s="130">
        <f t="shared" si="6"/>
        <v>0</v>
      </c>
      <c r="Y23" s="130">
        <f t="shared" si="7"/>
        <v>90</v>
      </c>
      <c r="Z23" s="130">
        <f t="shared" si="8"/>
        <v>0</v>
      </c>
      <c r="AA23" s="130">
        <f t="shared" si="9"/>
        <v>167973</v>
      </c>
      <c r="AB23" s="132" t="s">
        <v>363</v>
      </c>
      <c r="AC23" s="130">
        <f t="shared" si="10"/>
        <v>69317</v>
      </c>
      <c r="AD23" s="130">
        <f t="shared" si="11"/>
        <v>824151</v>
      </c>
      <c r="AE23" s="130">
        <f t="shared" si="12"/>
        <v>52244</v>
      </c>
      <c r="AF23" s="130">
        <f t="shared" si="13"/>
        <v>52244</v>
      </c>
      <c r="AG23" s="130">
        <v>0</v>
      </c>
      <c r="AH23" s="130">
        <v>48116</v>
      </c>
      <c r="AI23" s="130">
        <v>3914</v>
      </c>
      <c r="AJ23" s="130">
        <v>214</v>
      </c>
      <c r="AK23" s="130">
        <v>0</v>
      </c>
      <c r="AL23" s="130">
        <v>0</v>
      </c>
      <c r="AM23" s="130">
        <f t="shared" si="14"/>
        <v>773887</v>
      </c>
      <c r="AN23" s="130">
        <f t="shared" si="15"/>
        <v>125805</v>
      </c>
      <c r="AO23" s="130">
        <v>92243</v>
      </c>
      <c r="AP23" s="130">
        <v>0</v>
      </c>
      <c r="AQ23" s="130">
        <v>33562</v>
      </c>
      <c r="AR23" s="130">
        <v>0</v>
      </c>
      <c r="AS23" s="130">
        <f t="shared" si="16"/>
        <v>44100</v>
      </c>
      <c r="AT23" s="130">
        <v>0</v>
      </c>
      <c r="AU23" s="130">
        <v>42152</v>
      </c>
      <c r="AV23" s="130">
        <v>1948</v>
      </c>
      <c r="AW23" s="130">
        <v>0</v>
      </c>
      <c r="AX23" s="130">
        <f t="shared" si="17"/>
        <v>603982</v>
      </c>
      <c r="AY23" s="130">
        <v>290660</v>
      </c>
      <c r="AZ23" s="130">
        <v>265991</v>
      </c>
      <c r="BA23" s="130">
        <v>44677</v>
      </c>
      <c r="BB23" s="130">
        <v>2654</v>
      </c>
      <c r="BC23" s="130">
        <v>0</v>
      </c>
      <c r="BD23" s="130">
        <v>0</v>
      </c>
      <c r="BE23" s="130">
        <v>125459</v>
      </c>
      <c r="BF23" s="130">
        <f t="shared" si="18"/>
        <v>951590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35593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2607</v>
      </c>
      <c r="BV23" s="130">
        <v>2607</v>
      </c>
      <c r="BW23" s="130">
        <v>0</v>
      </c>
      <c r="BX23" s="130">
        <v>0</v>
      </c>
      <c r="BY23" s="130">
        <v>0</v>
      </c>
      <c r="BZ23" s="130">
        <f t="shared" si="24"/>
        <v>32986</v>
      </c>
      <c r="CA23" s="130">
        <v>32986</v>
      </c>
      <c r="CB23" s="130">
        <v>0</v>
      </c>
      <c r="CC23" s="130">
        <v>0</v>
      </c>
      <c r="CD23" s="130">
        <v>0</v>
      </c>
      <c r="CE23" s="130">
        <v>73146</v>
      </c>
      <c r="CF23" s="130">
        <v>0</v>
      </c>
      <c r="CG23" s="130">
        <v>1202</v>
      </c>
      <c r="CH23" s="130">
        <f t="shared" si="25"/>
        <v>36795</v>
      </c>
      <c r="CI23" s="130">
        <f>SUM(AE23,+BG23)</f>
        <v>52244</v>
      </c>
      <c r="CJ23" s="130">
        <f t="shared" si="26"/>
        <v>52244</v>
      </c>
      <c r="CK23" s="130">
        <f t="shared" si="27"/>
        <v>0</v>
      </c>
      <c r="CL23" s="130">
        <f t="shared" si="28"/>
        <v>48116</v>
      </c>
      <c r="CM23" s="130">
        <f t="shared" si="29"/>
        <v>3914</v>
      </c>
      <c r="CN23" s="130">
        <f t="shared" si="30"/>
        <v>214</v>
      </c>
      <c r="CO23" s="130">
        <f t="shared" si="31"/>
        <v>0</v>
      </c>
      <c r="CP23" s="130">
        <f t="shared" si="32"/>
        <v>0</v>
      </c>
      <c r="CQ23" s="130">
        <f t="shared" si="33"/>
        <v>809480</v>
      </c>
      <c r="CR23" s="130">
        <f t="shared" si="34"/>
        <v>125805</v>
      </c>
      <c r="CS23" s="130">
        <f t="shared" si="35"/>
        <v>92243</v>
      </c>
      <c r="CT23" s="130">
        <f t="shared" si="36"/>
        <v>0</v>
      </c>
      <c r="CU23" s="130">
        <f t="shared" si="37"/>
        <v>33562</v>
      </c>
      <c r="CV23" s="130">
        <f t="shared" si="38"/>
        <v>0</v>
      </c>
      <c r="CW23" s="130">
        <f t="shared" si="39"/>
        <v>46707</v>
      </c>
      <c r="CX23" s="130">
        <f t="shared" si="40"/>
        <v>2607</v>
      </c>
      <c r="CY23" s="130">
        <f t="shared" si="40"/>
        <v>42152</v>
      </c>
      <c r="CZ23" s="130">
        <f t="shared" si="40"/>
        <v>1948</v>
      </c>
      <c r="DA23" s="130">
        <f t="shared" si="40"/>
        <v>0</v>
      </c>
      <c r="DB23" s="130">
        <f t="shared" si="40"/>
        <v>636968</v>
      </c>
      <c r="DC23" s="130">
        <f t="shared" si="40"/>
        <v>323646</v>
      </c>
      <c r="DD23" s="130">
        <f t="shared" si="40"/>
        <v>265991</v>
      </c>
      <c r="DE23" s="130">
        <f t="shared" si="40"/>
        <v>44677</v>
      </c>
      <c r="DF23" s="130">
        <f t="shared" si="40"/>
        <v>2654</v>
      </c>
      <c r="DG23" s="130">
        <f t="shared" si="40"/>
        <v>73146</v>
      </c>
      <c r="DH23" s="130">
        <f t="shared" si="40"/>
        <v>0</v>
      </c>
      <c r="DI23" s="130">
        <f t="shared" si="40"/>
        <v>126661</v>
      </c>
      <c r="DJ23" s="130">
        <f t="shared" si="40"/>
        <v>988385</v>
      </c>
    </row>
    <row r="24" spans="1:114" s="122" customFormat="1" ht="12" customHeight="1">
      <c r="A24" s="118" t="s">
        <v>42</v>
      </c>
      <c r="B24" s="134" t="s">
        <v>282</v>
      </c>
      <c r="C24" s="118" t="s">
        <v>283</v>
      </c>
      <c r="D24" s="130">
        <f t="shared" si="0"/>
        <v>659318</v>
      </c>
      <c r="E24" s="130">
        <f t="shared" si="1"/>
        <v>15693</v>
      </c>
      <c r="F24" s="130">
        <v>0</v>
      </c>
      <c r="G24" s="130">
        <v>0</v>
      </c>
      <c r="H24" s="130">
        <v>0</v>
      </c>
      <c r="I24" s="130">
        <v>520</v>
      </c>
      <c r="J24" s="132" t="s">
        <v>363</v>
      </c>
      <c r="K24" s="130">
        <v>15173</v>
      </c>
      <c r="L24" s="130">
        <v>643625</v>
      </c>
      <c r="M24" s="130">
        <f t="shared" si="2"/>
        <v>146062</v>
      </c>
      <c r="N24" s="130">
        <f t="shared" si="3"/>
        <v>22883</v>
      </c>
      <c r="O24" s="130">
        <v>0</v>
      </c>
      <c r="P24" s="130">
        <v>0</v>
      </c>
      <c r="Q24" s="130">
        <v>0</v>
      </c>
      <c r="R24" s="130">
        <v>22883</v>
      </c>
      <c r="S24" s="132" t="s">
        <v>363</v>
      </c>
      <c r="T24" s="130">
        <v>0</v>
      </c>
      <c r="U24" s="130">
        <v>123179</v>
      </c>
      <c r="V24" s="130">
        <f t="shared" si="4"/>
        <v>805380</v>
      </c>
      <c r="W24" s="130">
        <f t="shared" si="5"/>
        <v>38576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23403</v>
      </c>
      <c r="AB24" s="132" t="s">
        <v>363</v>
      </c>
      <c r="AC24" s="130">
        <f t="shared" si="10"/>
        <v>15173</v>
      </c>
      <c r="AD24" s="130">
        <f t="shared" si="11"/>
        <v>766804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219916</v>
      </c>
      <c r="AN24" s="130">
        <f t="shared" si="15"/>
        <v>14682</v>
      </c>
      <c r="AO24" s="130">
        <v>14682</v>
      </c>
      <c r="AP24" s="130">
        <v>0</v>
      </c>
      <c r="AQ24" s="130">
        <v>0</v>
      </c>
      <c r="AR24" s="130">
        <v>0</v>
      </c>
      <c r="AS24" s="130">
        <f t="shared" si="16"/>
        <v>7510</v>
      </c>
      <c r="AT24" s="130">
        <v>0</v>
      </c>
      <c r="AU24" s="130">
        <v>0</v>
      </c>
      <c r="AV24" s="130">
        <v>7510</v>
      </c>
      <c r="AW24" s="130">
        <v>0</v>
      </c>
      <c r="AX24" s="130">
        <f t="shared" si="17"/>
        <v>197724</v>
      </c>
      <c r="AY24" s="130">
        <v>154050</v>
      </c>
      <c r="AZ24" s="130">
        <v>36878</v>
      </c>
      <c r="BA24" s="130">
        <v>6796</v>
      </c>
      <c r="BB24" s="130">
        <v>0</v>
      </c>
      <c r="BC24" s="130">
        <v>439402</v>
      </c>
      <c r="BD24" s="130">
        <v>0</v>
      </c>
      <c r="BE24" s="130">
        <v>0</v>
      </c>
      <c r="BF24" s="130">
        <f t="shared" si="18"/>
        <v>219916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48061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48061</v>
      </c>
      <c r="CA24" s="130">
        <v>48061</v>
      </c>
      <c r="CB24" s="130">
        <v>0</v>
      </c>
      <c r="CC24" s="130">
        <v>0</v>
      </c>
      <c r="CD24" s="130">
        <v>0</v>
      </c>
      <c r="CE24" s="130">
        <v>98001</v>
      </c>
      <c r="CF24" s="130">
        <v>0</v>
      </c>
      <c r="CG24" s="130">
        <v>0</v>
      </c>
      <c r="CH24" s="130">
        <f t="shared" si="25"/>
        <v>48061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267977</v>
      </c>
      <c r="CR24" s="130">
        <f>SUM(AN24,+BP24)</f>
        <v>14682</v>
      </c>
      <c r="CS24" s="130">
        <f>SUM(AO24,+BQ24)</f>
        <v>14682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7510</v>
      </c>
      <c r="CX24" s="130">
        <f aca="true" t="shared" si="41" ref="CX24:DJ55">SUM(AT24,+BV24)</f>
        <v>0</v>
      </c>
      <c r="CY24" s="130">
        <f t="shared" si="41"/>
        <v>0</v>
      </c>
      <c r="CZ24" s="130">
        <f t="shared" si="41"/>
        <v>7510</v>
      </c>
      <c r="DA24" s="130">
        <f t="shared" si="41"/>
        <v>0</v>
      </c>
      <c r="DB24" s="130">
        <f t="shared" si="41"/>
        <v>245785</v>
      </c>
      <c r="DC24" s="130">
        <f t="shared" si="41"/>
        <v>202111</v>
      </c>
      <c r="DD24" s="130">
        <f t="shared" si="41"/>
        <v>36878</v>
      </c>
      <c r="DE24" s="130">
        <f t="shared" si="41"/>
        <v>6796</v>
      </c>
      <c r="DF24" s="130">
        <f t="shared" si="41"/>
        <v>0</v>
      </c>
      <c r="DG24" s="130">
        <f t="shared" si="41"/>
        <v>537403</v>
      </c>
      <c r="DH24" s="130">
        <f t="shared" si="41"/>
        <v>0</v>
      </c>
      <c r="DI24" s="130">
        <f t="shared" si="41"/>
        <v>0</v>
      </c>
      <c r="DJ24" s="130">
        <f t="shared" si="41"/>
        <v>267977</v>
      </c>
    </row>
    <row r="25" spans="1:114" s="122" customFormat="1" ht="12" customHeight="1">
      <c r="A25" s="118" t="s">
        <v>42</v>
      </c>
      <c r="B25" s="134" t="s">
        <v>284</v>
      </c>
      <c r="C25" s="118" t="s">
        <v>285</v>
      </c>
      <c r="D25" s="130">
        <f t="shared" si="0"/>
        <v>1245247</v>
      </c>
      <c r="E25" s="130">
        <f t="shared" si="1"/>
        <v>82891</v>
      </c>
      <c r="F25" s="130">
        <v>0</v>
      </c>
      <c r="G25" s="130">
        <v>0</v>
      </c>
      <c r="H25" s="130">
        <v>0</v>
      </c>
      <c r="I25" s="130">
        <v>5494</v>
      </c>
      <c r="J25" s="132" t="s">
        <v>363</v>
      </c>
      <c r="K25" s="130">
        <v>77397</v>
      </c>
      <c r="L25" s="130">
        <v>1162356</v>
      </c>
      <c r="M25" s="130">
        <f t="shared" si="2"/>
        <v>236082</v>
      </c>
      <c r="N25" s="130">
        <f t="shared" si="3"/>
        <v>24270</v>
      </c>
      <c r="O25" s="130">
        <v>15905</v>
      </c>
      <c r="P25" s="130">
        <v>8365</v>
      </c>
      <c r="Q25" s="130">
        <v>0</v>
      </c>
      <c r="R25" s="130">
        <v>0</v>
      </c>
      <c r="S25" s="132" t="s">
        <v>363</v>
      </c>
      <c r="T25" s="130">
        <v>0</v>
      </c>
      <c r="U25" s="130">
        <v>211812</v>
      </c>
      <c r="V25" s="130">
        <f t="shared" si="4"/>
        <v>1481329</v>
      </c>
      <c r="W25" s="130">
        <f t="shared" si="5"/>
        <v>107161</v>
      </c>
      <c r="X25" s="130">
        <f t="shared" si="6"/>
        <v>15905</v>
      </c>
      <c r="Y25" s="130">
        <f t="shared" si="7"/>
        <v>8365</v>
      </c>
      <c r="Z25" s="130">
        <f t="shared" si="8"/>
        <v>0</v>
      </c>
      <c r="AA25" s="130">
        <f t="shared" si="9"/>
        <v>5494</v>
      </c>
      <c r="AB25" s="132" t="s">
        <v>363</v>
      </c>
      <c r="AC25" s="130">
        <f t="shared" si="10"/>
        <v>77397</v>
      </c>
      <c r="AD25" s="130">
        <f t="shared" si="11"/>
        <v>1374168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512467</v>
      </c>
      <c r="AN25" s="130">
        <f t="shared" si="15"/>
        <v>132384</v>
      </c>
      <c r="AO25" s="130">
        <v>97892</v>
      </c>
      <c r="AP25" s="130">
        <v>26382</v>
      </c>
      <c r="AQ25" s="130">
        <v>0</v>
      </c>
      <c r="AR25" s="130">
        <v>8110</v>
      </c>
      <c r="AS25" s="130">
        <f t="shared" si="16"/>
        <v>14281</v>
      </c>
      <c r="AT25" s="130">
        <v>5063</v>
      </c>
      <c r="AU25" s="130">
        <v>3291</v>
      </c>
      <c r="AV25" s="130">
        <v>5927</v>
      </c>
      <c r="AW25" s="130">
        <v>0</v>
      </c>
      <c r="AX25" s="130">
        <f t="shared" si="17"/>
        <v>365802</v>
      </c>
      <c r="AY25" s="130">
        <v>303024</v>
      </c>
      <c r="AZ25" s="130">
        <v>30432</v>
      </c>
      <c r="BA25" s="130">
        <v>26340</v>
      </c>
      <c r="BB25" s="130">
        <v>6006</v>
      </c>
      <c r="BC25" s="130">
        <v>611830</v>
      </c>
      <c r="BD25" s="130">
        <v>0</v>
      </c>
      <c r="BE25" s="130">
        <v>120950</v>
      </c>
      <c r="BF25" s="130">
        <f t="shared" si="18"/>
        <v>633417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14832</v>
      </c>
      <c r="BP25" s="130">
        <f t="shared" si="22"/>
        <v>7900</v>
      </c>
      <c r="BQ25" s="130">
        <v>7900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6932</v>
      </c>
      <c r="CA25" s="130">
        <v>6932</v>
      </c>
      <c r="CB25" s="130">
        <v>0</v>
      </c>
      <c r="CC25" s="130">
        <v>0</v>
      </c>
      <c r="CD25" s="130">
        <v>0</v>
      </c>
      <c r="CE25" s="130">
        <v>174074</v>
      </c>
      <c r="CF25" s="130">
        <v>0</v>
      </c>
      <c r="CG25" s="130">
        <v>47176</v>
      </c>
      <c r="CH25" s="130">
        <f t="shared" si="25"/>
        <v>62008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527299</v>
      </c>
      <c r="CR25" s="130">
        <f t="shared" si="42"/>
        <v>140284</v>
      </c>
      <c r="CS25" s="130">
        <f t="shared" si="42"/>
        <v>105792</v>
      </c>
      <c r="CT25" s="130">
        <f t="shared" si="42"/>
        <v>26382</v>
      </c>
      <c r="CU25" s="130">
        <f t="shared" si="42"/>
        <v>0</v>
      </c>
      <c r="CV25" s="130">
        <f t="shared" si="42"/>
        <v>8110</v>
      </c>
      <c r="CW25" s="130">
        <f t="shared" si="42"/>
        <v>14281</v>
      </c>
      <c r="CX25" s="130">
        <f t="shared" si="41"/>
        <v>5063</v>
      </c>
      <c r="CY25" s="130">
        <f t="shared" si="41"/>
        <v>3291</v>
      </c>
      <c r="CZ25" s="130">
        <f t="shared" si="41"/>
        <v>5927</v>
      </c>
      <c r="DA25" s="130">
        <f t="shared" si="41"/>
        <v>0</v>
      </c>
      <c r="DB25" s="130">
        <f t="shared" si="41"/>
        <v>372734</v>
      </c>
      <c r="DC25" s="130">
        <f t="shared" si="41"/>
        <v>309956</v>
      </c>
      <c r="DD25" s="130">
        <f t="shared" si="41"/>
        <v>30432</v>
      </c>
      <c r="DE25" s="130">
        <f t="shared" si="41"/>
        <v>26340</v>
      </c>
      <c r="DF25" s="130">
        <f t="shared" si="41"/>
        <v>6006</v>
      </c>
      <c r="DG25" s="130">
        <f t="shared" si="41"/>
        <v>785904</v>
      </c>
      <c r="DH25" s="130">
        <f t="shared" si="41"/>
        <v>0</v>
      </c>
      <c r="DI25" s="130">
        <f t="shared" si="41"/>
        <v>168126</v>
      </c>
      <c r="DJ25" s="130">
        <f t="shared" si="41"/>
        <v>695425</v>
      </c>
    </row>
    <row r="26" spans="1:114" s="122" customFormat="1" ht="12" customHeight="1">
      <c r="A26" s="118" t="s">
        <v>42</v>
      </c>
      <c r="B26" s="134" t="s">
        <v>286</v>
      </c>
      <c r="C26" s="118" t="s">
        <v>287</v>
      </c>
      <c r="D26" s="130">
        <f t="shared" si="0"/>
        <v>1685054</v>
      </c>
      <c r="E26" s="130">
        <f t="shared" si="1"/>
        <v>109500</v>
      </c>
      <c r="F26" s="130">
        <v>0</v>
      </c>
      <c r="G26" s="130">
        <v>7412</v>
      </c>
      <c r="H26" s="130">
        <v>0</v>
      </c>
      <c r="I26" s="130">
        <v>6944</v>
      </c>
      <c r="J26" s="132" t="s">
        <v>363</v>
      </c>
      <c r="K26" s="130">
        <v>95144</v>
      </c>
      <c r="L26" s="130">
        <v>1575554</v>
      </c>
      <c r="M26" s="130">
        <f t="shared" si="2"/>
        <v>127544</v>
      </c>
      <c r="N26" s="130">
        <f t="shared" si="3"/>
        <v>18065</v>
      </c>
      <c r="O26" s="130">
        <v>0</v>
      </c>
      <c r="P26" s="130">
        <v>0</v>
      </c>
      <c r="Q26" s="130">
        <v>0</v>
      </c>
      <c r="R26" s="130">
        <v>18065</v>
      </c>
      <c r="S26" s="132" t="s">
        <v>363</v>
      </c>
      <c r="T26" s="130">
        <v>0</v>
      </c>
      <c r="U26" s="130">
        <v>109479</v>
      </c>
      <c r="V26" s="130">
        <f t="shared" si="4"/>
        <v>1812598</v>
      </c>
      <c r="W26" s="130">
        <f t="shared" si="5"/>
        <v>127565</v>
      </c>
      <c r="X26" s="130">
        <f t="shared" si="6"/>
        <v>0</v>
      </c>
      <c r="Y26" s="130">
        <f t="shared" si="7"/>
        <v>7412</v>
      </c>
      <c r="Z26" s="130">
        <f t="shared" si="8"/>
        <v>0</v>
      </c>
      <c r="AA26" s="130">
        <f t="shared" si="9"/>
        <v>25009</v>
      </c>
      <c r="AB26" s="132" t="s">
        <v>363</v>
      </c>
      <c r="AC26" s="130">
        <f t="shared" si="10"/>
        <v>95144</v>
      </c>
      <c r="AD26" s="130">
        <f t="shared" si="11"/>
        <v>1685033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203745</v>
      </c>
      <c r="AM26" s="130">
        <f t="shared" si="14"/>
        <v>850578</v>
      </c>
      <c r="AN26" s="130">
        <f t="shared" si="15"/>
        <v>249677</v>
      </c>
      <c r="AO26" s="130">
        <v>110107</v>
      </c>
      <c r="AP26" s="130">
        <v>139570</v>
      </c>
      <c r="AQ26" s="130">
        <v>0</v>
      </c>
      <c r="AR26" s="130">
        <v>0</v>
      </c>
      <c r="AS26" s="130">
        <f t="shared" si="16"/>
        <v>57438</v>
      </c>
      <c r="AT26" s="130">
        <v>26721</v>
      </c>
      <c r="AU26" s="130">
        <v>30717</v>
      </c>
      <c r="AV26" s="130">
        <v>0</v>
      </c>
      <c r="AW26" s="130">
        <v>624</v>
      </c>
      <c r="AX26" s="130">
        <f t="shared" si="17"/>
        <v>542839</v>
      </c>
      <c r="AY26" s="130">
        <v>345714</v>
      </c>
      <c r="AZ26" s="130">
        <v>183837</v>
      </c>
      <c r="BA26" s="130">
        <v>0</v>
      </c>
      <c r="BB26" s="130">
        <v>13288</v>
      </c>
      <c r="BC26" s="130">
        <v>606015</v>
      </c>
      <c r="BD26" s="130">
        <v>0</v>
      </c>
      <c r="BE26" s="130">
        <v>24716</v>
      </c>
      <c r="BF26" s="130">
        <f t="shared" si="18"/>
        <v>875294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127544</v>
      </c>
      <c r="BP26" s="130">
        <f t="shared" si="22"/>
        <v>26959</v>
      </c>
      <c r="BQ26" s="130">
        <v>26959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100585</v>
      </c>
      <c r="CA26" s="130">
        <v>0</v>
      </c>
      <c r="CB26" s="130">
        <v>97205</v>
      </c>
      <c r="CC26" s="130">
        <v>0</v>
      </c>
      <c r="CD26" s="130">
        <v>3380</v>
      </c>
      <c r="CE26" s="130">
        <v>0</v>
      </c>
      <c r="CF26" s="130">
        <v>0</v>
      </c>
      <c r="CG26" s="130">
        <v>0</v>
      </c>
      <c r="CH26" s="130">
        <f t="shared" si="25"/>
        <v>127544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203745</v>
      </c>
      <c r="CQ26" s="130">
        <f t="shared" si="42"/>
        <v>978122</v>
      </c>
      <c r="CR26" s="130">
        <f t="shared" si="42"/>
        <v>276636</v>
      </c>
      <c r="CS26" s="130">
        <f t="shared" si="42"/>
        <v>137066</v>
      </c>
      <c r="CT26" s="130">
        <f t="shared" si="42"/>
        <v>139570</v>
      </c>
      <c r="CU26" s="130">
        <f t="shared" si="42"/>
        <v>0</v>
      </c>
      <c r="CV26" s="130">
        <f t="shared" si="42"/>
        <v>0</v>
      </c>
      <c r="CW26" s="130">
        <f t="shared" si="42"/>
        <v>57438</v>
      </c>
      <c r="CX26" s="130">
        <f t="shared" si="41"/>
        <v>26721</v>
      </c>
      <c r="CY26" s="130">
        <f t="shared" si="41"/>
        <v>30717</v>
      </c>
      <c r="CZ26" s="130">
        <f t="shared" si="41"/>
        <v>0</v>
      </c>
      <c r="DA26" s="130">
        <f t="shared" si="41"/>
        <v>624</v>
      </c>
      <c r="DB26" s="130">
        <f t="shared" si="41"/>
        <v>643424</v>
      </c>
      <c r="DC26" s="130">
        <f t="shared" si="41"/>
        <v>345714</v>
      </c>
      <c r="DD26" s="130">
        <f t="shared" si="41"/>
        <v>281042</v>
      </c>
      <c r="DE26" s="130">
        <f t="shared" si="41"/>
        <v>0</v>
      </c>
      <c r="DF26" s="130">
        <f t="shared" si="41"/>
        <v>16668</v>
      </c>
      <c r="DG26" s="130">
        <f t="shared" si="41"/>
        <v>606015</v>
      </c>
      <c r="DH26" s="130">
        <f t="shared" si="41"/>
        <v>0</v>
      </c>
      <c r="DI26" s="130">
        <f t="shared" si="41"/>
        <v>24716</v>
      </c>
      <c r="DJ26" s="130">
        <f t="shared" si="41"/>
        <v>1002838</v>
      </c>
    </row>
    <row r="27" spans="1:114" s="122" customFormat="1" ht="12" customHeight="1">
      <c r="A27" s="118" t="s">
        <v>42</v>
      </c>
      <c r="B27" s="134" t="s">
        <v>288</v>
      </c>
      <c r="C27" s="118" t="s">
        <v>289</v>
      </c>
      <c r="D27" s="130">
        <f t="shared" si="0"/>
        <v>1455288</v>
      </c>
      <c r="E27" s="130">
        <f t="shared" si="1"/>
        <v>201531</v>
      </c>
      <c r="F27" s="130">
        <v>0</v>
      </c>
      <c r="G27" s="130">
        <v>0</v>
      </c>
      <c r="H27" s="130">
        <v>0</v>
      </c>
      <c r="I27" s="130">
        <v>139948</v>
      </c>
      <c r="J27" s="132" t="s">
        <v>363</v>
      </c>
      <c r="K27" s="130">
        <v>61583</v>
      </c>
      <c r="L27" s="130">
        <v>1253757</v>
      </c>
      <c r="M27" s="130">
        <f t="shared" si="2"/>
        <v>118856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 t="s">
        <v>363</v>
      </c>
      <c r="T27" s="130">
        <v>0</v>
      </c>
      <c r="U27" s="130">
        <v>118856</v>
      </c>
      <c r="V27" s="130">
        <f t="shared" si="4"/>
        <v>1574144</v>
      </c>
      <c r="W27" s="130">
        <f t="shared" si="5"/>
        <v>201531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139948</v>
      </c>
      <c r="AB27" s="132" t="s">
        <v>363</v>
      </c>
      <c r="AC27" s="130">
        <f t="shared" si="10"/>
        <v>61583</v>
      </c>
      <c r="AD27" s="130">
        <f t="shared" si="11"/>
        <v>1372613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1455288</v>
      </c>
      <c r="AN27" s="130">
        <f t="shared" si="15"/>
        <v>419839</v>
      </c>
      <c r="AO27" s="130">
        <v>203909</v>
      </c>
      <c r="AP27" s="130">
        <v>92700</v>
      </c>
      <c r="AQ27" s="130">
        <v>123230</v>
      </c>
      <c r="AR27" s="130">
        <v>0</v>
      </c>
      <c r="AS27" s="130">
        <f t="shared" si="16"/>
        <v>491047</v>
      </c>
      <c r="AT27" s="130">
        <v>63537</v>
      </c>
      <c r="AU27" s="130">
        <v>426190</v>
      </c>
      <c r="AV27" s="130">
        <v>1320</v>
      </c>
      <c r="AW27" s="130">
        <v>0</v>
      </c>
      <c r="AX27" s="130">
        <f t="shared" si="17"/>
        <v>544402</v>
      </c>
      <c r="AY27" s="130">
        <v>324166</v>
      </c>
      <c r="AZ27" s="130">
        <v>102601</v>
      </c>
      <c r="BA27" s="130">
        <v>117635</v>
      </c>
      <c r="BB27" s="130">
        <v>0</v>
      </c>
      <c r="BC27" s="130">
        <v>0</v>
      </c>
      <c r="BD27" s="130">
        <v>0</v>
      </c>
      <c r="BE27" s="130">
        <v>0</v>
      </c>
      <c r="BF27" s="130">
        <f t="shared" si="18"/>
        <v>1455288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118856</v>
      </c>
      <c r="BP27" s="130">
        <f t="shared" si="22"/>
        <v>3065</v>
      </c>
      <c r="BQ27" s="130">
        <v>3065</v>
      </c>
      <c r="BR27" s="130">
        <v>0</v>
      </c>
      <c r="BS27" s="130">
        <v>0</v>
      </c>
      <c r="BT27" s="130">
        <v>0</v>
      </c>
      <c r="BU27" s="130">
        <f t="shared" si="23"/>
        <v>66462</v>
      </c>
      <c r="BV27" s="130">
        <v>0</v>
      </c>
      <c r="BW27" s="130">
        <v>66462</v>
      </c>
      <c r="BX27" s="130">
        <v>0</v>
      </c>
      <c r="BY27" s="130">
        <v>0</v>
      </c>
      <c r="BZ27" s="130">
        <f t="shared" si="24"/>
        <v>49329</v>
      </c>
      <c r="CA27" s="130">
        <v>0</v>
      </c>
      <c r="CB27" s="130">
        <v>49329</v>
      </c>
      <c r="CC27" s="130">
        <v>0</v>
      </c>
      <c r="CD27" s="130">
        <v>0</v>
      </c>
      <c r="CE27" s="130">
        <v>0</v>
      </c>
      <c r="CF27" s="130">
        <v>0</v>
      </c>
      <c r="CG27" s="130">
        <v>0</v>
      </c>
      <c r="CH27" s="130">
        <f t="shared" si="25"/>
        <v>118856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1574144</v>
      </c>
      <c r="CR27" s="130">
        <f t="shared" si="42"/>
        <v>422904</v>
      </c>
      <c r="CS27" s="130">
        <f t="shared" si="42"/>
        <v>206974</v>
      </c>
      <c r="CT27" s="130">
        <f t="shared" si="42"/>
        <v>92700</v>
      </c>
      <c r="CU27" s="130">
        <f t="shared" si="42"/>
        <v>123230</v>
      </c>
      <c r="CV27" s="130">
        <f t="shared" si="42"/>
        <v>0</v>
      </c>
      <c r="CW27" s="130">
        <f t="shared" si="42"/>
        <v>557509</v>
      </c>
      <c r="CX27" s="130">
        <f t="shared" si="41"/>
        <v>63537</v>
      </c>
      <c r="CY27" s="130">
        <f t="shared" si="41"/>
        <v>492652</v>
      </c>
      <c r="CZ27" s="130">
        <f t="shared" si="41"/>
        <v>1320</v>
      </c>
      <c r="DA27" s="130">
        <f t="shared" si="41"/>
        <v>0</v>
      </c>
      <c r="DB27" s="130">
        <f t="shared" si="41"/>
        <v>593731</v>
      </c>
      <c r="DC27" s="130">
        <f t="shared" si="41"/>
        <v>324166</v>
      </c>
      <c r="DD27" s="130">
        <f t="shared" si="41"/>
        <v>151930</v>
      </c>
      <c r="DE27" s="130">
        <f t="shared" si="41"/>
        <v>117635</v>
      </c>
      <c r="DF27" s="130">
        <f t="shared" si="41"/>
        <v>0</v>
      </c>
      <c r="DG27" s="130">
        <f t="shared" si="41"/>
        <v>0</v>
      </c>
      <c r="DH27" s="130">
        <f t="shared" si="41"/>
        <v>0</v>
      </c>
      <c r="DI27" s="130">
        <f t="shared" si="41"/>
        <v>0</v>
      </c>
      <c r="DJ27" s="130">
        <f t="shared" si="41"/>
        <v>1574144</v>
      </c>
    </row>
    <row r="28" spans="1:114" s="122" customFormat="1" ht="12" customHeight="1">
      <c r="A28" s="118" t="s">
        <v>42</v>
      </c>
      <c r="B28" s="134" t="s">
        <v>290</v>
      </c>
      <c r="C28" s="118" t="s">
        <v>291</v>
      </c>
      <c r="D28" s="130">
        <f t="shared" si="0"/>
        <v>732171</v>
      </c>
      <c r="E28" s="130">
        <f t="shared" si="1"/>
        <v>44632</v>
      </c>
      <c r="F28" s="130">
        <v>0</v>
      </c>
      <c r="G28" s="130">
        <v>0</v>
      </c>
      <c r="H28" s="130">
        <v>0</v>
      </c>
      <c r="I28" s="130">
        <v>33127</v>
      </c>
      <c r="J28" s="132" t="s">
        <v>363</v>
      </c>
      <c r="K28" s="130">
        <v>11505</v>
      </c>
      <c r="L28" s="130">
        <v>687539</v>
      </c>
      <c r="M28" s="130">
        <f t="shared" si="2"/>
        <v>112070</v>
      </c>
      <c r="N28" s="130">
        <f t="shared" si="3"/>
        <v>61409</v>
      </c>
      <c r="O28" s="130">
        <v>0</v>
      </c>
      <c r="P28" s="130">
        <v>0</v>
      </c>
      <c r="Q28" s="130">
        <v>0</v>
      </c>
      <c r="R28" s="130">
        <v>61143</v>
      </c>
      <c r="S28" s="132" t="s">
        <v>363</v>
      </c>
      <c r="T28" s="130">
        <v>266</v>
      </c>
      <c r="U28" s="130">
        <v>50661</v>
      </c>
      <c r="V28" s="130">
        <f t="shared" si="4"/>
        <v>844241</v>
      </c>
      <c r="W28" s="130">
        <f t="shared" si="5"/>
        <v>106041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94270</v>
      </c>
      <c r="AB28" s="132" t="s">
        <v>363</v>
      </c>
      <c r="AC28" s="130">
        <f t="shared" si="10"/>
        <v>11771</v>
      </c>
      <c r="AD28" s="130">
        <f t="shared" si="11"/>
        <v>738200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720684</v>
      </c>
      <c r="AN28" s="130">
        <f t="shared" si="15"/>
        <v>114709</v>
      </c>
      <c r="AO28" s="130">
        <v>39302</v>
      </c>
      <c r="AP28" s="130">
        <v>54732</v>
      </c>
      <c r="AQ28" s="130">
        <v>13196</v>
      </c>
      <c r="AR28" s="130">
        <v>7479</v>
      </c>
      <c r="AS28" s="130">
        <f t="shared" si="16"/>
        <v>215883</v>
      </c>
      <c r="AT28" s="130">
        <v>7191</v>
      </c>
      <c r="AU28" s="130">
        <v>191602</v>
      </c>
      <c r="AV28" s="130">
        <v>17090</v>
      </c>
      <c r="AW28" s="130">
        <v>0</v>
      </c>
      <c r="AX28" s="130">
        <f t="shared" si="17"/>
        <v>390092</v>
      </c>
      <c r="AY28" s="130">
        <v>67239</v>
      </c>
      <c r="AZ28" s="130">
        <v>291578</v>
      </c>
      <c r="BA28" s="130">
        <v>31002</v>
      </c>
      <c r="BB28" s="130">
        <v>273</v>
      </c>
      <c r="BC28" s="130">
        <v>0</v>
      </c>
      <c r="BD28" s="130">
        <v>0</v>
      </c>
      <c r="BE28" s="130">
        <v>11487</v>
      </c>
      <c r="BF28" s="130">
        <f t="shared" si="18"/>
        <v>732171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112070</v>
      </c>
      <c r="BP28" s="130">
        <f t="shared" si="22"/>
        <v>19174</v>
      </c>
      <c r="BQ28" s="130">
        <v>10510</v>
      </c>
      <c r="BR28" s="130">
        <v>1809</v>
      </c>
      <c r="BS28" s="130">
        <v>6855</v>
      </c>
      <c r="BT28" s="130">
        <v>0</v>
      </c>
      <c r="BU28" s="130">
        <f t="shared" si="23"/>
        <v>29260</v>
      </c>
      <c r="BV28" s="130">
        <v>1890</v>
      </c>
      <c r="BW28" s="130">
        <v>27370</v>
      </c>
      <c r="BX28" s="130">
        <v>0</v>
      </c>
      <c r="BY28" s="130">
        <v>0</v>
      </c>
      <c r="BZ28" s="130">
        <f t="shared" si="24"/>
        <v>60801</v>
      </c>
      <c r="CA28" s="130">
        <v>38754</v>
      </c>
      <c r="CB28" s="130">
        <v>22047</v>
      </c>
      <c r="CC28" s="130">
        <v>0</v>
      </c>
      <c r="CD28" s="130">
        <v>0</v>
      </c>
      <c r="CE28" s="130">
        <v>0</v>
      </c>
      <c r="CF28" s="130">
        <v>2835</v>
      </c>
      <c r="CG28" s="130">
        <v>0</v>
      </c>
      <c r="CH28" s="130">
        <f t="shared" si="25"/>
        <v>112070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832754</v>
      </c>
      <c r="CR28" s="130">
        <f t="shared" si="42"/>
        <v>133883</v>
      </c>
      <c r="CS28" s="130">
        <f t="shared" si="42"/>
        <v>49812</v>
      </c>
      <c r="CT28" s="130">
        <f t="shared" si="42"/>
        <v>56541</v>
      </c>
      <c r="CU28" s="130">
        <f t="shared" si="42"/>
        <v>20051</v>
      </c>
      <c r="CV28" s="130">
        <f t="shared" si="42"/>
        <v>7479</v>
      </c>
      <c r="CW28" s="130">
        <f t="shared" si="42"/>
        <v>245143</v>
      </c>
      <c r="CX28" s="130">
        <f t="shared" si="41"/>
        <v>9081</v>
      </c>
      <c r="CY28" s="130">
        <f t="shared" si="41"/>
        <v>218972</v>
      </c>
      <c r="CZ28" s="130">
        <f t="shared" si="41"/>
        <v>17090</v>
      </c>
      <c r="DA28" s="130">
        <f t="shared" si="41"/>
        <v>0</v>
      </c>
      <c r="DB28" s="130">
        <f t="shared" si="41"/>
        <v>450893</v>
      </c>
      <c r="DC28" s="130">
        <f t="shared" si="41"/>
        <v>105993</v>
      </c>
      <c r="DD28" s="130">
        <f t="shared" si="41"/>
        <v>313625</v>
      </c>
      <c r="DE28" s="130">
        <f t="shared" si="41"/>
        <v>31002</v>
      </c>
      <c r="DF28" s="130">
        <f t="shared" si="41"/>
        <v>273</v>
      </c>
      <c r="DG28" s="130">
        <f t="shared" si="41"/>
        <v>0</v>
      </c>
      <c r="DH28" s="130">
        <f t="shared" si="41"/>
        <v>2835</v>
      </c>
      <c r="DI28" s="130">
        <f t="shared" si="41"/>
        <v>11487</v>
      </c>
      <c r="DJ28" s="130">
        <f t="shared" si="41"/>
        <v>844241</v>
      </c>
    </row>
    <row r="29" spans="1:114" s="122" customFormat="1" ht="12" customHeight="1">
      <c r="A29" s="118" t="s">
        <v>42</v>
      </c>
      <c r="B29" s="134" t="s">
        <v>292</v>
      </c>
      <c r="C29" s="118" t="s">
        <v>293</v>
      </c>
      <c r="D29" s="130">
        <f t="shared" si="0"/>
        <v>1884186</v>
      </c>
      <c r="E29" s="130">
        <f t="shared" si="1"/>
        <v>162663</v>
      </c>
      <c r="F29" s="130">
        <v>0</v>
      </c>
      <c r="G29" s="130">
        <v>0</v>
      </c>
      <c r="H29" s="130">
        <v>0</v>
      </c>
      <c r="I29" s="130">
        <v>162475</v>
      </c>
      <c r="J29" s="132" t="s">
        <v>363</v>
      </c>
      <c r="K29" s="130">
        <v>188</v>
      </c>
      <c r="L29" s="130">
        <v>1721523</v>
      </c>
      <c r="M29" s="130">
        <f t="shared" si="2"/>
        <v>244010</v>
      </c>
      <c r="N29" s="130">
        <f t="shared" si="3"/>
        <v>20367</v>
      </c>
      <c r="O29" s="130">
        <v>2392</v>
      </c>
      <c r="P29" s="130">
        <v>1292</v>
      </c>
      <c r="Q29" s="130">
        <v>0</v>
      </c>
      <c r="R29" s="130">
        <v>16683</v>
      </c>
      <c r="S29" s="132" t="s">
        <v>363</v>
      </c>
      <c r="T29" s="130">
        <v>0</v>
      </c>
      <c r="U29" s="130">
        <v>223643</v>
      </c>
      <c r="V29" s="130">
        <f t="shared" si="4"/>
        <v>2128196</v>
      </c>
      <c r="W29" s="130">
        <f t="shared" si="5"/>
        <v>183030</v>
      </c>
      <c r="X29" s="130">
        <f t="shared" si="6"/>
        <v>2392</v>
      </c>
      <c r="Y29" s="130">
        <f t="shared" si="7"/>
        <v>1292</v>
      </c>
      <c r="Z29" s="130">
        <f t="shared" si="8"/>
        <v>0</v>
      </c>
      <c r="AA29" s="130">
        <f t="shared" si="9"/>
        <v>179158</v>
      </c>
      <c r="AB29" s="132" t="s">
        <v>363</v>
      </c>
      <c r="AC29" s="130">
        <f t="shared" si="10"/>
        <v>188</v>
      </c>
      <c r="AD29" s="130">
        <f t="shared" si="11"/>
        <v>1945166</v>
      </c>
      <c r="AE29" s="130">
        <f t="shared" si="12"/>
        <v>699992</v>
      </c>
      <c r="AF29" s="130">
        <f t="shared" si="13"/>
        <v>699992</v>
      </c>
      <c r="AG29" s="130">
        <v>0</v>
      </c>
      <c r="AH29" s="130">
        <v>699992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1159113</v>
      </c>
      <c r="AN29" s="130">
        <f t="shared" si="15"/>
        <v>127329</v>
      </c>
      <c r="AO29" s="130">
        <v>127329</v>
      </c>
      <c r="AP29" s="130">
        <v>0</v>
      </c>
      <c r="AQ29" s="130">
        <v>0</v>
      </c>
      <c r="AR29" s="130">
        <v>0</v>
      </c>
      <c r="AS29" s="130">
        <f t="shared" si="16"/>
        <v>424255</v>
      </c>
      <c r="AT29" s="130">
        <v>0</v>
      </c>
      <c r="AU29" s="130">
        <v>400500</v>
      </c>
      <c r="AV29" s="130">
        <v>23755</v>
      </c>
      <c r="AW29" s="130">
        <v>0</v>
      </c>
      <c r="AX29" s="130">
        <f t="shared" si="17"/>
        <v>607529</v>
      </c>
      <c r="AY29" s="130">
        <v>322287</v>
      </c>
      <c r="AZ29" s="130">
        <v>280231</v>
      </c>
      <c r="BA29" s="130">
        <v>5011</v>
      </c>
      <c r="BB29" s="130">
        <v>0</v>
      </c>
      <c r="BC29" s="130">
        <v>0</v>
      </c>
      <c r="BD29" s="130">
        <v>0</v>
      </c>
      <c r="BE29" s="130">
        <v>25081</v>
      </c>
      <c r="BF29" s="130">
        <f t="shared" si="18"/>
        <v>1884186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51494</v>
      </c>
      <c r="BP29" s="130">
        <f t="shared" si="22"/>
        <v>7958</v>
      </c>
      <c r="BQ29" s="130">
        <v>7958</v>
      </c>
      <c r="BR29" s="130">
        <v>0</v>
      </c>
      <c r="BS29" s="130">
        <v>0</v>
      </c>
      <c r="BT29" s="130">
        <v>0</v>
      </c>
      <c r="BU29" s="130">
        <f t="shared" si="23"/>
        <v>43536</v>
      </c>
      <c r="BV29" s="130">
        <v>43536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185091</v>
      </c>
      <c r="CF29" s="130">
        <v>0</v>
      </c>
      <c r="CG29" s="130">
        <v>7425</v>
      </c>
      <c r="CH29" s="130">
        <f t="shared" si="25"/>
        <v>58919</v>
      </c>
      <c r="CI29" s="130">
        <f t="shared" si="42"/>
        <v>699992</v>
      </c>
      <c r="CJ29" s="130">
        <f t="shared" si="42"/>
        <v>699992</v>
      </c>
      <c r="CK29" s="130">
        <f t="shared" si="42"/>
        <v>0</v>
      </c>
      <c r="CL29" s="130">
        <f t="shared" si="42"/>
        <v>699992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1210607</v>
      </c>
      <c r="CR29" s="130">
        <f t="shared" si="42"/>
        <v>135287</v>
      </c>
      <c r="CS29" s="130">
        <f t="shared" si="42"/>
        <v>135287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467791</v>
      </c>
      <c r="CX29" s="130">
        <f t="shared" si="41"/>
        <v>43536</v>
      </c>
      <c r="CY29" s="130">
        <f t="shared" si="41"/>
        <v>400500</v>
      </c>
      <c r="CZ29" s="130">
        <f t="shared" si="41"/>
        <v>23755</v>
      </c>
      <c r="DA29" s="130">
        <f t="shared" si="41"/>
        <v>0</v>
      </c>
      <c r="DB29" s="130">
        <f t="shared" si="41"/>
        <v>607529</v>
      </c>
      <c r="DC29" s="130">
        <f t="shared" si="41"/>
        <v>322287</v>
      </c>
      <c r="DD29" s="130">
        <f t="shared" si="41"/>
        <v>280231</v>
      </c>
      <c r="DE29" s="130">
        <f t="shared" si="41"/>
        <v>5011</v>
      </c>
      <c r="DF29" s="130">
        <f t="shared" si="41"/>
        <v>0</v>
      </c>
      <c r="DG29" s="130">
        <f t="shared" si="41"/>
        <v>185091</v>
      </c>
      <c r="DH29" s="130">
        <f t="shared" si="41"/>
        <v>0</v>
      </c>
      <c r="DI29" s="130">
        <f t="shared" si="41"/>
        <v>32506</v>
      </c>
      <c r="DJ29" s="130">
        <f t="shared" si="41"/>
        <v>1943105</v>
      </c>
    </row>
    <row r="30" spans="1:114" s="122" customFormat="1" ht="12" customHeight="1">
      <c r="A30" s="118" t="s">
        <v>42</v>
      </c>
      <c r="B30" s="134" t="s">
        <v>294</v>
      </c>
      <c r="C30" s="118" t="s">
        <v>295</v>
      </c>
      <c r="D30" s="130">
        <f t="shared" si="0"/>
        <v>627461</v>
      </c>
      <c r="E30" s="130">
        <f t="shared" si="1"/>
        <v>19287</v>
      </c>
      <c r="F30" s="130">
        <v>0</v>
      </c>
      <c r="G30" s="130">
        <v>0</v>
      </c>
      <c r="H30" s="130">
        <v>0</v>
      </c>
      <c r="I30" s="130">
        <v>28</v>
      </c>
      <c r="J30" s="132" t="s">
        <v>363</v>
      </c>
      <c r="K30" s="130">
        <v>19259</v>
      </c>
      <c r="L30" s="130">
        <v>608174</v>
      </c>
      <c r="M30" s="130">
        <f t="shared" si="2"/>
        <v>117160</v>
      </c>
      <c r="N30" s="130">
        <f t="shared" si="3"/>
        <v>16059</v>
      </c>
      <c r="O30" s="130">
        <v>0</v>
      </c>
      <c r="P30" s="130">
        <v>0</v>
      </c>
      <c r="Q30" s="130">
        <v>0</v>
      </c>
      <c r="R30" s="130">
        <v>16059</v>
      </c>
      <c r="S30" s="132" t="s">
        <v>363</v>
      </c>
      <c r="T30" s="130">
        <v>0</v>
      </c>
      <c r="U30" s="130">
        <v>101101</v>
      </c>
      <c r="V30" s="130">
        <f t="shared" si="4"/>
        <v>744621</v>
      </c>
      <c r="W30" s="130">
        <f t="shared" si="5"/>
        <v>35346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16087</v>
      </c>
      <c r="AB30" s="132" t="s">
        <v>363</v>
      </c>
      <c r="AC30" s="130">
        <f t="shared" si="10"/>
        <v>19259</v>
      </c>
      <c r="AD30" s="130">
        <f t="shared" si="11"/>
        <v>709275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142563</v>
      </c>
      <c r="AM30" s="130">
        <f t="shared" si="14"/>
        <v>361171</v>
      </c>
      <c r="AN30" s="130">
        <f t="shared" si="15"/>
        <v>20725</v>
      </c>
      <c r="AO30" s="130">
        <v>20725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340446</v>
      </c>
      <c r="AY30" s="130">
        <v>301338</v>
      </c>
      <c r="AZ30" s="130">
        <v>35434</v>
      </c>
      <c r="BA30" s="130">
        <v>0</v>
      </c>
      <c r="BB30" s="130">
        <v>3674</v>
      </c>
      <c r="BC30" s="130">
        <v>85954</v>
      </c>
      <c r="BD30" s="130">
        <v>0</v>
      </c>
      <c r="BE30" s="130">
        <v>37773</v>
      </c>
      <c r="BF30" s="130">
        <f t="shared" si="18"/>
        <v>398944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34362</v>
      </c>
      <c r="BP30" s="130">
        <f t="shared" si="22"/>
        <v>4942</v>
      </c>
      <c r="BQ30" s="130">
        <v>4942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29420</v>
      </c>
      <c r="CA30" s="130">
        <v>29420</v>
      </c>
      <c r="CB30" s="130">
        <v>0</v>
      </c>
      <c r="CC30" s="130">
        <v>0</v>
      </c>
      <c r="CD30" s="130">
        <v>0</v>
      </c>
      <c r="CE30" s="130">
        <v>82798</v>
      </c>
      <c r="CF30" s="130">
        <v>0</v>
      </c>
      <c r="CG30" s="130">
        <v>0</v>
      </c>
      <c r="CH30" s="130">
        <f t="shared" si="25"/>
        <v>34362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142563</v>
      </c>
      <c r="CQ30" s="130">
        <f t="shared" si="42"/>
        <v>395533</v>
      </c>
      <c r="CR30" s="130">
        <f t="shared" si="42"/>
        <v>25667</v>
      </c>
      <c r="CS30" s="130">
        <f t="shared" si="42"/>
        <v>25667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369866</v>
      </c>
      <c r="DC30" s="130">
        <f t="shared" si="41"/>
        <v>330758</v>
      </c>
      <c r="DD30" s="130">
        <f t="shared" si="41"/>
        <v>35434</v>
      </c>
      <c r="DE30" s="130">
        <f t="shared" si="41"/>
        <v>0</v>
      </c>
      <c r="DF30" s="130">
        <f t="shared" si="41"/>
        <v>3674</v>
      </c>
      <c r="DG30" s="130">
        <f t="shared" si="41"/>
        <v>168752</v>
      </c>
      <c r="DH30" s="130">
        <f t="shared" si="41"/>
        <v>0</v>
      </c>
      <c r="DI30" s="130">
        <f t="shared" si="41"/>
        <v>37773</v>
      </c>
      <c r="DJ30" s="130">
        <f t="shared" si="41"/>
        <v>433306</v>
      </c>
    </row>
    <row r="31" spans="1:114" s="122" customFormat="1" ht="12" customHeight="1">
      <c r="A31" s="118" t="s">
        <v>42</v>
      </c>
      <c r="B31" s="134" t="s">
        <v>296</v>
      </c>
      <c r="C31" s="118" t="s">
        <v>297</v>
      </c>
      <c r="D31" s="130">
        <f t="shared" si="0"/>
        <v>1491711</v>
      </c>
      <c r="E31" s="130">
        <f t="shared" si="1"/>
        <v>162685</v>
      </c>
      <c r="F31" s="130">
        <v>0</v>
      </c>
      <c r="G31" s="130">
        <v>0</v>
      </c>
      <c r="H31" s="130">
        <v>0</v>
      </c>
      <c r="I31" s="130">
        <v>66654</v>
      </c>
      <c r="J31" s="132" t="s">
        <v>363</v>
      </c>
      <c r="K31" s="130">
        <v>96031</v>
      </c>
      <c r="L31" s="130">
        <v>1329026</v>
      </c>
      <c r="M31" s="130">
        <f t="shared" si="2"/>
        <v>49933</v>
      </c>
      <c r="N31" s="130">
        <f t="shared" si="3"/>
        <v>8006</v>
      </c>
      <c r="O31" s="130">
        <v>0</v>
      </c>
      <c r="P31" s="130">
        <v>0</v>
      </c>
      <c r="Q31" s="130">
        <v>0</v>
      </c>
      <c r="R31" s="130">
        <v>8006</v>
      </c>
      <c r="S31" s="132" t="s">
        <v>363</v>
      </c>
      <c r="T31" s="130">
        <v>0</v>
      </c>
      <c r="U31" s="130">
        <v>41927</v>
      </c>
      <c r="V31" s="130">
        <f t="shared" si="4"/>
        <v>1541644</v>
      </c>
      <c r="W31" s="130">
        <f t="shared" si="5"/>
        <v>170691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74660</v>
      </c>
      <c r="AB31" s="132" t="s">
        <v>363</v>
      </c>
      <c r="AC31" s="130">
        <f t="shared" si="10"/>
        <v>96031</v>
      </c>
      <c r="AD31" s="130">
        <f t="shared" si="11"/>
        <v>1370953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1450347</v>
      </c>
      <c r="AN31" s="130">
        <f t="shared" si="15"/>
        <v>267715</v>
      </c>
      <c r="AO31" s="130">
        <v>115045</v>
      </c>
      <c r="AP31" s="130">
        <v>117997</v>
      </c>
      <c r="AQ31" s="130">
        <v>34673</v>
      </c>
      <c r="AR31" s="130">
        <v>0</v>
      </c>
      <c r="AS31" s="130">
        <f t="shared" si="16"/>
        <v>602011</v>
      </c>
      <c r="AT31" s="130">
        <v>12840</v>
      </c>
      <c r="AU31" s="130">
        <v>588134</v>
      </c>
      <c r="AV31" s="130">
        <v>1037</v>
      </c>
      <c r="AW31" s="130">
        <v>0</v>
      </c>
      <c r="AX31" s="130">
        <f t="shared" si="17"/>
        <v>578372</v>
      </c>
      <c r="AY31" s="130">
        <v>126895</v>
      </c>
      <c r="AZ31" s="130">
        <v>397966</v>
      </c>
      <c r="BA31" s="130">
        <v>50718</v>
      </c>
      <c r="BB31" s="130">
        <v>2793</v>
      </c>
      <c r="BC31" s="130">
        <v>0</v>
      </c>
      <c r="BD31" s="130">
        <v>2249</v>
      </c>
      <c r="BE31" s="130">
        <v>41364</v>
      </c>
      <c r="BF31" s="130">
        <f t="shared" si="18"/>
        <v>1491711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13464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13464</v>
      </c>
      <c r="BV31" s="130">
        <v>13464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36469</v>
      </c>
      <c r="CF31" s="130">
        <v>0</v>
      </c>
      <c r="CG31" s="130">
        <v>0</v>
      </c>
      <c r="CH31" s="130">
        <f t="shared" si="25"/>
        <v>13464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1463811</v>
      </c>
      <c r="CR31" s="130">
        <f t="shared" si="42"/>
        <v>267715</v>
      </c>
      <c r="CS31" s="130">
        <f t="shared" si="42"/>
        <v>115045</v>
      </c>
      <c r="CT31" s="130">
        <f t="shared" si="42"/>
        <v>117997</v>
      </c>
      <c r="CU31" s="130">
        <f t="shared" si="42"/>
        <v>34673</v>
      </c>
      <c r="CV31" s="130">
        <f t="shared" si="42"/>
        <v>0</v>
      </c>
      <c r="CW31" s="130">
        <f t="shared" si="42"/>
        <v>615475</v>
      </c>
      <c r="CX31" s="130">
        <f t="shared" si="41"/>
        <v>26304</v>
      </c>
      <c r="CY31" s="130">
        <f t="shared" si="41"/>
        <v>588134</v>
      </c>
      <c r="CZ31" s="130">
        <f t="shared" si="41"/>
        <v>1037</v>
      </c>
      <c r="DA31" s="130">
        <f t="shared" si="41"/>
        <v>0</v>
      </c>
      <c r="DB31" s="130">
        <f t="shared" si="41"/>
        <v>578372</v>
      </c>
      <c r="DC31" s="130">
        <f t="shared" si="41"/>
        <v>126895</v>
      </c>
      <c r="DD31" s="130">
        <f t="shared" si="41"/>
        <v>397966</v>
      </c>
      <c r="DE31" s="130">
        <f t="shared" si="41"/>
        <v>50718</v>
      </c>
      <c r="DF31" s="130">
        <f t="shared" si="41"/>
        <v>2793</v>
      </c>
      <c r="DG31" s="130">
        <f t="shared" si="41"/>
        <v>36469</v>
      </c>
      <c r="DH31" s="130">
        <f t="shared" si="41"/>
        <v>2249</v>
      </c>
      <c r="DI31" s="130">
        <f t="shared" si="41"/>
        <v>41364</v>
      </c>
      <c r="DJ31" s="130">
        <f t="shared" si="41"/>
        <v>1505175</v>
      </c>
    </row>
    <row r="32" spans="1:114" s="122" customFormat="1" ht="12" customHeight="1">
      <c r="A32" s="118" t="s">
        <v>42</v>
      </c>
      <c r="B32" s="134" t="s">
        <v>298</v>
      </c>
      <c r="C32" s="118" t="s">
        <v>299</v>
      </c>
      <c r="D32" s="130">
        <f t="shared" si="0"/>
        <v>857873</v>
      </c>
      <c r="E32" s="130">
        <f t="shared" si="1"/>
        <v>70425</v>
      </c>
      <c r="F32" s="130">
        <v>0</v>
      </c>
      <c r="G32" s="130">
        <v>0</v>
      </c>
      <c r="H32" s="130">
        <v>0</v>
      </c>
      <c r="I32" s="130">
        <v>51045</v>
      </c>
      <c r="J32" s="132" t="s">
        <v>363</v>
      </c>
      <c r="K32" s="130">
        <v>19380</v>
      </c>
      <c r="L32" s="130">
        <v>787448</v>
      </c>
      <c r="M32" s="130">
        <f t="shared" si="2"/>
        <v>139090</v>
      </c>
      <c r="N32" s="130">
        <f t="shared" si="3"/>
        <v>10121</v>
      </c>
      <c r="O32" s="130">
        <v>0</v>
      </c>
      <c r="P32" s="130">
        <v>0</v>
      </c>
      <c r="Q32" s="130">
        <v>0</v>
      </c>
      <c r="R32" s="130">
        <v>10121</v>
      </c>
      <c r="S32" s="132" t="s">
        <v>363</v>
      </c>
      <c r="T32" s="130">
        <v>0</v>
      </c>
      <c r="U32" s="130">
        <v>128969</v>
      </c>
      <c r="V32" s="130">
        <f t="shared" si="4"/>
        <v>996963</v>
      </c>
      <c r="W32" s="130">
        <f t="shared" si="5"/>
        <v>80546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61166</v>
      </c>
      <c r="AB32" s="132" t="s">
        <v>363</v>
      </c>
      <c r="AC32" s="130">
        <f t="shared" si="10"/>
        <v>19380</v>
      </c>
      <c r="AD32" s="130">
        <f t="shared" si="11"/>
        <v>916417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386280</v>
      </c>
      <c r="AN32" s="130">
        <f t="shared" si="15"/>
        <v>44453</v>
      </c>
      <c r="AO32" s="130">
        <v>37077</v>
      </c>
      <c r="AP32" s="130">
        <v>0</v>
      </c>
      <c r="AQ32" s="130">
        <v>0</v>
      </c>
      <c r="AR32" s="130">
        <v>7376</v>
      </c>
      <c r="AS32" s="130">
        <f t="shared" si="16"/>
        <v>52410</v>
      </c>
      <c r="AT32" s="130">
        <v>49116</v>
      </c>
      <c r="AU32" s="130">
        <v>0</v>
      </c>
      <c r="AV32" s="130">
        <v>3294</v>
      </c>
      <c r="AW32" s="130">
        <v>0</v>
      </c>
      <c r="AX32" s="130">
        <f t="shared" si="17"/>
        <v>289417</v>
      </c>
      <c r="AY32" s="130">
        <v>228593</v>
      </c>
      <c r="AZ32" s="130">
        <v>34518</v>
      </c>
      <c r="BA32" s="130">
        <v>10707</v>
      </c>
      <c r="BB32" s="130">
        <v>15599</v>
      </c>
      <c r="BC32" s="130">
        <v>289201</v>
      </c>
      <c r="BD32" s="130">
        <v>0</v>
      </c>
      <c r="BE32" s="130">
        <v>182392</v>
      </c>
      <c r="BF32" s="130">
        <f t="shared" si="18"/>
        <v>568672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42382</v>
      </c>
      <c r="BP32" s="130">
        <f t="shared" si="22"/>
        <v>8830</v>
      </c>
      <c r="BQ32" s="130">
        <v>8830</v>
      </c>
      <c r="BR32" s="130">
        <v>0</v>
      </c>
      <c r="BS32" s="130">
        <v>0</v>
      </c>
      <c r="BT32" s="130">
        <v>0</v>
      </c>
      <c r="BU32" s="130">
        <f t="shared" si="23"/>
        <v>49</v>
      </c>
      <c r="BV32" s="130">
        <v>49</v>
      </c>
      <c r="BW32" s="130">
        <v>0</v>
      </c>
      <c r="BX32" s="130">
        <v>0</v>
      </c>
      <c r="BY32" s="130">
        <v>0</v>
      </c>
      <c r="BZ32" s="130">
        <f t="shared" si="24"/>
        <v>33503</v>
      </c>
      <c r="CA32" s="130">
        <v>33503</v>
      </c>
      <c r="CB32" s="130">
        <v>0</v>
      </c>
      <c r="CC32" s="130">
        <v>0</v>
      </c>
      <c r="CD32" s="130">
        <v>0</v>
      </c>
      <c r="CE32" s="130">
        <v>83653</v>
      </c>
      <c r="CF32" s="130">
        <v>0</v>
      </c>
      <c r="CG32" s="130">
        <v>13055</v>
      </c>
      <c r="CH32" s="130">
        <f t="shared" si="25"/>
        <v>55437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428662</v>
      </c>
      <c r="CR32" s="130">
        <f t="shared" si="42"/>
        <v>53283</v>
      </c>
      <c r="CS32" s="130">
        <f t="shared" si="42"/>
        <v>45907</v>
      </c>
      <c r="CT32" s="130">
        <f t="shared" si="42"/>
        <v>0</v>
      </c>
      <c r="CU32" s="130">
        <f t="shared" si="42"/>
        <v>0</v>
      </c>
      <c r="CV32" s="130">
        <f t="shared" si="42"/>
        <v>7376</v>
      </c>
      <c r="CW32" s="130">
        <f t="shared" si="42"/>
        <v>52459</v>
      </c>
      <c r="CX32" s="130">
        <f t="shared" si="41"/>
        <v>49165</v>
      </c>
      <c r="CY32" s="130">
        <f t="shared" si="41"/>
        <v>0</v>
      </c>
      <c r="CZ32" s="130">
        <f t="shared" si="41"/>
        <v>3294</v>
      </c>
      <c r="DA32" s="130">
        <f t="shared" si="41"/>
        <v>0</v>
      </c>
      <c r="DB32" s="130">
        <f t="shared" si="41"/>
        <v>322920</v>
      </c>
      <c r="DC32" s="130">
        <f t="shared" si="41"/>
        <v>262096</v>
      </c>
      <c r="DD32" s="130">
        <f t="shared" si="41"/>
        <v>34518</v>
      </c>
      <c r="DE32" s="130">
        <f t="shared" si="41"/>
        <v>10707</v>
      </c>
      <c r="DF32" s="130">
        <f t="shared" si="41"/>
        <v>15599</v>
      </c>
      <c r="DG32" s="130">
        <f t="shared" si="41"/>
        <v>372854</v>
      </c>
      <c r="DH32" s="130">
        <f t="shared" si="41"/>
        <v>0</v>
      </c>
      <c r="DI32" s="130">
        <f t="shared" si="41"/>
        <v>195447</v>
      </c>
      <c r="DJ32" s="130">
        <f t="shared" si="41"/>
        <v>624109</v>
      </c>
    </row>
    <row r="33" spans="1:114" s="122" customFormat="1" ht="12" customHeight="1">
      <c r="A33" s="118" t="s">
        <v>42</v>
      </c>
      <c r="B33" s="134" t="s">
        <v>300</v>
      </c>
      <c r="C33" s="118" t="s">
        <v>301</v>
      </c>
      <c r="D33" s="130">
        <f t="shared" si="0"/>
        <v>572809</v>
      </c>
      <c r="E33" s="130">
        <f t="shared" si="1"/>
        <v>25578</v>
      </c>
      <c r="F33" s="130">
        <v>0</v>
      </c>
      <c r="G33" s="130">
        <v>0</v>
      </c>
      <c r="H33" s="130">
        <v>0</v>
      </c>
      <c r="I33" s="130">
        <v>362</v>
      </c>
      <c r="J33" s="132" t="s">
        <v>363</v>
      </c>
      <c r="K33" s="130">
        <v>25216</v>
      </c>
      <c r="L33" s="130">
        <v>547231</v>
      </c>
      <c r="M33" s="130">
        <f t="shared" si="2"/>
        <v>218487</v>
      </c>
      <c r="N33" s="130">
        <f t="shared" si="3"/>
        <v>9884</v>
      </c>
      <c r="O33" s="130">
        <v>0</v>
      </c>
      <c r="P33" s="130">
        <v>0</v>
      </c>
      <c r="Q33" s="130">
        <v>0</v>
      </c>
      <c r="R33" s="130">
        <v>9884</v>
      </c>
      <c r="S33" s="132" t="s">
        <v>363</v>
      </c>
      <c r="T33" s="130">
        <v>0</v>
      </c>
      <c r="U33" s="130">
        <v>208603</v>
      </c>
      <c r="V33" s="130">
        <f t="shared" si="4"/>
        <v>791296</v>
      </c>
      <c r="W33" s="130">
        <f t="shared" si="5"/>
        <v>35462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10246</v>
      </c>
      <c r="AB33" s="132" t="s">
        <v>363</v>
      </c>
      <c r="AC33" s="130">
        <f t="shared" si="10"/>
        <v>25216</v>
      </c>
      <c r="AD33" s="130">
        <f t="shared" si="11"/>
        <v>755834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346620</v>
      </c>
      <c r="AN33" s="130">
        <f t="shared" si="15"/>
        <v>187076</v>
      </c>
      <c r="AO33" s="130">
        <v>48528</v>
      </c>
      <c r="AP33" s="130">
        <v>138548</v>
      </c>
      <c r="AQ33" s="130">
        <v>0</v>
      </c>
      <c r="AR33" s="130">
        <v>0</v>
      </c>
      <c r="AS33" s="130">
        <f t="shared" si="16"/>
        <v>8043</v>
      </c>
      <c r="AT33" s="130">
        <v>8043</v>
      </c>
      <c r="AU33" s="130">
        <v>0</v>
      </c>
      <c r="AV33" s="130">
        <v>0</v>
      </c>
      <c r="AW33" s="130">
        <v>4151</v>
      </c>
      <c r="AX33" s="130">
        <f t="shared" si="17"/>
        <v>147350</v>
      </c>
      <c r="AY33" s="130">
        <v>136295</v>
      </c>
      <c r="AZ33" s="130">
        <v>813</v>
      </c>
      <c r="BA33" s="130">
        <v>4954</v>
      </c>
      <c r="BB33" s="130">
        <v>5288</v>
      </c>
      <c r="BC33" s="130">
        <v>166286</v>
      </c>
      <c r="BD33" s="130">
        <v>0</v>
      </c>
      <c r="BE33" s="130">
        <v>59903</v>
      </c>
      <c r="BF33" s="130">
        <f t="shared" si="18"/>
        <v>406523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23539</v>
      </c>
      <c r="BP33" s="130">
        <f t="shared" si="22"/>
        <v>7080</v>
      </c>
      <c r="BQ33" s="130">
        <v>7080</v>
      </c>
      <c r="BR33" s="130">
        <v>0</v>
      </c>
      <c r="BS33" s="130">
        <v>0</v>
      </c>
      <c r="BT33" s="130">
        <v>0</v>
      </c>
      <c r="BU33" s="130">
        <f t="shared" si="23"/>
        <v>491</v>
      </c>
      <c r="BV33" s="130">
        <v>491</v>
      </c>
      <c r="BW33" s="130">
        <v>0</v>
      </c>
      <c r="BX33" s="130">
        <v>0</v>
      </c>
      <c r="BY33" s="130">
        <v>0</v>
      </c>
      <c r="BZ33" s="130">
        <f t="shared" si="24"/>
        <v>15968</v>
      </c>
      <c r="CA33" s="130">
        <v>10968</v>
      </c>
      <c r="CB33" s="130">
        <v>0</v>
      </c>
      <c r="CC33" s="130">
        <v>0</v>
      </c>
      <c r="CD33" s="130">
        <v>5000</v>
      </c>
      <c r="CE33" s="130">
        <v>194948</v>
      </c>
      <c r="CF33" s="130">
        <v>0</v>
      </c>
      <c r="CG33" s="130">
        <v>0</v>
      </c>
      <c r="CH33" s="130">
        <f t="shared" si="25"/>
        <v>23539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370159</v>
      </c>
      <c r="CR33" s="130">
        <f t="shared" si="42"/>
        <v>194156</v>
      </c>
      <c r="CS33" s="130">
        <f t="shared" si="42"/>
        <v>55608</v>
      </c>
      <c r="CT33" s="130">
        <f t="shared" si="42"/>
        <v>138548</v>
      </c>
      <c r="CU33" s="130">
        <f t="shared" si="42"/>
        <v>0</v>
      </c>
      <c r="CV33" s="130">
        <f t="shared" si="42"/>
        <v>0</v>
      </c>
      <c r="CW33" s="130">
        <f t="shared" si="42"/>
        <v>8534</v>
      </c>
      <c r="CX33" s="130">
        <f t="shared" si="41"/>
        <v>8534</v>
      </c>
      <c r="CY33" s="130">
        <f t="shared" si="41"/>
        <v>0</v>
      </c>
      <c r="CZ33" s="130">
        <f t="shared" si="41"/>
        <v>0</v>
      </c>
      <c r="DA33" s="130">
        <f t="shared" si="41"/>
        <v>4151</v>
      </c>
      <c r="DB33" s="130">
        <f t="shared" si="41"/>
        <v>163318</v>
      </c>
      <c r="DC33" s="130">
        <f t="shared" si="41"/>
        <v>147263</v>
      </c>
      <c r="DD33" s="130">
        <f t="shared" si="41"/>
        <v>813</v>
      </c>
      <c r="DE33" s="130">
        <f t="shared" si="41"/>
        <v>4954</v>
      </c>
      <c r="DF33" s="130">
        <f t="shared" si="41"/>
        <v>10288</v>
      </c>
      <c r="DG33" s="130">
        <f t="shared" si="41"/>
        <v>361234</v>
      </c>
      <c r="DH33" s="130">
        <f t="shared" si="41"/>
        <v>0</v>
      </c>
      <c r="DI33" s="130">
        <f t="shared" si="41"/>
        <v>59903</v>
      </c>
      <c r="DJ33" s="130">
        <f t="shared" si="41"/>
        <v>430062</v>
      </c>
    </row>
    <row r="34" spans="1:114" s="122" customFormat="1" ht="12" customHeight="1">
      <c r="A34" s="118" t="s">
        <v>42</v>
      </c>
      <c r="B34" s="134" t="s">
        <v>302</v>
      </c>
      <c r="C34" s="118" t="s">
        <v>303</v>
      </c>
      <c r="D34" s="130">
        <f t="shared" si="0"/>
        <v>620973</v>
      </c>
      <c r="E34" s="130">
        <f t="shared" si="1"/>
        <v>45542</v>
      </c>
      <c r="F34" s="130">
        <v>0</v>
      </c>
      <c r="G34" s="130">
        <v>0</v>
      </c>
      <c r="H34" s="130">
        <v>0</v>
      </c>
      <c r="I34" s="130">
        <v>28106</v>
      </c>
      <c r="J34" s="132" t="s">
        <v>363</v>
      </c>
      <c r="K34" s="130">
        <v>17436</v>
      </c>
      <c r="L34" s="130">
        <v>575431</v>
      </c>
      <c r="M34" s="130">
        <f t="shared" si="2"/>
        <v>86958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2" t="s">
        <v>363</v>
      </c>
      <c r="T34" s="130">
        <v>0</v>
      </c>
      <c r="U34" s="130">
        <v>86958</v>
      </c>
      <c r="V34" s="130">
        <f t="shared" si="4"/>
        <v>707931</v>
      </c>
      <c r="W34" s="130">
        <f t="shared" si="5"/>
        <v>45542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28106</v>
      </c>
      <c r="AB34" s="132" t="s">
        <v>363</v>
      </c>
      <c r="AC34" s="130">
        <f t="shared" si="10"/>
        <v>17436</v>
      </c>
      <c r="AD34" s="130">
        <f t="shared" si="11"/>
        <v>662389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222592</v>
      </c>
      <c r="AN34" s="130">
        <f t="shared" si="15"/>
        <v>21526</v>
      </c>
      <c r="AO34" s="130">
        <v>21526</v>
      </c>
      <c r="AP34" s="130">
        <v>0</v>
      </c>
      <c r="AQ34" s="130">
        <v>0</v>
      </c>
      <c r="AR34" s="130">
        <v>0</v>
      </c>
      <c r="AS34" s="130">
        <f t="shared" si="16"/>
        <v>1521</v>
      </c>
      <c r="AT34" s="130">
        <v>0</v>
      </c>
      <c r="AU34" s="130">
        <v>0</v>
      </c>
      <c r="AV34" s="130">
        <v>1521</v>
      </c>
      <c r="AW34" s="130">
        <v>0</v>
      </c>
      <c r="AX34" s="130">
        <f t="shared" si="17"/>
        <v>199172</v>
      </c>
      <c r="AY34" s="130">
        <v>161929</v>
      </c>
      <c r="AZ34" s="130">
        <v>34860</v>
      </c>
      <c r="BA34" s="130">
        <v>815</v>
      </c>
      <c r="BB34" s="130">
        <v>1568</v>
      </c>
      <c r="BC34" s="130">
        <v>389310</v>
      </c>
      <c r="BD34" s="130">
        <v>373</v>
      </c>
      <c r="BE34" s="130">
        <v>9071</v>
      </c>
      <c r="BF34" s="130">
        <f t="shared" si="18"/>
        <v>231663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913</v>
      </c>
      <c r="BP34" s="130">
        <f t="shared" si="22"/>
        <v>913</v>
      </c>
      <c r="BQ34" s="130">
        <v>913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86045</v>
      </c>
      <c r="CF34" s="130">
        <v>0</v>
      </c>
      <c r="CG34" s="130">
        <v>0</v>
      </c>
      <c r="CH34" s="130">
        <f t="shared" si="25"/>
        <v>913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223505</v>
      </c>
      <c r="CR34" s="130">
        <f t="shared" si="42"/>
        <v>22439</v>
      </c>
      <c r="CS34" s="130">
        <f t="shared" si="42"/>
        <v>22439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1521</v>
      </c>
      <c r="CX34" s="130">
        <f t="shared" si="41"/>
        <v>0</v>
      </c>
      <c r="CY34" s="130">
        <f t="shared" si="41"/>
        <v>0</v>
      </c>
      <c r="CZ34" s="130">
        <f t="shared" si="41"/>
        <v>1521</v>
      </c>
      <c r="DA34" s="130">
        <f t="shared" si="41"/>
        <v>0</v>
      </c>
      <c r="DB34" s="130">
        <f t="shared" si="41"/>
        <v>199172</v>
      </c>
      <c r="DC34" s="130">
        <f t="shared" si="41"/>
        <v>161929</v>
      </c>
      <c r="DD34" s="130">
        <f t="shared" si="41"/>
        <v>34860</v>
      </c>
      <c r="DE34" s="130">
        <f t="shared" si="41"/>
        <v>815</v>
      </c>
      <c r="DF34" s="130">
        <f t="shared" si="41"/>
        <v>1568</v>
      </c>
      <c r="DG34" s="130">
        <f t="shared" si="41"/>
        <v>475355</v>
      </c>
      <c r="DH34" s="130">
        <f t="shared" si="41"/>
        <v>373</v>
      </c>
      <c r="DI34" s="130">
        <f t="shared" si="41"/>
        <v>9071</v>
      </c>
      <c r="DJ34" s="130">
        <f t="shared" si="41"/>
        <v>232576</v>
      </c>
    </row>
    <row r="35" spans="1:114" s="122" customFormat="1" ht="12" customHeight="1">
      <c r="A35" s="118" t="s">
        <v>42</v>
      </c>
      <c r="B35" s="134" t="s">
        <v>304</v>
      </c>
      <c r="C35" s="118" t="s">
        <v>305</v>
      </c>
      <c r="D35" s="130">
        <f t="shared" si="0"/>
        <v>577898</v>
      </c>
      <c r="E35" s="130">
        <f t="shared" si="1"/>
        <v>17746</v>
      </c>
      <c r="F35" s="130">
        <v>0</v>
      </c>
      <c r="G35" s="130">
        <v>0</v>
      </c>
      <c r="H35" s="130">
        <v>0</v>
      </c>
      <c r="I35" s="130">
        <v>2584</v>
      </c>
      <c r="J35" s="132" t="s">
        <v>363</v>
      </c>
      <c r="K35" s="130">
        <v>15162</v>
      </c>
      <c r="L35" s="130">
        <v>560152</v>
      </c>
      <c r="M35" s="130">
        <f t="shared" si="2"/>
        <v>61571</v>
      </c>
      <c r="N35" s="130">
        <f t="shared" si="3"/>
        <v>15180</v>
      </c>
      <c r="O35" s="130">
        <v>0</v>
      </c>
      <c r="P35" s="130">
        <v>0</v>
      </c>
      <c r="Q35" s="130">
        <v>0</v>
      </c>
      <c r="R35" s="130">
        <v>8843</v>
      </c>
      <c r="S35" s="132" t="s">
        <v>363</v>
      </c>
      <c r="T35" s="130">
        <v>6337</v>
      </c>
      <c r="U35" s="130">
        <v>46391</v>
      </c>
      <c r="V35" s="130">
        <f t="shared" si="4"/>
        <v>639469</v>
      </c>
      <c r="W35" s="130">
        <f t="shared" si="5"/>
        <v>32926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11427</v>
      </c>
      <c r="AB35" s="132" t="s">
        <v>363</v>
      </c>
      <c r="AC35" s="130">
        <f t="shared" si="10"/>
        <v>21499</v>
      </c>
      <c r="AD35" s="130">
        <f t="shared" si="11"/>
        <v>606543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81377</v>
      </c>
      <c r="AM35" s="130">
        <f t="shared" si="14"/>
        <v>258658</v>
      </c>
      <c r="AN35" s="130">
        <f t="shared" si="15"/>
        <v>131974</v>
      </c>
      <c r="AO35" s="130">
        <v>38131</v>
      </c>
      <c r="AP35" s="130">
        <v>93843</v>
      </c>
      <c r="AQ35" s="130">
        <v>0</v>
      </c>
      <c r="AR35" s="130">
        <v>0</v>
      </c>
      <c r="AS35" s="130">
        <f t="shared" si="16"/>
        <v>11289</v>
      </c>
      <c r="AT35" s="130">
        <v>11289</v>
      </c>
      <c r="AU35" s="130">
        <v>0</v>
      </c>
      <c r="AV35" s="130">
        <v>0</v>
      </c>
      <c r="AW35" s="130">
        <v>0</v>
      </c>
      <c r="AX35" s="130">
        <f t="shared" si="17"/>
        <v>115395</v>
      </c>
      <c r="AY35" s="130">
        <v>70144</v>
      </c>
      <c r="AZ35" s="130">
        <v>42041</v>
      </c>
      <c r="BA35" s="130">
        <v>1590</v>
      </c>
      <c r="BB35" s="130">
        <v>1620</v>
      </c>
      <c r="BC35" s="130">
        <v>237863</v>
      </c>
      <c r="BD35" s="130">
        <v>0</v>
      </c>
      <c r="BE35" s="130">
        <v>0</v>
      </c>
      <c r="BF35" s="130">
        <f t="shared" si="18"/>
        <v>258658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10114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10114</v>
      </c>
      <c r="CA35" s="130">
        <v>9468</v>
      </c>
      <c r="CB35" s="130">
        <v>0</v>
      </c>
      <c r="CC35" s="130">
        <v>0</v>
      </c>
      <c r="CD35" s="130">
        <v>646</v>
      </c>
      <c r="CE35" s="130">
        <v>51457</v>
      </c>
      <c r="CF35" s="130">
        <v>0</v>
      </c>
      <c r="CG35" s="130">
        <v>0</v>
      </c>
      <c r="CH35" s="130">
        <f t="shared" si="25"/>
        <v>10114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81377</v>
      </c>
      <c r="CQ35" s="130">
        <f t="shared" si="42"/>
        <v>268772</v>
      </c>
      <c r="CR35" s="130">
        <f t="shared" si="42"/>
        <v>131974</v>
      </c>
      <c r="CS35" s="130">
        <f t="shared" si="42"/>
        <v>38131</v>
      </c>
      <c r="CT35" s="130">
        <f t="shared" si="42"/>
        <v>93843</v>
      </c>
      <c r="CU35" s="130">
        <f t="shared" si="42"/>
        <v>0</v>
      </c>
      <c r="CV35" s="130">
        <f t="shared" si="42"/>
        <v>0</v>
      </c>
      <c r="CW35" s="130">
        <f t="shared" si="42"/>
        <v>11289</v>
      </c>
      <c r="CX35" s="130">
        <f t="shared" si="41"/>
        <v>11289</v>
      </c>
      <c r="CY35" s="130">
        <f t="shared" si="41"/>
        <v>0</v>
      </c>
      <c r="CZ35" s="130">
        <f t="shared" si="41"/>
        <v>0</v>
      </c>
      <c r="DA35" s="130">
        <f t="shared" si="41"/>
        <v>0</v>
      </c>
      <c r="DB35" s="130">
        <f t="shared" si="41"/>
        <v>125509</v>
      </c>
      <c r="DC35" s="130">
        <f t="shared" si="41"/>
        <v>79612</v>
      </c>
      <c r="DD35" s="130">
        <f t="shared" si="41"/>
        <v>42041</v>
      </c>
      <c r="DE35" s="130">
        <f t="shared" si="41"/>
        <v>1590</v>
      </c>
      <c r="DF35" s="130">
        <f t="shared" si="41"/>
        <v>2266</v>
      </c>
      <c r="DG35" s="130">
        <f t="shared" si="41"/>
        <v>289320</v>
      </c>
      <c r="DH35" s="130">
        <f t="shared" si="41"/>
        <v>0</v>
      </c>
      <c r="DI35" s="130">
        <f t="shared" si="41"/>
        <v>0</v>
      </c>
      <c r="DJ35" s="130">
        <f t="shared" si="41"/>
        <v>268772</v>
      </c>
    </row>
    <row r="36" spans="1:114" s="122" customFormat="1" ht="12" customHeight="1">
      <c r="A36" s="118" t="s">
        <v>42</v>
      </c>
      <c r="B36" s="134" t="s">
        <v>306</v>
      </c>
      <c r="C36" s="118" t="s">
        <v>307</v>
      </c>
      <c r="D36" s="130">
        <f t="shared" si="0"/>
        <v>557174</v>
      </c>
      <c r="E36" s="130">
        <f t="shared" si="1"/>
        <v>30935</v>
      </c>
      <c r="F36" s="130">
        <v>0</v>
      </c>
      <c r="G36" s="130">
        <v>0</v>
      </c>
      <c r="H36" s="130">
        <v>0</v>
      </c>
      <c r="I36" s="130">
        <v>3994</v>
      </c>
      <c r="J36" s="132" t="s">
        <v>363</v>
      </c>
      <c r="K36" s="130">
        <v>26941</v>
      </c>
      <c r="L36" s="130">
        <v>526239</v>
      </c>
      <c r="M36" s="130">
        <f t="shared" si="2"/>
        <v>55111</v>
      </c>
      <c r="N36" s="130">
        <f t="shared" si="3"/>
        <v>5382</v>
      </c>
      <c r="O36" s="130">
        <v>0</v>
      </c>
      <c r="P36" s="130">
        <v>0</v>
      </c>
      <c r="Q36" s="130">
        <v>0</v>
      </c>
      <c r="R36" s="130">
        <v>5382</v>
      </c>
      <c r="S36" s="132" t="s">
        <v>363</v>
      </c>
      <c r="T36" s="130">
        <v>0</v>
      </c>
      <c r="U36" s="130">
        <v>49729</v>
      </c>
      <c r="V36" s="130">
        <f t="shared" si="4"/>
        <v>612285</v>
      </c>
      <c r="W36" s="130">
        <f t="shared" si="5"/>
        <v>36317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9376</v>
      </c>
      <c r="AB36" s="132" t="s">
        <v>363</v>
      </c>
      <c r="AC36" s="130">
        <f t="shared" si="10"/>
        <v>26941</v>
      </c>
      <c r="AD36" s="130">
        <f t="shared" si="11"/>
        <v>575968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115425</v>
      </c>
      <c r="AM36" s="130">
        <f t="shared" si="14"/>
        <v>342654</v>
      </c>
      <c r="AN36" s="130">
        <f t="shared" si="15"/>
        <v>87249</v>
      </c>
      <c r="AO36" s="130">
        <v>41966</v>
      </c>
      <c r="AP36" s="130">
        <v>45283</v>
      </c>
      <c r="AQ36" s="130">
        <v>0</v>
      </c>
      <c r="AR36" s="130">
        <v>0</v>
      </c>
      <c r="AS36" s="130">
        <f t="shared" si="16"/>
        <v>11622</v>
      </c>
      <c r="AT36" s="130">
        <v>3481</v>
      </c>
      <c r="AU36" s="130">
        <v>8141</v>
      </c>
      <c r="AV36" s="130">
        <v>0</v>
      </c>
      <c r="AW36" s="130">
        <v>0</v>
      </c>
      <c r="AX36" s="130">
        <f t="shared" si="17"/>
        <v>243783</v>
      </c>
      <c r="AY36" s="130">
        <v>191151</v>
      </c>
      <c r="AZ36" s="130">
        <v>50149</v>
      </c>
      <c r="BA36" s="130">
        <v>0</v>
      </c>
      <c r="BB36" s="130">
        <v>2483</v>
      </c>
      <c r="BC36" s="130">
        <v>62165</v>
      </c>
      <c r="BD36" s="130">
        <v>0</v>
      </c>
      <c r="BE36" s="130">
        <v>36930</v>
      </c>
      <c r="BF36" s="130">
        <f t="shared" si="18"/>
        <v>379584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22286</v>
      </c>
      <c r="BP36" s="130">
        <f t="shared" si="22"/>
        <v>4766</v>
      </c>
      <c r="BQ36" s="130">
        <v>4766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17520</v>
      </c>
      <c r="CA36" s="130">
        <v>17325</v>
      </c>
      <c r="CB36" s="130">
        <v>0</v>
      </c>
      <c r="CC36" s="130">
        <v>0</v>
      </c>
      <c r="CD36" s="130">
        <v>195</v>
      </c>
      <c r="CE36" s="130">
        <v>32306</v>
      </c>
      <c r="CF36" s="130">
        <v>0</v>
      </c>
      <c r="CG36" s="130">
        <v>519</v>
      </c>
      <c r="CH36" s="130">
        <f t="shared" si="25"/>
        <v>22805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115425</v>
      </c>
      <c r="CQ36" s="130">
        <f t="shared" si="42"/>
        <v>364940</v>
      </c>
      <c r="CR36" s="130">
        <f t="shared" si="42"/>
        <v>92015</v>
      </c>
      <c r="CS36" s="130">
        <f t="shared" si="42"/>
        <v>46732</v>
      </c>
      <c r="CT36" s="130">
        <f t="shared" si="42"/>
        <v>45283</v>
      </c>
      <c r="CU36" s="130">
        <f t="shared" si="42"/>
        <v>0</v>
      </c>
      <c r="CV36" s="130">
        <f t="shared" si="42"/>
        <v>0</v>
      </c>
      <c r="CW36" s="130">
        <f t="shared" si="42"/>
        <v>11622</v>
      </c>
      <c r="CX36" s="130">
        <f t="shared" si="41"/>
        <v>3481</v>
      </c>
      <c r="CY36" s="130">
        <f t="shared" si="41"/>
        <v>8141</v>
      </c>
      <c r="CZ36" s="130">
        <f t="shared" si="41"/>
        <v>0</v>
      </c>
      <c r="DA36" s="130">
        <f t="shared" si="41"/>
        <v>0</v>
      </c>
      <c r="DB36" s="130">
        <f t="shared" si="41"/>
        <v>261303</v>
      </c>
      <c r="DC36" s="130">
        <f t="shared" si="41"/>
        <v>208476</v>
      </c>
      <c r="DD36" s="130">
        <f t="shared" si="41"/>
        <v>50149</v>
      </c>
      <c r="DE36" s="130">
        <f t="shared" si="41"/>
        <v>0</v>
      </c>
      <c r="DF36" s="130">
        <f t="shared" si="41"/>
        <v>2678</v>
      </c>
      <c r="DG36" s="130">
        <f t="shared" si="41"/>
        <v>94471</v>
      </c>
      <c r="DH36" s="130">
        <f t="shared" si="41"/>
        <v>0</v>
      </c>
      <c r="DI36" s="130">
        <f t="shared" si="41"/>
        <v>37449</v>
      </c>
      <c r="DJ36" s="130">
        <f t="shared" si="41"/>
        <v>402389</v>
      </c>
    </row>
    <row r="37" spans="1:114" s="122" customFormat="1" ht="12" customHeight="1">
      <c r="A37" s="118" t="s">
        <v>42</v>
      </c>
      <c r="B37" s="134" t="s">
        <v>308</v>
      </c>
      <c r="C37" s="118" t="s">
        <v>309</v>
      </c>
      <c r="D37" s="130">
        <f t="shared" si="0"/>
        <v>1042900</v>
      </c>
      <c r="E37" s="130">
        <f t="shared" si="1"/>
        <v>129980</v>
      </c>
      <c r="F37" s="130">
        <v>0</v>
      </c>
      <c r="G37" s="130">
        <v>0</v>
      </c>
      <c r="H37" s="130">
        <v>0</v>
      </c>
      <c r="I37" s="130">
        <v>84981</v>
      </c>
      <c r="J37" s="132" t="s">
        <v>363</v>
      </c>
      <c r="K37" s="130">
        <v>44999</v>
      </c>
      <c r="L37" s="130">
        <v>912920</v>
      </c>
      <c r="M37" s="130">
        <f t="shared" si="2"/>
        <v>160486</v>
      </c>
      <c r="N37" s="130">
        <f t="shared" si="3"/>
        <v>5646</v>
      </c>
      <c r="O37" s="130">
        <v>0</v>
      </c>
      <c r="P37" s="130">
        <v>0</v>
      </c>
      <c r="Q37" s="130">
        <v>0</v>
      </c>
      <c r="R37" s="130">
        <v>5646</v>
      </c>
      <c r="S37" s="132" t="s">
        <v>363</v>
      </c>
      <c r="T37" s="130">
        <v>0</v>
      </c>
      <c r="U37" s="130">
        <v>154840</v>
      </c>
      <c r="V37" s="130">
        <f t="shared" si="4"/>
        <v>1203386</v>
      </c>
      <c r="W37" s="130">
        <f t="shared" si="5"/>
        <v>135626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90627</v>
      </c>
      <c r="AB37" s="132" t="s">
        <v>363</v>
      </c>
      <c r="AC37" s="130">
        <f t="shared" si="10"/>
        <v>44999</v>
      </c>
      <c r="AD37" s="130">
        <f t="shared" si="11"/>
        <v>1067760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267462</v>
      </c>
      <c r="AM37" s="130">
        <f t="shared" si="14"/>
        <v>332597</v>
      </c>
      <c r="AN37" s="130">
        <f t="shared" si="15"/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f t="shared" si="16"/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f t="shared" si="17"/>
        <v>332597</v>
      </c>
      <c r="AY37" s="130">
        <v>282731</v>
      </c>
      <c r="AZ37" s="130">
        <v>29959</v>
      </c>
      <c r="BA37" s="130">
        <v>0</v>
      </c>
      <c r="BB37" s="130">
        <v>19907</v>
      </c>
      <c r="BC37" s="130">
        <v>359376</v>
      </c>
      <c r="BD37" s="130">
        <v>0</v>
      </c>
      <c r="BE37" s="130">
        <v>83465</v>
      </c>
      <c r="BF37" s="130">
        <f t="shared" si="18"/>
        <v>416062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8555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8555</v>
      </c>
      <c r="CA37" s="130">
        <v>8555</v>
      </c>
      <c r="CB37" s="130">
        <v>0</v>
      </c>
      <c r="CC37" s="130">
        <v>0</v>
      </c>
      <c r="CD37" s="130">
        <v>0</v>
      </c>
      <c r="CE37" s="130">
        <v>148210</v>
      </c>
      <c r="CF37" s="130">
        <v>0</v>
      </c>
      <c r="CG37" s="130">
        <v>3721</v>
      </c>
      <c r="CH37" s="130">
        <f t="shared" si="25"/>
        <v>12276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267462</v>
      </c>
      <c r="CQ37" s="130">
        <f t="shared" si="42"/>
        <v>341152</v>
      </c>
      <c r="CR37" s="130">
        <f t="shared" si="42"/>
        <v>0</v>
      </c>
      <c r="CS37" s="130">
        <f t="shared" si="42"/>
        <v>0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0</v>
      </c>
      <c r="CX37" s="130">
        <f t="shared" si="41"/>
        <v>0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341152</v>
      </c>
      <c r="DC37" s="130">
        <f t="shared" si="41"/>
        <v>291286</v>
      </c>
      <c r="DD37" s="130">
        <f t="shared" si="41"/>
        <v>29959</v>
      </c>
      <c r="DE37" s="130">
        <f t="shared" si="41"/>
        <v>0</v>
      </c>
      <c r="DF37" s="130">
        <f t="shared" si="41"/>
        <v>19907</v>
      </c>
      <c r="DG37" s="130">
        <f t="shared" si="41"/>
        <v>507586</v>
      </c>
      <c r="DH37" s="130">
        <f t="shared" si="41"/>
        <v>0</v>
      </c>
      <c r="DI37" s="130">
        <f t="shared" si="41"/>
        <v>87186</v>
      </c>
      <c r="DJ37" s="130">
        <f t="shared" si="41"/>
        <v>428338</v>
      </c>
    </row>
    <row r="38" spans="1:114" s="122" customFormat="1" ht="12" customHeight="1">
      <c r="A38" s="118" t="s">
        <v>42</v>
      </c>
      <c r="B38" s="134" t="s">
        <v>310</v>
      </c>
      <c r="C38" s="118" t="s">
        <v>311</v>
      </c>
      <c r="D38" s="130">
        <f t="shared" si="0"/>
        <v>1400552</v>
      </c>
      <c r="E38" s="130">
        <f t="shared" si="1"/>
        <v>116644</v>
      </c>
      <c r="F38" s="130">
        <v>0</v>
      </c>
      <c r="G38" s="130">
        <v>0</v>
      </c>
      <c r="H38" s="130">
        <v>0</v>
      </c>
      <c r="I38" s="130">
        <v>68155</v>
      </c>
      <c r="J38" s="132" t="s">
        <v>363</v>
      </c>
      <c r="K38" s="130">
        <v>48489</v>
      </c>
      <c r="L38" s="130">
        <v>1283908</v>
      </c>
      <c r="M38" s="130">
        <f t="shared" si="2"/>
        <v>73258</v>
      </c>
      <c r="N38" s="130">
        <f t="shared" si="3"/>
        <v>18991</v>
      </c>
      <c r="O38" s="130">
        <v>0</v>
      </c>
      <c r="P38" s="130">
        <v>0</v>
      </c>
      <c r="Q38" s="130">
        <v>0</v>
      </c>
      <c r="R38" s="130">
        <v>18991</v>
      </c>
      <c r="S38" s="132" t="s">
        <v>363</v>
      </c>
      <c r="T38" s="130">
        <v>0</v>
      </c>
      <c r="U38" s="130">
        <v>54267</v>
      </c>
      <c r="V38" s="130">
        <f t="shared" si="4"/>
        <v>1473810</v>
      </c>
      <c r="W38" s="130">
        <f t="shared" si="5"/>
        <v>135635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87146</v>
      </c>
      <c r="AB38" s="132" t="s">
        <v>363</v>
      </c>
      <c r="AC38" s="130">
        <f t="shared" si="10"/>
        <v>48489</v>
      </c>
      <c r="AD38" s="130">
        <f t="shared" si="11"/>
        <v>1338175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f t="shared" si="14"/>
        <v>1400552</v>
      </c>
      <c r="AN38" s="130">
        <f t="shared" si="15"/>
        <v>116797</v>
      </c>
      <c r="AO38" s="130">
        <v>93952</v>
      </c>
      <c r="AP38" s="130"/>
      <c r="AQ38" s="130">
        <v>16355</v>
      </c>
      <c r="AR38" s="130">
        <v>6490</v>
      </c>
      <c r="AS38" s="130">
        <f t="shared" si="16"/>
        <v>208763</v>
      </c>
      <c r="AT38" s="130">
        <v>5187</v>
      </c>
      <c r="AU38" s="130">
        <v>165069</v>
      </c>
      <c r="AV38" s="130">
        <v>38507</v>
      </c>
      <c r="AW38" s="130">
        <v>0</v>
      </c>
      <c r="AX38" s="130">
        <f t="shared" si="17"/>
        <v>1070634</v>
      </c>
      <c r="AY38" s="130">
        <v>202041</v>
      </c>
      <c r="AZ38" s="130">
        <v>779088</v>
      </c>
      <c r="BA38" s="130">
        <v>84880</v>
      </c>
      <c r="BB38" s="130">
        <v>4625</v>
      </c>
      <c r="BC38" s="130">
        <v>0</v>
      </c>
      <c r="BD38" s="130">
        <v>4358</v>
      </c>
      <c r="BE38" s="130">
        <v>0</v>
      </c>
      <c r="BF38" s="130">
        <f t="shared" si="18"/>
        <v>1400552</v>
      </c>
      <c r="BG38" s="130">
        <f t="shared" si="19"/>
        <v>5010</v>
      </c>
      <c r="BH38" s="130">
        <f t="shared" si="20"/>
        <v>5010</v>
      </c>
      <c r="BI38" s="130">
        <v>0</v>
      </c>
      <c r="BJ38" s="130">
        <v>5010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67980</v>
      </c>
      <c r="BP38" s="130">
        <f t="shared" si="22"/>
        <v>38210</v>
      </c>
      <c r="BQ38" s="130">
        <v>25204</v>
      </c>
      <c r="BR38" s="130">
        <v>6050</v>
      </c>
      <c r="BS38" s="130">
        <v>6956</v>
      </c>
      <c r="BT38" s="130">
        <v>0</v>
      </c>
      <c r="BU38" s="130">
        <f t="shared" si="23"/>
        <v>26627</v>
      </c>
      <c r="BV38" s="130">
        <v>4225</v>
      </c>
      <c r="BW38" s="130">
        <v>22402</v>
      </c>
      <c r="BX38" s="130">
        <v>0</v>
      </c>
      <c r="BY38" s="130">
        <v>0</v>
      </c>
      <c r="BZ38" s="130">
        <f t="shared" si="24"/>
        <v>3143</v>
      </c>
      <c r="CA38" s="130">
        <v>0</v>
      </c>
      <c r="CB38" s="130">
        <v>0</v>
      </c>
      <c r="CC38" s="130">
        <v>0</v>
      </c>
      <c r="CD38" s="130">
        <v>3143</v>
      </c>
      <c r="CE38" s="130">
        <v>0</v>
      </c>
      <c r="CF38" s="130">
        <v>0</v>
      </c>
      <c r="CG38" s="130">
        <v>268</v>
      </c>
      <c r="CH38" s="130">
        <f t="shared" si="25"/>
        <v>73258</v>
      </c>
      <c r="CI38" s="130">
        <f t="shared" si="42"/>
        <v>5010</v>
      </c>
      <c r="CJ38" s="130">
        <f t="shared" si="42"/>
        <v>5010</v>
      </c>
      <c r="CK38" s="130">
        <f t="shared" si="42"/>
        <v>0</v>
      </c>
      <c r="CL38" s="130">
        <f t="shared" si="42"/>
        <v>5010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0</v>
      </c>
      <c r="CQ38" s="130">
        <f t="shared" si="42"/>
        <v>1468532</v>
      </c>
      <c r="CR38" s="130">
        <f t="shared" si="42"/>
        <v>155007</v>
      </c>
      <c r="CS38" s="130">
        <f t="shared" si="42"/>
        <v>119156</v>
      </c>
      <c r="CT38" s="130">
        <f t="shared" si="42"/>
        <v>6050</v>
      </c>
      <c r="CU38" s="130">
        <f t="shared" si="42"/>
        <v>23311</v>
      </c>
      <c r="CV38" s="130">
        <f t="shared" si="42"/>
        <v>6490</v>
      </c>
      <c r="CW38" s="130">
        <f t="shared" si="42"/>
        <v>235390</v>
      </c>
      <c r="CX38" s="130">
        <f t="shared" si="41"/>
        <v>9412</v>
      </c>
      <c r="CY38" s="130">
        <f t="shared" si="41"/>
        <v>187471</v>
      </c>
      <c r="CZ38" s="130">
        <f t="shared" si="41"/>
        <v>38507</v>
      </c>
      <c r="DA38" s="130">
        <f t="shared" si="41"/>
        <v>0</v>
      </c>
      <c r="DB38" s="130">
        <f t="shared" si="41"/>
        <v>1073777</v>
      </c>
      <c r="DC38" s="130">
        <f t="shared" si="41"/>
        <v>202041</v>
      </c>
      <c r="DD38" s="130">
        <f t="shared" si="41"/>
        <v>779088</v>
      </c>
      <c r="DE38" s="130">
        <f t="shared" si="41"/>
        <v>84880</v>
      </c>
      <c r="DF38" s="130">
        <f t="shared" si="41"/>
        <v>7768</v>
      </c>
      <c r="DG38" s="130">
        <f t="shared" si="41"/>
        <v>0</v>
      </c>
      <c r="DH38" s="130">
        <f t="shared" si="41"/>
        <v>4358</v>
      </c>
      <c r="DI38" s="130">
        <f t="shared" si="41"/>
        <v>268</v>
      </c>
      <c r="DJ38" s="130">
        <f t="shared" si="41"/>
        <v>1473810</v>
      </c>
    </row>
    <row r="39" spans="1:114" s="122" customFormat="1" ht="12" customHeight="1">
      <c r="A39" s="118" t="s">
        <v>42</v>
      </c>
      <c r="B39" s="134" t="s">
        <v>312</v>
      </c>
      <c r="C39" s="118" t="s">
        <v>313</v>
      </c>
      <c r="D39" s="130">
        <f t="shared" si="0"/>
        <v>585468</v>
      </c>
      <c r="E39" s="130">
        <f t="shared" si="1"/>
        <v>70375</v>
      </c>
      <c r="F39" s="130">
        <v>0</v>
      </c>
      <c r="G39" s="130">
        <v>0</v>
      </c>
      <c r="H39" s="130">
        <v>0</v>
      </c>
      <c r="I39" s="130">
        <v>70233</v>
      </c>
      <c r="J39" s="132" t="s">
        <v>363</v>
      </c>
      <c r="K39" s="130">
        <v>142</v>
      </c>
      <c r="L39" s="130">
        <v>515093</v>
      </c>
      <c r="M39" s="130">
        <f t="shared" si="2"/>
        <v>120076</v>
      </c>
      <c r="N39" s="130">
        <f t="shared" si="3"/>
        <v>8309</v>
      </c>
      <c r="O39" s="130">
        <v>5347</v>
      </c>
      <c r="P39" s="130">
        <v>2932</v>
      </c>
      <c r="Q39" s="130">
        <v>0</v>
      </c>
      <c r="R39" s="130">
        <v>0</v>
      </c>
      <c r="S39" s="132" t="s">
        <v>363</v>
      </c>
      <c r="T39" s="130">
        <v>30</v>
      </c>
      <c r="U39" s="130">
        <v>111767</v>
      </c>
      <c r="V39" s="130">
        <f t="shared" si="4"/>
        <v>705544</v>
      </c>
      <c r="W39" s="130">
        <f t="shared" si="5"/>
        <v>78684</v>
      </c>
      <c r="X39" s="130">
        <f t="shared" si="6"/>
        <v>5347</v>
      </c>
      <c r="Y39" s="130">
        <f t="shared" si="7"/>
        <v>2932</v>
      </c>
      <c r="Z39" s="130">
        <f t="shared" si="8"/>
        <v>0</v>
      </c>
      <c r="AA39" s="130">
        <f t="shared" si="9"/>
        <v>70233</v>
      </c>
      <c r="AB39" s="132" t="s">
        <v>363</v>
      </c>
      <c r="AC39" s="130">
        <f t="shared" si="10"/>
        <v>172</v>
      </c>
      <c r="AD39" s="130">
        <f t="shared" si="11"/>
        <v>626860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262473</v>
      </c>
      <c r="AN39" s="130">
        <f t="shared" si="15"/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f t="shared" si="16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7"/>
        <v>262473</v>
      </c>
      <c r="AY39" s="130">
        <v>254400</v>
      </c>
      <c r="AZ39" s="130">
        <v>3501</v>
      </c>
      <c r="BA39" s="130">
        <v>2882</v>
      </c>
      <c r="BB39" s="130">
        <v>1690</v>
      </c>
      <c r="BC39" s="130">
        <v>321831</v>
      </c>
      <c r="BD39" s="130">
        <v>0</v>
      </c>
      <c r="BE39" s="130">
        <v>1164</v>
      </c>
      <c r="BF39" s="130">
        <f t="shared" si="18"/>
        <v>263637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18785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18785</v>
      </c>
      <c r="CA39" s="130">
        <v>0</v>
      </c>
      <c r="CB39" s="130">
        <v>0</v>
      </c>
      <c r="CC39" s="130">
        <v>0</v>
      </c>
      <c r="CD39" s="130">
        <v>18785</v>
      </c>
      <c r="CE39" s="130">
        <v>85025</v>
      </c>
      <c r="CF39" s="130">
        <v>0</v>
      </c>
      <c r="CG39" s="130">
        <v>16266</v>
      </c>
      <c r="CH39" s="130">
        <f t="shared" si="25"/>
        <v>35051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0</v>
      </c>
      <c r="CQ39" s="130">
        <f t="shared" si="42"/>
        <v>281258</v>
      </c>
      <c r="CR39" s="130">
        <f t="shared" si="42"/>
        <v>0</v>
      </c>
      <c r="CS39" s="130">
        <f t="shared" si="42"/>
        <v>0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0</v>
      </c>
      <c r="CX39" s="130">
        <f t="shared" si="41"/>
        <v>0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281258</v>
      </c>
      <c r="DC39" s="130">
        <f t="shared" si="41"/>
        <v>254400</v>
      </c>
      <c r="DD39" s="130">
        <f t="shared" si="41"/>
        <v>3501</v>
      </c>
      <c r="DE39" s="130">
        <f t="shared" si="41"/>
        <v>2882</v>
      </c>
      <c r="DF39" s="130">
        <f t="shared" si="41"/>
        <v>20475</v>
      </c>
      <c r="DG39" s="130">
        <f t="shared" si="41"/>
        <v>406856</v>
      </c>
      <c r="DH39" s="130">
        <f t="shared" si="41"/>
        <v>0</v>
      </c>
      <c r="DI39" s="130">
        <f t="shared" si="41"/>
        <v>17430</v>
      </c>
      <c r="DJ39" s="130">
        <f t="shared" si="41"/>
        <v>298688</v>
      </c>
    </row>
    <row r="40" spans="1:114" s="122" customFormat="1" ht="12" customHeight="1">
      <c r="A40" s="118" t="s">
        <v>42</v>
      </c>
      <c r="B40" s="134" t="s">
        <v>314</v>
      </c>
      <c r="C40" s="118" t="s">
        <v>315</v>
      </c>
      <c r="D40" s="130">
        <f t="shared" si="0"/>
        <v>927520</v>
      </c>
      <c r="E40" s="130">
        <f t="shared" si="1"/>
        <v>108359</v>
      </c>
      <c r="F40" s="130">
        <v>0</v>
      </c>
      <c r="G40" s="130">
        <v>0</v>
      </c>
      <c r="H40" s="130">
        <v>0</v>
      </c>
      <c r="I40" s="130">
        <v>103824</v>
      </c>
      <c r="J40" s="132" t="s">
        <v>363</v>
      </c>
      <c r="K40" s="130">
        <v>4535</v>
      </c>
      <c r="L40" s="130">
        <v>819161</v>
      </c>
      <c r="M40" s="130">
        <f t="shared" si="2"/>
        <v>160705</v>
      </c>
      <c r="N40" s="130">
        <f t="shared" si="3"/>
        <v>10191</v>
      </c>
      <c r="O40" s="130">
        <v>0</v>
      </c>
      <c r="P40" s="130">
        <v>0</v>
      </c>
      <c r="Q40" s="130">
        <v>0</v>
      </c>
      <c r="R40" s="130">
        <v>10191</v>
      </c>
      <c r="S40" s="132" t="s">
        <v>363</v>
      </c>
      <c r="T40" s="130">
        <v>0</v>
      </c>
      <c r="U40" s="130">
        <v>150514</v>
      </c>
      <c r="V40" s="130">
        <f t="shared" si="4"/>
        <v>1088225</v>
      </c>
      <c r="W40" s="130">
        <f t="shared" si="5"/>
        <v>118550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114015</v>
      </c>
      <c r="AB40" s="132" t="s">
        <v>363</v>
      </c>
      <c r="AC40" s="130">
        <f t="shared" si="10"/>
        <v>4535</v>
      </c>
      <c r="AD40" s="130">
        <f t="shared" si="11"/>
        <v>969675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927520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927520</v>
      </c>
      <c r="AY40" s="130">
        <v>472216</v>
      </c>
      <c r="AZ40" s="130">
        <v>318278</v>
      </c>
      <c r="BA40" s="130">
        <v>137026</v>
      </c>
      <c r="BB40" s="130">
        <v>0</v>
      </c>
      <c r="BC40" s="130">
        <v>0</v>
      </c>
      <c r="BD40" s="130">
        <v>0</v>
      </c>
      <c r="BE40" s="130">
        <v>0</v>
      </c>
      <c r="BF40" s="130">
        <f t="shared" si="18"/>
        <v>927520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24423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24423</v>
      </c>
      <c r="CA40" s="130">
        <v>24423</v>
      </c>
      <c r="CB40" s="130">
        <v>0</v>
      </c>
      <c r="CC40" s="130">
        <v>0</v>
      </c>
      <c r="CD40" s="130">
        <v>0</v>
      </c>
      <c r="CE40" s="130">
        <v>136282</v>
      </c>
      <c r="CF40" s="130">
        <v>0</v>
      </c>
      <c r="CG40" s="130">
        <v>0</v>
      </c>
      <c r="CH40" s="130">
        <f t="shared" si="25"/>
        <v>24423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951943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951943</v>
      </c>
      <c r="DC40" s="130">
        <f t="shared" si="41"/>
        <v>496639</v>
      </c>
      <c r="DD40" s="130">
        <f t="shared" si="41"/>
        <v>318278</v>
      </c>
      <c r="DE40" s="130">
        <f t="shared" si="41"/>
        <v>137026</v>
      </c>
      <c r="DF40" s="130">
        <f t="shared" si="41"/>
        <v>0</v>
      </c>
      <c r="DG40" s="130">
        <f t="shared" si="41"/>
        <v>136282</v>
      </c>
      <c r="DH40" s="130">
        <f t="shared" si="41"/>
        <v>0</v>
      </c>
      <c r="DI40" s="130">
        <f t="shared" si="41"/>
        <v>0</v>
      </c>
      <c r="DJ40" s="130">
        <f t="shared" si="41"/>
        <v>951943</v>
      </c>
    </row>
    <row r="41" spans="1:114" s="122" customFormat="1" ht="12" customHeight="1">
      <c r="A41" s="118" t="s">
        <v>42</v>
      </c>
      <c r="B41" s="134" t="s">
        <v>316</v>
      </c>
      <c r="C41" s="118" t="s">
        <v>317</v>
      </c>
      <c r="D41" s="130">
        <f t="shared" si="0"/>
        <v>1364131</v>
      </c>
      <c r="E41" s="130">
        <f t="shared" si="1"/>
        <v>215037</v>
      </c>
      <c r="F41" s="130">
        <v>0</v>
      </c>
      <c r="G41" s="130">
        <v>0</v>
      </c>
      <c r="H41" s="130">
        <v>0</v>
      </c>
      <c r="I41" s="130">
        <v>183301</v>
      </c>
      <c r="J41" s="132" t="s">
        <v>363</v>
      </c>
      <c r="K41" s="130">
        <v>31736</v>
      </c>
      <c r="L41" s="130">
        <v>1149094</v>
      </c>
      <c r="M41" s="130">
        <f t="shared" si="2"/>
        <v>469189</v>
      </c>
      <c r="N41" s="130">
        <f t="shared" si="3"/>
        <v>37574</v>
      </c>
      <c r="O41" s="130">
        <v>12500</v>
      </c>
      <c r="P41" s="130">
        <v>6762</v>
      </c>
      <c r="Q41" s="130">
        <v>0</v>
      </c>
      <c r="R41" s="130">
        <v>18312</v>
      </c>
      <c r="S41" s="132" t="s">
        <v>363</v>
      </c>
      <c r="T41" s="130">
        <v>0</v>
      </c>
      <c r="U41" s="130">
        <v>431615</v>
      </c>
      <c r="V41" s="130">
        <f t="shared" si="4"/>
        <v>1833320</v>
      </c>
      <c r="W41" s="130">
        <f t="shared" si="5"/>
        <v>252611</v>
      </c>
      <c r="X41" s="130">
        <f t="shared" si="6"/>
        <v>12500</v>
      </c>
      <c r="Y41" s="130">
        <f t="shared" si="7"/>
        <v>6762</v>
      </c>
      <c r="Z41" s="130">
        <f t="shared" si="8"/>
        <v>0</v>
      </c>
      <c r="AA41" s="130">
        <f t="shared" si="9"/>
        <v>201613</v>
      </c>
      <c r="AB41" s="132" t="s">
        <v>363</v>
      </c>
      <c r="AC41" s="130">
        <f t="shared" si="10"/>
        <v>31736</v>
      </c>
      <c r="AD41" s="130">
        <f t="shared" si="11"/>
        <v>1580709</v>
      </c>
      <c r="AE41" s="130">
        <f t="shared" si="12"/>
        <v>1490</v>
      </c>
      <c r="AF41" s="130">
        <f t="shared" si="13"/>
        <v>1490</v>
      </c>
      <c r="AG41" s="130">
        <v>0</v>
      </c>
      <c r="AH41" s="130">
        <v>0</v>
      </c>
      <c r="AI41" s="130">
        <v>0</v>
      </c>
      <c r="AJ41" s="130">
        <v>1490</v>
      </c>
      <c r="AK41" s="130">
        <v>0</v>
      </c>
      <c r="AL41" s="130">
        <v>0</v>
      </c>
      <c r="AM41" s="130">
        <f t="shared" si="14"/>
        <v>1103667</v>
      </c>
      <c r="AN41" s="130">
        <f t="shared" si="15"/>
        <v>146175</v>
      </c>
      <c r="AO41" s="130">
        <v>56361</v>
      </c>
      <c r="AP41" s="130">
        <v>89814</v>
      </c>
      <c r="AQ41" s="130">
        <v>0</v>
      </c>
      <c r="AR41" s="130">
        <v>0</v>
      </c>
      <c r="AS41" s="130">
        <f t="shared" si="16"/>
        <v>8509</v>
      </c>
      <c r="AT41" s="130">
        <v>8509</v>
      </c>
      <c r="AU41" s="130">
        <v>0</v>
      </c>
      <c r="AV41" s="130">
        <v>0</v>
      </c>
      <c r="AW41" s="130">
        <v>771</v>
      </c>
      <c r="AX41" s="130">
        <f t="shared" si="17"/>
        <v>948212</v>
      </c>
      <c r="AY41" s="130">
        <v>347566</v>
      </c>
      <c r="AZ41" s="130">
        <v>576063</v>
      </c>
      <c r="BA41" s="130">
        <v>0</v>
      </c>
      <c r="BB41" s="130">
        <v>24583</v>
      </c>
      <c r="BC41" s="130">
        <v>258926</v>
      </c>
      <c r="BD41" s="130">
        <v>0</v>
      </c>
      <c r="BE41" s="130">
        <v>48</v>
      </c>
      <c r="BF41" s="130">
        <f t="shared" si="18"/>
        <v>1105205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48040</v>
      </c>
      <c r="BP41" s="130">
        <f t="shared" si="22"/>
        <v>20026</v>
      </c>
      <c r="BQ41" s="130">
        <v>20026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28014</v>
      </c>
      <c r="CA41" s="130">
        <v>27462</v>
      </c>
      <c r="CB41" s="130">
        <v>0</v>
      </c>
      <c r="CC41" s="130">
        <v>0</v>
      </c>
      <c r="CD41" s="130">
        <v>552</v>
      </c>
      <c r="CE41" s="130">
        <v>381549</v>
      </c>
      <c r="CF41" s="130">
        <v>0</v>
      </c>
      <c r="CG41" s="130">
        <v>39600</v>
      </c>
      <c r="CH41" s="130">
        <f t="shared" si="25"/>
        <v>87640</v>
      </c>
      <c r="CI41" s="130">
        <f t="shared" si="42"/>
        <v>1490</v>
      </c>
      <c r="CJ41" s="130">
        <f t="shared" si="42"/>
        <v>1490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1490</v>
      </c>
      <c r="CO41" s="130">
        <f t="shared" si="42"/>
        <v>0</v>
      </c>
      <c r="CP41" s="130">
        <f t="shared" si="42"/>
        <v>0</v>
      </c>
      <c r="CQ41" s="130">
        <f t="shared" si="42"/>
        <v>1151707</v>
      </c>
      <c r="CR41" s="130">
        <f t="shared" si="42"/>
        <v>166201</v>
      </c>
      <c r="CS41" s="130">
        <f t="shared" si="42"/>
        <v>76387</v>
      </c>
      <c r="CT41" s="130">
        <f t="shared" si="42"/>
        <v>89814</v>
      </c>
      <c r="CU41" s="130">
        <f t="shared" si="42"/>
        <v>0</v>
      </c>
      <c r="CV41" s="130">
        <f t="shared" si="42"/>
        <v>0</v>
      </c>
      <c r="CW41" s="130">
        <f t="shared" si="42"/>
        <v>8509</v>
      </c>
      <c r="CX41" s="130">
        <f t="shared" si="41"/>
        <v>8509</v>
      </c>
      <c r="CY41" s="130">
        <f t="shared" si="41"/>
        <v>0</v>
      </c>
      <c r="CZ41" s="130">
        <f t="shared" si="41"/>
        <v>0</v>
      </c>
      <c r="DA41" s="130">
        <f t="shared" si="41"/>
        <v>771</v>
      </c>
      <c r="DB41" s="130">
        <f t="shared" si="41"/>
        <v>976226</v>
      </c>
      <c r="DC41" s="130">
        <f t="shared" si="41"/>
        <v>375028</v>
      </c>
      <c r="DD41" s="130">
        <f t="shared" si="41"/>
        <v>576063</v>
      </c>
      <c r="DE41" s="130">
        <f t="shared" si="41"/>
        <v>0</v>
      </c>
      <c r="DF41" s="130">
        <f t="shared" si="41"/>
        <v>25135</v>
      </c>
      <c r="DG41" s="130">
        <f t="shared" si="41"/>
        <v>640475</v>
      </c>
      <c r="DH41" s="130">
        <f t="shared" si="41"/>
        <v>0</v>
      </c>
      <c r="DI41" s="130">
        <f t="shared" si="41"/>
        <v>39648</v>
      </c>
      <c r="DJ41" s="130">
        <f t="shared" si="41"/>
        <v>1192845</v>
      </c>
    </row>
    <row r="42" spans="1:114" s="122" customFormat="1" ht="12" customHeight="1">
      <c r="A42" s="118" t="s">
        <v>42</v>
      </c>
      <c r="B42" s="134" t="s">
        <v>318</v>
      </c>
      <c r="C42" s="118" t="s">
        <v>319</v>
      </c>
      <c r="D42" s="130">
        <f t="shared" si="0"/>
        <v>404122</v>
      </c>
      <c r="E42" s="130">
        <f t="shared" si="1"/>
        <v>55717</v>
      </c>
      <c r="F42" s="130">
        <v>0</v>
      </c>
      <c r="G42" s="130">
        <v>0</v>
      </c>
      <c r="H42" s="130">
        <v>0</v>
      </c>
      <c r="I42" s="130">
        <v>51686</v>
      </c>
      <c r="J42" s="132" t="s">
        <v>363</v>
      </c>
      <c r="K42" s="130">
        <v>4031</v>
      </c>
      <c r="L42" s="130">
        <v>348405</v>
      </c>
      <c r="M42" s="130">
        <f t="shared" si="2"/>
        <v>82588</v>
      </c>
      <c r="N42" s="130">
        <f t="shared" si="3"/>
        <v>7227</v>
      </c>
      <c r="O42" s="130">
        <v>0</v>
      </c>
      <c r="P42" s="130">
        <v>0</v>
      </c>
      <c r="Q42" s="130">
        <v>0</v>
      </c>
      <c r="R42" s="130">
        <v>7227</v>
      </c>
      <c r="S42" s="132" t="s">
        <v>363</v>
      </c>
      <c r="T42" s="130">
        <v>0</v>
      </c>
      <c r="U42" s="130">
        <v>75361</v>
      </c>
      <c r="V42" s="130">
        <f t="shared" si="4"/>
        <v>486710</v>
      </c>
      <c r="W42" s="130">
        <f t="shared" si="5"/>
        <v>62944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58913</v>
      </c>
      <c r="AB42" s="132" t="s">
        <v>363</v>
      </c>
      <c r="AC42" s="130">
        <f t="shared" si="10"/>
        <v>4031</v>
      </c>
      <c r="AD42" s="130">
        <f t="shared" si="11"/>
        <v>423766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180870</v>
      </c>
      <c r="AN42" s="130">
        <f t="shared" si="15"/>
        <v>29800</v>
      </c>
      <c r="AO42" s="130">
        <v>29800</v>
      </c>
      <c r="AP42" s="130">
        <v>0</v>
      </c>
      <c r="AQ42" s="130">
        <v>0</v>
      </c>
      <c r="AR42" s="130">
        <v>0</v>
      </c>
      <c r="AS42" s="130">
        <f t="shared" si="16"/>
        <v>14839</v>
      </c>
      <c r="AT42" s="130">
        <v>14839</v>
      </c>
      <c r="AU42" s="130">
        <v>0</v>
      </c>
      <c r="AV42" s="130">
        <v>0</v>
      </c>
      <c r="AW42" s="130">
        <v>0</v>
      </c>
      <c r="AX42" s="130">
        <f t="shared" si="17"/>
        <v>136231</v>
      </c>
      <c r="AY42" s="130">
        <v>123279</v>
      </c>
      <c r="AZ42" s="130">
        <v>1091</v>
      </c>
      <c r="BA42" s="130">
        <v>4530</v>
      </c>
      <c r="BB42" s="130">
        <v>7331</v>
      </c>
      <c r="BC42" s="130">
        <v>223252</v>
      </c>
      <c r="BD42" s="130">
        <v>0</v>
      </c>
      <c r="BE42" s="130">
        <v>0</v>
      </c>
      <c r="BF42" s="130">
        <f t="shared" si="18"/>
        <v>180870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13789</v>
      </c>
      <c r="BP42" s="130">
        <f t="shared" si="22"/>
        <v>7300</v>
      </c>
      <c r="BQ42" s="130">
        <v>7300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6489</v>
      </c>
      <c r="CA42" s="130">
        <v>2079</v>
      </c>
      <c r="CB42" s="130">
        <v>0</v>
      </c>
      <c r="CC42" s="130">
        <v>0</v>
      </c>
      <c r="CD42" s="130">
        <v>4410</v>
      </c>
      <c r="CE42" s="130">
        <v>68799</v>
      </c>
      <c r="CF42" s="130">
        <v>0</v>
      </c>
      <c r="CG42" s="130">
        <v>0</v>
      </c>
      <c r="CH42" s="130">
        <f t="shared" si="25"/>
        <v>13789</v>
      </c>
      <c r="CI42" s="130">
        <f aca="true" t="shared" si="43" ref="CI42:CX58">SUM(AE42,+BG42)</f>
        <v>0</v>
      </c>
      <c r="CJ42" s="130">
        <f t="shared" si="43"/>
        <v>0</v>
      </c>
      <c r="CK42" s="130">
        <f t="shared" si="43"/>
        <v>0</v>
      </c>
      <c r="CL42" s="130">
        <f t="shared" si="43"/>
        <v>0</v>
      </c>
      <c r="CM42" s="130">
        <f t="shared" si="43"/>
        <v>0</v>
      </c>
      <c r="CN42" s="130">
        <f t="shared" si="43"/>
        <v>0</v>
      </c>
      <c r="CO42" s="130">
        <f t="shared" si="43"/>
        <v>0</v>
      </c>
      <c r="CP42" s="130">
        <f t="shared" si="43"/>
        <v>0</v>
      </c>
      <c r="CQ42" s="130">
        <f t="shared" si="43"/>
        <v>194659</v>
      </c>
      <c r="CR42" s="130">
        <f t="shared" si="43"/>
        <v>37100</v>
      </c>
      <c r="CS42" s="130">
        <f t="shared" si="43"/>
        <v>37100</v>
      </c>
      <c r="CT42" s="130">
        <f t="shared" si="43"/>
        <v>0</v>
      </c>
      <c r="CU42" s="130">
        <f t="shared" si="43"/>
        <v>0</v>
      </c>
      <c r="CV42" s="130">
        <f t="shared" si="43"/>
        <v>0</v>
      </c>
      <c r="CW42" s="130">
        <f t="shared" si="43"/>
        <v>14839</v>
      </c>
      <c r="CX42" s="130">
        <f t="shared" si="41"/>
        <v>14839</v>
      </c>
      <c r="CY42" s="130">
        <f t="shared" si="41"/>
        <v>0</v>
      </c>
      <c r="CZ42" s="130">
        <f t="shared" si="41"/>
        <v>0</v>
      </c>
      <c r="DA42" s="130">
        <f t="shared" si="41"/>
        <v>0</v>
      </c>
      <c r="DB42" s="130">
        <f t="shared" si="41"/>
        <v>142720</v>
      </c>
      <c r="DC42" s="130">
        <f t="shared" si="41"/>
        <v>125358</v>
      </c>
      <c r="DD42" s="130">
        <f t="shared" si="41"/>
        <v>1091</v>
      </c>
      <c r="DE42" s="130">
        <f t="shared" si="41"/>
        <v>4530</v>
      </c>
      <c r="DF42" s="130">
        <f t="shared" si="41"/>
        <v>11741</v>
      </c>
      <c r="DG42" s="130">
        <f t="shared" si="41"/>
        <v>292051</v>
      </c>
      <c r="DH42" s="130">
        <f t="shared" si="41"/>
        <v>0</v>
      </c>
      <c r="DI42" s="130">
        <f t="shared" si="41"/>
        <v>0</v>
      </c>
      <c r="DJ42" s="130">
        <f t="shared" si="41"/>
        <v>194659</v>
      </c>
    </row>
    <row r="43" spans="1:114" s="122" customFormat="1" ht="12" customHeight="1">
      <c r="A43" s="118" t="s">
        <v>42</v>
      </c>
      <c r="B43" s="134" t="s">
        <v>320</v>
      </c>
      <c r="C43" s="118" t="s">
        <v>321</v>
      </c>
      <c r="D43" s="130">
        <f t="shared" si="0"/>
        <v>1121117</v>
      </c>
      <c r="E43" s="130">
        <f t="shared" si="1"/>
        <v>153572</v>
      </c>
      <c r="F43" s="130">
        <v>0</v>
      </c>
      <c r="G43" s="130">
        <v>189</v>
      </c>
      <c r="H43" s="130">
        <v>0</v>
      </c>
      <c r="I43" s="130">
        <v>50696</v>
      </c>
      <c r="J43" s="132" t="s">
        <v>363</v>
      </c>
      <c r="K43" s="130">
        <v>102687</v>
      </c>
      <c r="L43" s="130">
        <v>967545</v>
      </c>
      <c r="M43" s="130">
        <f t="shared" si="2"/>
        <v>53139</v>
      </c>
      <c r="N43" s="130">
        <f t="shared" si="3"/>
        <v>4264</v>
      </c>
      <c r="O43" s="130">
        <v>0</v>
      </c>
      <c r="P43" s="130">
        <v>0</v>
      </c>
      <c r="Q43" s="130">
        <v>0</v>
      </c>
      <c r="R43" s="130">
        <v>4264</v>
      </c>
      <c r="S43" s="132" t="s">
        <v>363</v>
      </c>
      <c r="T43" s="130">
        <v>0</v>
      </c>
      <c r="U43" s="130">
        <v>48875</v>
      </c>
      <c r="V43" s="130">
        <f t="shared" si="4"/>
        <v>1174256</v>
      </c>
      <c r="W43" s="130">
        <f t="shared" si="5"/>
        <v>157836</v>
      </c>
      <c r="X43" s="130">
        <f t="shared" si="6"/>
        <v>0</v>
      </c>
      <c r="Y43" s="130">
        <f t="shared" si="7"/>
        <v>189</v>
      </c>
      <c r="Z43" s="130">
        <f t="shared" si="8"/>
        <v>0</v>
      </c>
      <c r="AA43" s="130">
        <f t="shared" si="9"/>
        <v>54960</v>
      </c>
      <c r="AB43" s="132" t="s">
        <v>363</v>
      </c>
      <c r="AC43" s="130">
        <f t="shared" si="10"/>
        <v>102687</v>
      </c>
      <c r="AD43" s="130">
        <f t="shared" si="11"/>
        <v>1016420</v>
      </c>
      <c r="AE43" s="130">
        <f t="shared" si="12"/>
        <v>0</v>
      </c>
      <c r="AF43" s="130">
        <f t="shared" si="13"/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199728</v>
      </c>
      <c r="AM43" s="130">
        <f t="shared" si="14"/>
        <v>579284</v>
      </c>
      <c r="AN43" s="130">
        <f t="shared" si="15"/>
        <v>94431</v>
      </c>
      <c r="AO43" s="130">
        <v>70823</v>
      </c>
      <c r="AP43" s="130">
        <v>23608</v>
      </c>
      <c r="AQ43" s="130">
        <v>0</v>
      </c>
      <c r="AR43" s="130">
        <v>0</v>
      </c>
      <c r="AS43" s="130">
        <f t="shared" si="16"/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f t="shared" si="17"/>
        <v>484853</v>
      </c>
      <c r="AY43" s="130">
        <v>458047</v>
      </c>
      <c r="AZ43" s="130">
        <v>2047</v>
      </c>
      <c r="BA43" s="130">
        <v>0</v>
      </c>
      <c r="BB43" s="130">
        <v>24759</v>
      </c>
      <c r="BC43" s="130">
        <v>257806</v>
      </c>
      <c r="BD43" s="130">
        <v>0</v>
      </c>
      <c r="BE43" s="130">
        <v>84299</v>
      </c>
      <c r="BF43" s="130">
        <f t="shared" si="18"/>
        <v>663583</v>
      </c>
      <c r="BG43" s="130">
        <f t="shared" si="19"/>
        <v>0</v>
      </c>
      <c r="BH43" s="130">
        <f t="shared" si="20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f t="shared" si="21"/>
        <v>45152</v>
      </c>
      <c r="BP43" s="130">
        <f t="shared" si="22"/>
        <v>11804</v>
      </c>
      <c r="BQ43" s="130">
        <v>11804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33348</v>
      </c>
      <c r="CA43" s="130">
        <v>5456</v>
      </c>
      <c r="CB43" s="130">
        <v>0</v>
      </c>
      <c r="CC43" s="130">
        <v>0</v>
      </c>
      <c r="CD43" s="130">
        <v>27892</v>
      </c>
      <c r="CE43" s="130">
        <v>0</v>
      </c>
      <c r="CF43" s="130">
        <v>0</v>
      </c>
      <c r="CG43" s="130">
        <v>7987</v>
      </c>
      <c r="CH43" s="130">
        <f t="shared" si="25"/>
        <v>53139</v>
      </c>
      <c r="CI43" s="130">
        <f t="shared" si="43"/>
        <v>0</v>
      </c>
      <c r="CJ43" s="130">
        <f t="shared" si="43"/>
        <v>0</v>
      </c>
      <c r="CK43" s="130">
        <f t="shared" si="43"/>
        <v>0</v>
      </c>
      <c r="CL43" s="130">
        <f t="shared" si="43"/>
        <v>0</v>
      </c>
      <c r="CM43" s="130">
        <f t="shared" si="43"/>
        <v>0</v>
      </c>
      <c r="CN43" s="130">
        <f t="shared" si="43"/>
        <v>0</v>
      </c>
      <c r="CO43" s="130">
        <f t="shared" si="43"/>
        <v>0</v>
      </c>
      <c r="CP43" s="130">
        <f t="shared" si="43"/>
        <v>199728</v>
      </c>
      <c r="CQ43" s="130">
        <f t="shared" si="43"/>
        <v>624436</v>
      </c>
      <c r="CR43" s="130">
        <f t="shared" si="43"/>
        <v>106235</v>
      </c>
      <c r="CS43" s="130">
        <f t="shared" si="43"/>
        <v>82627</v>
      </c>
      <c r="CT43" s="130">
        <f t="shared" si="43"/>
        <v>23608</v>
      </c>
      <c r="CU43" s="130">
        <f t="shared" si="43"/>
        <v>0</v>
      </c>
      <c r="CV43" s="130">
        <f t="shared" si="43"/>
        <v>0</v>
      </c>
      <c r="CW43" s="130">
        <f t="shared" si="43"/>
        <v>0</v>
      </c>
      <c r="CX43" s="130">
        <f t="shared" si="41"/>
        <v>0</v>
      </c>
      <c r="CY43" s="130">
        <f t="shared" si="41"/>
        <v>0</v>
      </c>
      <c r="CZ43" s="130">
        <f t="shared" si="41"/>
        <v>0</v>
      </c>
      <c r="DA43" s="130">
        <f t="shared" si="41"/>
        <v>0</v>
      </c>
      <c r="DB43" s="130">
        <f t="shared" si="41"/>
        <v>518201</v>
      </c>
      <c r="DC43" s="130">
        <f t="shared" si="41"/>
        <v>463503</v>
      </c>
      <c r="DD43" s="130">
        <f t="shared" si="41"/>
        <v>2047</v>
      </c>
      <c r="DE43" s="130">
        <f t="shared" si="41"/>
        <v>0</v>
      </c>
      <c r="DF43" s="130">
        <f aca="true" t="shared" si="44" ref="DB43:DJ64">SUM(BB43,+CD43)</f>
        <v>52651</v>
      </c>
      <c r="DG43" s="130">
        <f t="shared" si="44"/>
        <v>257806</v>
      </c>
      <c r="DH43" s="130">
        <f t="shared" si="44"/>
        <v>0</v>
      </c>
      <c r="DI43" s="130">
        <f t="shared" si="44"/>
        <v>92286</v>
      </c>
      <c r="DJ43" s="130">
        <f t="shared" si="44"/>
        <v>716722</v>
      </c>
    </row>
    <row r="44" spans="1:114" s="122" customFormat="1" ht="12" customHeight="1">
      <c r="A44" s="118" t="s">
        <v>42</v>
      </c>
      <c r="B44" s="134" t="s">
        <v>322</v>
      </c>
      <c r="C44" s="118" t="s">
        <v>323</v>
      </c>
      <c r="D44" s="130">
        <f t="shared" si="0"/>
        <v>1053506</v>
      </c>
      <c r="E44" s="130">
        <f t="shared" si="1"/>
        <v>105713</v>
      </c>
      <c r="F44" s="130">
        <v>0</v>
      </c>
      <c r="G44" s="130">
        <v>0</v>
      </c>
      <c r="H44" s="130">
        <v>0</v>
      </c>
      <c r="I44" s="130">
        <v>105713</v>
      </c>
      <c r="J44" s="132" t="s">
        <v>363</v>
      </c>
      <c r="K44" s="130">
        <v>0</v>
      </c>
      <c r="L44" s="130">
        <v>947793</v>
      </c>
      <c r="M44" s="130">
        <f t="shared" si="2"/>
        <v>162808</v>
      </c>
      <c r="N44" s="130">
        <f t="shared" si="3"/>
        <v>15</v>
      </c>
      <c r="O44" s="130">
        <v>0</v>
      </c>
      <c r="P44" s="130">
        <v>0</v>
      </c>
      <c r="Q44" s="130">
        <v>0</v>
      </c>
      <c r="R44" s="130">
        <v>15</v>
      </c>
      <c r="S44" s="132" t="s">
        <v>363</v>
      </c>
      <c r="T44" s="130">
        <v>0</v>
      </c>
      <c r="U44" s="130">
        <v>162793</v>
      </c>
      <c r="V44" s="130">
        <f t="shared" si="4"/>
        <v>1216314</v>
      </c>
      <c r="W44" s="130">
        <f t="shared" si="5"/>
        <v>105728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105728</v>
      </c>
      <c r="AB44" s="132" t="s">
        <v>363</v>
      </c>
      <c r="AC44" s="130">
        <f t="shared" si="10"/>
        <v>0</v>
      </c>
      <c r="AD44" s="130">
        <f t="shared" si="11"/>
        <v>1110586</v>
      </c>
      <c r="AE44" s="130">
        <f t="shared" si="12"/>
        <v>0</v>
      </c>
      <c r="AF44" s="130">
        <f t="shared" si="13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f t="shared" si="14"/>
        <v>775188</v>
      </c>
      <c r="AN44" s="130">
        <f t="shared" si="15"/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f t="shared" si="16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f t="shared" si="17"/>
        <v>775188</v>
      </c>
      <c r="AY44" s="130">
        <v>545935</v>
      </c>
      <c r="AZ44" s="130">
        <v>14142</v>
      </c>
      <c r="BA44" s="130">
        <v>189366</v>
      </c>
      <c r="BB44" s="130">
        <v>25745</v>
      </c>
      <c r="BC44" s="130">
        <v>229174</v>
      </c>
      <c r="BD44" s="130">
        <v>0</v>
      </c>
      <c r="BE44" s="130">
        <v>49144</v>
      </c>
      <c r="BF44" s="130">
        <f t="shared" si="18"/>
        <v>824332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21"/>
        <v>12526</v>
      </c>
      <c r="BP44" s="130">
        <f t="shared" si="22"/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12526</v>
      </c>
      <c r="CA44" s="130">
        <v>12526</v>
      </c>
      <c r="CB44" s="130">
        <v>0</v>
      </c>
      <c r="CC44" s="130">
        <v>0</v>
      </c>
      <c r="CD44" s="130">
        <v>0</v>
      </c>
      <c r="CE44" s="130">
        <v>149621</v>
      </c>
      <c r="CF44" s="130">
        <v>0</v>
      </c>
      <c r="CG44" s="130">
        <v>661</v>
      </c>
      <c r="CH44" s="130">
        <f t="shared" si="25"/>
        <v>13187</v>
      </c>
      <c r="CI44" s="130">
        <f t="shared" si="43"/>
        <v>0</v>
      </c>
      <c r="CJ44" s="130">
        <f t="shared" si="43"/>
        <v>0</v>
      </c>
      <c r="CK44" s="130">
        <f t="shared" si="43"/>
        <v>0</v>
      </c>
      <c r="CL44" s="130">
        <f t="shared" si="43"/>
        <v>0</v>
      </c>
      <c r="CM44" s="130">
        <f t="shared" si="43"/>
        <v>0</v>
      </c>
      <c r="CN44" s="130">
        <f t="shared" si="43"/>
        <v>0</v>
      </c>
      <c r="CO44" s="130">
        <f t="shared" si="43"/>
        <v>0</v>
      </c>
      <c r="CP44" s="130">
        <f t="shared" si="43"/>
        <v>0</v>
      </c>
      <c r="CQ44" s="130">
        <f t="shared" si="43"/>
        <v>787714</v>
      </c>
      <c r="CR44" s="130">
        <f t="shared" si="43"/>
        <v>0</v>
      </c>
      <c r="CS44" s="130">
        <f t="shared" si="43"/>
        <v>0</v>
      </c>
      <c r="CT44" s="130">
        <f t="shared" si="43"/>
        <v>0</v>
      </c>
      <c r="CU44" s="130">
        <f t="shared" si="43"/>
        <v>0</v>
      </c>
      <c r="CV44" s="130">
        <f t="shared" si="43"/>
        <v>0</v>
      </c>
      <c r="CW44" s="130">
        <f t="shared" si="43"/>
        <v>0</v>
      </c>
      <c r="CX44" s="130">
        <f aca="true" t="shared" si="45" ref="CX44:CX64">SUM(AT44,+BV44)</f>
        <v>0</v>
      </c>
      <c r="CY44" s="130">
        <f aca="true" t="shared" si="46" ref="CY44:CY64">SUM(AU44,+BW44)</f>
        <v>0</v>
      </c>
      <c r="CZ44" s="130">
        <f aca="true" t="shared" si="47" ref="CZ44:CZ64">SUM(AV44,+BX44)</f>
        <v>0</v>
      </c>
      <c r="DA44" s="130">
        <f aca="true" t="shared" si="48" ref="DA44:DA64">SUM(AW44,+BY44)</f>
        <v>0</v>
      </c>
      <c r="DB44" s="130">
        <f t="shared" si="44"/>
        <v>787714</v>
      </c>
      <c r="DC44" s="130">
        <f t="shared" si="44"/>
        <v>558461</v>
      </c>
      <c r="DD44" s="130">
        <f t="shared" si="44"/>
        <v>14142</v>
      </c>
      <c r="DE44" s="130">
        <f t="shared" si="44"/>
        <v>189366</v>
      </c>
      <c r="DF44" s="130">
        <f t="shared" si="44"/>
        <v>25745</v>
      </c>
      <c r="DG44" s="130">
        <f t="shared" si="44"/>
        <v>378795</v>
      </c>
      <c r="DH44" s="130">
        <f t="shared" si="44"/>
        <v>0</v>
      </c>
      <c r="DI44" s="130">
        <f t="shared" si="44"/>
        <v>49805</v>
      </c>
      <c r="DJ44" s="130">
        <f t="shared" si="44"/>
        <v>837519</v>
      </c>
    </row>
    <row r="45" spans="1:114" s="122" customFormat="1" ht="12" customHeight="1">
      <c r="A45" s="118" t="s">
        <v>42</v>
      </c>
      <c r="B45" s="134" t="s">
        <v>324</v>
      </c>
      <c r="C45" s="118" t="s">
        <v>325</v>
      </c>
      <c r="D45" s="130">
        <f t="shared" si="0"/>
        <v>505907</v>
      </c>
      <c r="E45" s="130">
        <f t="shared" si="1"/>
        <v>52632</v>
      </c>
      <c r="F45" s="130">
        <v>0</v>
      </c>
      <c r="G45" s="130">
        <v>2614</v>
      </c>
      <c r="H45" s="130">
        <v>0</v>
      </c>
      <c r="I45" s="130">
        <v>38893</v>
      </c>
      <c r="J45" s="132" t="s">
        <v>363</v>
      </c>
      <c r="K45" s="130">
        <v>11125</v>
      </c>
      <c r="L45" s="130">
        <v>453275</v>
      </c>
      <c r="M45" s="130">
        <f t="shared" si="2"/>
        <v>89074</v>
      </c>
      <c r="N45" s="130">
        <f t="shared" si="3"/>
        <v>1410</v>
      </c>
      <c r="O45" s="130">
        <v>0</v>
      </c>
      <c r="P45" s="130">
        <v>0</v>
      </c>
      <c r="Q45" s="130">
        <v>0</v>
      </c>
      <c r="R45" s="130">
        <v>1410</v>
      </c>
      <c r="S45" s="132" t="s">
        <v>363</v>
      </c>
      <c r="T45" s="130">
        <v>0</v>
      </c>
      <c r="U45" s="130">
        <v>87664</v>
      </c>
      <c r="V45" s="130">
        <f t="shared" si="4"/>
        <v>594981</v>
      </c>
      <c r="W45" s="130">
        <f t="shared" si="5"/>
        <v>54042</v>
      </c>
      <c r="X45" s="130">
        <f t="shared" si="6"/>
        <v>0</v>
      </c>
      <c r="Y45" s="130">
        <f t="shared" si="7"/>
        <v>2614</v>
      </c>
      <c r="Z45" s="130">
        <f t="shared" si="8"/>
        <v>0</v>
      </c>
      <c r="AA45" s="130">
        <f t="shared" si="9"/>
        <v>40303</v>
      </c>
      <c r="AB45" s="132" t="s">
        <v>363</v>
      </c>
      <c r="AC45" s="130">
        <f t="shared" si="10"/>
        <v>11125</v>
      </c>
      <c r="AD45" s="130">
        <f t="shared" si="11"/>
        <v>540939</v>
      </c>
      <c r="AE45" s="130">
        <f t="shared" si="12"/>
        <v>0</v>
      </c>
      <c r="AF45" s="130">
        <f t="shared" si="13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155819</v>
      </c>
      <c r="AM45" s="130">
        <f t="shared" si="14"/>
        <v>128486</v>
      </c>
      <c r="AN45" s="130">
        <f t="shared" si="15"/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f t="shared" si="16"/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f t="shared" si="17"/>
        <v>128486</v>
      </c>
      <c r="AY45" s="130">
        <v>120036</v>
      </c>
      <c r="AZ45" s="130">
        <v>1763</v>
      </c>
      <c r="BA45" s="130">
        <v>0</v>
      </c>
      <c r="BB45" s="130">
        <v>6687</v>
      </c>
      <c r="BC45" s="130">
        <v>187331</v>
      </c>
      <c r="BD45" s="130">
        <v>0</v>
      </c>
      <c r="BE45" s="130">
        <v>34271</v>
      </c>
      <c r="BF45" s="130">
        <f t="shared" si="18"/>
        <v>162757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21"/>
        <v>4048</v>
      </c>
      <c r="BP45" s="130">
        <f t="shared" si="22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23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24"/>
        <v>4048</v>
      </c>
      <c r="CA45" s="130">
        <v>4018</v>
      </c>
      <c r="CB45" s="130">
        <v>0</v>
      </c>
      <c r="CC45" s="130">
        <v>0</v>
      </c>
      <c r="CD45" s="130">
        <v>30</v>
      </c>
      <c r="CE45" s="130">
        <v>85026</v>
      </c>
      <c r="CF45" s="130">
        <v>0</v>
      </c>
      <c r="CG45" s="130">
        <v>0</v>
      </c>
      <c r="CH45" s="130">
        <f t="shared" si="25"/>
        <v>4048</v>
      </c>
      <c r="CI45" s="130">
        <f t="shared" si="43"/>
        <v>0</v>
      </c>
      <c r="CJ45" s="130">
        <f t="shared" si="43"/>
        <v>0</v>
      </c>
      <c r="CK45" s="130">
        <f t="shared" si="43"/>
        <v>0</v>
      </c>
      <c r="CL45" s="130">
        <f t="shared" si="43"/>
        <v>0</v>
      </c>
      <c r="CM45" s="130">
        <f t="shared" si="43"/>
        <v>0</v>
      </c>
      <c r="CN45" s="130">
        <f t="shared" si="43"/>
        <v>0</v>
      </c>
      <c r="CO45" s="130">
        <f t="shared" si="43"/>
        <v>0</v>
      </c>
      <c r="CP45" s="130">
        <f t="shared" si="43"/>
        <v>155819</v>
      </c>
      <c r="CQ45" s="130">
        <f t="shared" si="43"/>
        <v>132534</v>
      </c>
      <c r="CR45" s="130">
        <f t="shared" si="43"/>
        <v>0</v>
      </c>
      <c r="CS45" s="130">
        <f t="shared" si="43"/>
        <v>0</v>
      </c>
      <c r="CT45" s="130">
        <f t="shared" si="43"/>
        <v>0</v>
      </c>
      <c r="CU45" s="130">
        <f t="shared" si="43"/>
        <v>0</v>
      </c>
      <c r="CV45" s="130">
        <f t="shared" si="43"/>
        <v>0</v>
      </c>
      <c r="CW45" s="130">
        <f t="shared" si="43"/>
        <v>0</v>
      </c>
      <c r="CX45" s="130">
        <f t="shared" si="45"/>
        <v>0</v>
      </c>
      <c r="CY45" s="130">
        <f t="shared" si="46"/>
        <v>0</v>
      </c>
      <c r="CZ45" s="130">
        <f t="shared" si="47"/>
        <v>0</v>
      </c>
      <c r="DA45" s="130">
        <f t="shared" si="48"/>
        <v>0</v>
      </c>
      <c r="DB45" s="130">
        <f t="shared" si="44"/>
        <v>132534</v>
      </c>
      <c r="DC45" s="130">
        <f t="shared" si="44"/>
        <v>124054</v>
      </c>
      <c r="DD45" s="130">
        <f t="shared" si="44"/>
        <v>1763</v>
      </c>
      <c r="DE45" s="130">
        <f t="shared" si="44"/>
        <v>0</v>
      </c>
      <c r="DF45" s="130">
        <f t="shared" si="44"/>
        <v>6717</v>
      </c>
      <c r="DG45" s="130">
        <f t="shared" si="44"/>
        <v>272357</v>
      </c>
      <c r="DH45" s="130">
        <f t="shared" si="44"/>
        <v>0</v>
      </c>
      <c r="DI45" s="130">
        <f t="shared" si="44"/>
        <v>34271</v>
      </c>
      <c r="DJ45" s="130">
        <f t="shared" si="44"/>
        <v>166805</v>
      </c>
    </row>
    <row r="46" spans="1:114" s="122" customFormat="1" ht="12" customHeight="1">
      <c r="A46" s="118" t="s">
        <v>42</v>
      </c>
      <c r="B46" s="134" t="s">
        <v>326</v>
      </c>
      <c r="C46" s="118" t="s">
        <v>327</v>
      </c>
      <c r="D46" s="130">
        <f t="shared" si="0"/>
        <v>386945</v>
      </c>
      <c r="E46" s="130">
        <f t="shared" si="1"/>
        <v>69077</v>
      </c>
      <c r="F46" s="130">
        <v>0</v>
      </c>
      <c r="G46" s="130">
        <v>9398</v>
      </c>
      <c r="H46" s="130">
        <v>0</v>
      </c>
      <c r="I46" s="130">
        <v>43604</v>
      </c>
      <c r="J46" s="132" t="s">
        <v>363</v>
      </c>
      <c r="K46" s="130">
        <v>16075</v>
      </c>
      <c r="L46" s="130">
        <v>317868</v>
      </c>
      <c r="M46" s="130">
        <f t="shared" si="2"/>
        <v>83553</v>
      </c>
      <c r="N46" s="130">
        <f t="shared" si="3"/>
        <v>6658</v>
      </c>
      <c r="O46" s="130">
        <v>0</v>
      </c>
      <c r="P46" s="130">
        <v>0</v>
      </c>
      <c r="Q46" s="130">
        <v>0</v>
      </c>
      <c r="R46" s="130">
        <v>6658</v>
      </c>
      <c r="S46" s="132" t="s">
        <v>363</v>
      </c>
      <c r="T46" s="130">
        <v>0</v>
      </c>
      <c r="U46" s="130">
        <v>76895</v>
      </c>
      <c r="V46" s="130">
        <f t="shared" si="4"/>
        <v>470498</v>
      </c>
      <c r="W46" s="130">
        <f t="shared" si="5"/>
        <v>75735</v>
      </c>
      <c r="X46" s="130">
        <f t="shared" si="6"/>
        <v>0</v>
      </c>
      <c r="Y46" s="130">
        <f t="shared" si="7"/>
        <v>9398</v>
      </c>
      <c r="Z46" s="130">
        <f t="shared" si="8"/>
        <v>0</v>
      </c>
      <c r="AA46" s="130">
        <f t="shared" si="9"/>
        <v>50262</v>
      </c>
      <c r="AB46" s="132" t="s">
        <v>363</v>
      </c>
      <c r="AC46" s="130">
        <f t="shared" si="10"/>
        <v>16075</v>
      </c>
      <c r="AD46" s="130">
        <f t="shared" si="11"/>
        <v>394763</v>
      </c>
      <c r="AE46" s="130">
        <f t="shared" si="12"/>
        <v>0</v>
      </c>
      <c r="AF46" s="130">
        <f t="shared" si="13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f t="shared" si="14"/>
        <v>264112</v>
      </c>
      <c r="AN46" s="130">
        <f t="shared" si="15"/>
        <v>105478</v>
      </c>
      <c r="AO46" s="130">
        <v>105478</v>
      </c>
      <c r="AP46" s="130">
        <v>0</v>
      </c>
      <c r="AQ46" s="130">
        <v>0</v>
      </c>
      <c r="AR46" s="130">
        <v>0</v>
      </c>
      <c r="AS46" s="130">
        <f t="shared" si="16"/>
        <v>158005</v>
      </c>
      <c r="AT46" s="130">
        <v>132918</v>
      </c>
      <c r="AU46" s="130">
        <v>25087</v>
      </c>
      <c r="AV46" s="130">
        <v>0</v>
      </c>
      <c r="AW46" s="130">
        <v>0</v>
      </c>
      <c r="AX46" s="130">
        <f t="shared" si="17"/>
        <v>629</v>
      </c>
      <c r="AY46" s="130">
        <v>0</v>
      </c>
      <c r="AZ46" s="130">
        <v>0</v>
      </c>
      <c r="BA46" s="130">
        <v>0</v>
      </c>
      <c r="BB46" s="130">
        <v>629</v>
      </c>
      <c r="BC46" s="130">
        <v>104743</v>
      </c>
      <c r="BD46" s="130">
        <v>0</v>
      </c>
      <c r="BE46" s="130">
        <v>18090</v>
      </c>
      <c r="BF46" s="130">
        <f t="shared" si="18"/>
        <v>282202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21"/>
        <v>16530</v>
      </c>
      <c r="BP46" s="130">
        <f t="shared" si="22"/>
        <v>7105</v>
      </c>
      <c r="BQ46" s="130">
        <v>7105</v>
      </c>
      <c r="BR46" s="130">
        <v>0</v>
      </c>
      <c r="BS46" s="130">
        <v>0</v>
      </c>
      <c r="BT46" s="130">
        <v>0</v>
      </c>
      <c r="BU46" s="130">
        <f t="shared" si="23"/>
        <v>8938</v>
      </c>
      <c r="BV46" s="130">
        <v>8938</v>
      </c>
      <c r="BW46" s="130">
        <v>0</v>
      </c>
      <c r="BX46" s="130">
        <v>0</v>
      </c>
      <c r="BY46" s="130">
        <v>0</v>
      </c>
      <c r="BZ46" s="130">
        <f t="shared" si="24"/>
        <v>487</v>
      </c>
      <c r="CA46" s="130">
        <v>0</v>
      </c>
      <c r="CB46" s="130">
        <v>0</v>
      </c>
      <c r="CC46" s="130">
        <v>0</v>
      </c>
      <c r="CD46" s="130">
        <v>487</v>
      </c>
      <c r="CE46" s="130">
        <v>67023</v>
      </c>
      <c r="CF46" s="130">
        <v>0</v>
      </c>
      <c r="CG46" s="130">
        <v>0</v>
      </c>
      <c r="CH46" s="130">
        <f t="shared" si="25"/>
        <v>16530</v>
      </c>
      <c r="CI46" s="130">
        <f t="shared" si="43"/>
        <v>0</v>
      </c>
      <c r="CJ46" s="130">
        <f t="shared" si="43"/>
        <v>0</v>
      </c>
      <c r="CK46" s="130">
        <f t="shared" si="43"/>
        <v>0</v>
      </c>
      <c r="CL46" s="130">
        <f t="shared" si="43"/>
        <v>0</v>
      </c>
      <c r="CM46" s="130">
        <f t="shared" si="43"/>
        <v>0</v>
      </c>
      <c r="CN46" s="130">
        <f t="shared" si="43"/>
        <v>0</v>
      </c>
      <c r="CO46" s="130">
        <f t="shared" si="43"/>
        <v>0</v>
      </c>
      <c r="CP46" s="130">
        <f t="shared" si="43"/>
        <v>0</v>
      </c>
      <c r="CQ46" s="130">
        <f t="shared" si="43"/>
        <v>280642</v>
      </c>
      <c r="CR46" s="130">
        <f t="shared" si="43"/>
        <v>112583</v>
      </c>
      <c r="CS46" s="130">
        <f t="shared" si="43"/>
        <v>112583</v>
      </c>
      <c r="CT46" s="130">
        <f t="shared" si="43"/>
        <v>0</v>
      </c>
      <c r="CU46" s="130">
        <f t="shared" si="43"/>
        <v>0</v>
      </c>
      <c r="CV46" s="130">
        <f t="shared" si="43"/>
        <v>0</v>
      </c>
      <c r="CW46" s="130">
        <f t="shared" si="43"/>
        <v>166943</v>
      </c>
      <c r="CX46" s="130">
        <f t="shared" si="45"/>
        <v>141856</v>
      </c>
      <c r="CY46" s="130">
        <f t="shared" si="46"/>
        <v>25087</v>
      </c>
      <c r="CZ46" s="130">
        <f t="shared" si="47"/>
        <v>0</v>
      </c>
      <c r="DA46" s="130">
        <f t="shared" si="48"/>
        <v>0</v>
      </c>
      <c r="DB46" s="130">
        <f t="shared" si="44"/>
        <v>1116</v>
      </c>
      <c r="DC46" s="130">
        <f t="shared" si="44"/>
        <v>0</v>
      </c>
      <c r="DD46" s="130">
        <f t="shared" si="44"/>
        <v>0</v>
      </c>
      <c r="DE46" s="130">
        <f t="shared" si="44"/>
        <v>0</v>
      </c>
      <c r="DF46" s="130">
        <f t="shared" si="44"/>
        <v>1116</v>
      </c>
      <c r="DG46" s="130">
        <f t="shared" si="44"/>
        <v>171766</v>
      </c>
      <c r="DH46" s="130">
        <f t="shared" si="44"/>
        <v>0</v>
      </c>
      <c r="DI46" s="130">
        <f t="shared" si="44"/>
        <v>18090</v>
      </c>
      <c r="DJ46" s="130">
        <f t="shared" si="44"/>
        <v>298732</v>
      </c>
    </row>
    <row r="47" spans="1:114" s="122" customFormat="1" ht="12" customHeight="1">
      <c r="A47" s="118" t="s">
        <v>42</v>
      </c>
      <c r="B47" s="134" t="s">
        <v>328</v>
      </c>
      <c r="C47" s="118" t="s">
        <v>329</v>
      </c>
      <c r="D47" s="130">
        <f t="shared" si="0"/>
        <v>331228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2" t="s">
        <v>363</v>
      </c>
      <c r="K47" s="130">
        <v>0</v>
      </c>
      <c r="L47" s="130">
        <v>331228</v>
      </c>
      <c r="M47" s="130">
        <f t="shared" si="2"/>
        <v>123536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 t="s">
        <v>363</v>
      </c>
      <c r="T47" s="130">
        <v>0</v>
      </c>
      <c r="U47" s="130">
        <v>123536</v>
      </c>
      <c r="V47" s="130">
        <f t="shared" si="4"/>
        <v>454764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2" t="s">
        <v>363</v>
      </c>
      <c r="AC47" s="130">
        <f t="shared" si="10"/>
        <v>0</v>
      </c>
      <c r="AD47" s="130">
        <f t="shared" si="11"/>
        <v>454764</v>
      </c>
      <c r="AE47" s="130">
        <f t="shared" si="12"/>
        <v>0</v>
      </c>
      <c r="AF47" s="130">
        <f t="shared" si="13"/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f t="shared" si="14"/>
        <v>254147</v>
      </c>
      <c r="AN47" s="130">
        <f t="shared" si="15"/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f t="shared" si="16"/>
        <v>0</v>
      </c>
      <c r="AT47" s="130">
        <v>0</v>
      </c>
      <c r="AU47" s="130">
        <v>0</v>
      </c>
      <c r="AV47" s="130">
        <v>0</v>
      </c>
      <c r="AW47" s="130">
        <v>0</v>
      </c>
      <c r="AX47" s="130">
        <f t="shared" si="17"/>
        <v>254147</v>
      </c>
      <c r="AY47" s="130">
        <v>112025</v>
      </c>
      <c r="AZ47" s="130">
        <v>142122</v>
      </c>
      <c r="BA47" s="130">
        <v>0</v>
      </c>
      <c r="BB47" s="130">
        <v>0</v>
      </c>
      <c r="BC47" s="130">
        <v>65454</v>
      </c>
      <c r="BD47" s="130">
        <v>0</v>
      </c>
      <c r="BE47" s="130">
        <v>11627</v>
      </c>
      <c r="BF47" s="130">
        <f t="shared" si="18"/>
        <v>265774</v>
      </c>
      <c r="BG47" s="130">
        <f t="shared" si="19"/>
        <v>0</v>
      </c>
      <c r="BH47" s="130">
        <f t="shared" si="20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f t="shared" si="21"/>
        <v>17042</v>
      </c>
      <c r="BP47" s="130">
        <f t="shared" si="22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23"/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f t="shared" si="24"/>
        <v>17042</v>
      </c>
      <c r="CA47" s="130">
        <v>17042</v>
      </c>
      <c r="CB47" s="130">
        <v>0</v>
      </c>
      <c r="CC47" s="130">
        <v>0</v>
      </c>
      <c r="CD47" s="130">
        <v>0</v>
      </c>
      <c r="CE47" s="130">
        <v>101901</v>
      </c>
      <c r="CF47" s="130">
        <v>0</v>
      </c>
      <c r="CG47" s="130">
        <v>4593</v>
      </c>
      <c r="CH47" s="130">
        <f t="shared" si="25"/>
        <v>21635</v>
      </c>
      <c r="CI47" s="130">
        <f t="shared" si="43"/>
        <v>0</v>
      </c>
      <c r="CJ47" s="130">
        <f t="shared" si="43"/>
        <v>0</v>
      </c>
      <c r="CK47" s="130">
        <f t="shared" si="43"/>
        <v>0</v>
      </c>
      <c r="CL47" s="130">
        <f t="shared" si="43"/>
        <v>0</v>
      </c>
      <c r="CM47" s="130">
        <f t="shared" si="43"/>
        <v>0</v>
      </c>
      <c r="CN47" s="130">
        <f t="shared" si="43"/>
        <v>0</v>
      </c>
      <c r="CO47" s="130">
        <f t="shared" si="43"/>
        <v>0</v>
      </c>
      <c r="CP47" s="130">
        <f t="shared" si="43"/>
        <v>0</v>
      </c>
      <c r="CQ47" s="130">
        <f t="shared" si="43"/>
        <v>271189</v>
      </c>
      <c r="CR47" s="130">
        <f t="shared" si="43"/>
        <v>0</v>
      </c>
      <c r="CS47" s="130">
        <f t="shared" si="43"/>
        <v>0</v>
      </c>
      <c r="CT47" s="130">
        <f t="shared" si="43"/>
        <v>0</v>
      </c>
      <c r="CU47" s="130">
        <f t="shared" si="43"/>
        <v>0</v>
      </c>
      <c r="CV47" s="130">
        <f t="shared" si="43"/>
        <v>0</v>
      </c>
      <c r="CW47" s="130">
        <f t="shared" si="43"/>
        <v>0</v>
      </c>
      <c r="CX47" s="130">
        <f t="shared" si="45"/>
        <v>0</v>
      </c>
      <c r="CY47" s="130">
        <f t="shared" si="46"/>
        <v>0</v>
      </c>
      <c r="CZ47" s="130">
        <f t="shared" si="47"/>
        <v>0</v>
      </c>
      <c r="DA47" s="130">
        <f t="shared" si="48"/>
        <v>0</v>
      </c>
      <c r="DB47" s="130">
        <f t="shared" si="44"/>
        <v>271189</v>
      </c>
      <c r="DC47" s="130">
        <f t="shared" si="44"/>
        <v>129067</v>
      </c>
      <c r="DD47" s="130">
        <f t="shared" si="44"/>
        <v>142122</v>
      </c>
      <c r="DE47" s="130">
        <f t="shared" si="44"/>
        <v>0</v>
      </c>
      <c r="DF47" s="130">
        <f t="shared" si="44"/>
        <v>0</v>
      </c>
      <c r="DG47" s="130">
        <f t="shared" si="44"/>
        <v>167355</v>
      </c>
      <c r="DH47" s="130">
        <f t="shared" si="44"/>
        <v>0</v>
      </c>
      <c r="DI47" s="130">
        <f t="shared" si="44"/>
        <v>16220</v>
      </c>
      <c r="DJ47" s="130">
        <f t="shared" si="44"/>
        <v>287409</v>
      </c>
    </row>
    <row r="48" spans="1:114" s="122" customFormat="1" ht="12" customHeight="1">
      <c r="A48" s="118" t="s">
        <v>42</v>
      </c>
      <c r="B48" s="134" t="s">
        <v>330</v>
      </c>
      <c r="C48" s="118" t="s">
        <v>331</v>
      </c>
      <c r="D48" s="130">
        <f t="shared" si="0"/>
        <v>286379</v>
      </c>
      <c r="E48" s="130">
        <f t="shared" si="1"/>
        <v>29815</v>
      </c>
      <c r="F48" s="130">
        <v>0</v>
      </c>
      <c r="G48" s="130">
        <v>0</v>
      </c>
      <c r="H48" s="130">
        <v>0</v>
      </c>
      <c r="I48" s="130">
        <v>10820</v>
      </c>
      <c r="J48" s="132" t="s">
        <v>363</v>
      </c>
      <c r="K48" s="130">
        <v>18995</v>
      </c>
      <c r="L48" s="130">
        <v>256564</v>
      </c>
      <c r="M48" s="130">
        <f t="shared" si="2"/>
        <v>38204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2" t="s">
        <v>363</v>
      </c>
      <c r="T48" s="130">
        <v>0</v>
      </c>
      <c r="U48" s="130">
        <v>38204</v>
      </c>
      <c r="V48" s="130">
        <f t="shared" si="4"/>
        <v>324583</v>
      </c>
      <c r="W48" s="130">
        <f t="shared" si="5"/>
        <v>29815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10820</v>
      </c>
      <c r="AB48" s="132" t="s">
        <v>363</v>
      </c>
      <c r="AC48" s="130">
        <f t="shared" si="10"/>
        <v>18995</v>
      </c>
      <c r="AD48" s="130">
        <f t="shared" si="11"/>
        <v>294768</v>
      </c>
      <c r="AE48" s="130">
        <f t="shared" si="12"/>
        <v>0</v>
      </c>
      <c r="AF48" s="130">
        <f t="shared" si="13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f t="shared" si="14"/>
        <v>86585</v>
      </c>
      <c r="AN48" s="130">
        <f t="shared" si="15"/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f t="shared" si="16"/>
        <v>0</v>
      </c>
      <c r="AT48" s="130">
        <v>0</v>
      </c>
      <c r="AU48" s="130">
        <v>0</v>
      </c>
      <c r="AV48" s="130">
        <v>0</v>
      </c>
      <c r="AW48" s="130">
        <v>0</v>
      </c>
      <c r="AX48" s="130">
        <f t="shared" si="17"/>
        <v>86585</v>
      </c>
      <c r="AY48" s="130">
        <v>59474</v>
      </c>
      <c r="AZ48" s="130">
        <v>23157</v>
      </c>
      <c r="BA48" s="130">
        <v>1731</v>
      </c>
      <c r="BB48" s="130">
        <v>2223</v>
      </c>
      <c r="BC48" s="130">
        <v>152231</v>
      </c>
      <c r="BD48" s="130">
        <v>0</v>
      </c>
      <c r="BE48" s="130">
        <v>47563</v>
      </c>
      <c r="BF48" s="130">
        <f t="shared" si="18"/>
        <v>134148</v>
      </c>
      <c r="BG48" s="130">
        <f t="shared" si="19"/>
        <v>0</v>
      </c>
      <c r="BH48" s="130">
        <f t="shared" si="20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0</v>
      </c>
      <c r="BO48" s="130">
        <f t="shared" si="21"/>
        <v>1583</v>
      </c>
      <c r="BP48" s="130">
        <f t="shared" si="22"/>
        <v>0</v>
      </c>
      <c r="BQ48" s="130">
        <v>0</v>
      </c>
      <c r="BR48" s="130">
        <v>0</v>
      </c>
      <c r="BS48" s="130">
        <v>0</v>
      </c>
      <c r="BT48" s="130">
        <v>0</v>
      </c>
      <c r="BU48" s="130">
        <f t="shared" si="23"/>
        <v>0</v>
      </c>
      <c r="BV48" s="130">
        <v>0</v>
      </c>
      <c r="BW48" s="130">
        <v>0</v>
      </c>
      <c r="BX48" s="130">
        <v>0</v>
      </c>
      <c r="BY48" s="130">
        <v>0</v>
      </c>
      <c r="BZ48" s="130">
        <f t="shared" si="24"/>
        <v>1583</v>
      </c>
      <c r="CA48" s="130">
        <v>1583</v>
      </c>
      <c r="CB48" s="130">
        <v>0</v>
      </c>
      <c r="CC48" s="130">
        <v>0</v>
      </c>
      <c r="CD48" s="130">
        <v>0</v>
      </c>
      <c r="CE48" s="130">
        <v>35972</v>
      </c>
      <c r="CF48" s="130">
        <v>0</v>
      </c>
      <c r="CG48" s="130">
        <v>649</v>
      </c>
      <c r="CH48" s="130">
        <f t="shared" si="25"/>
        <v>2232</v>
      </c>
      <c r="CI48" s="130">
        <f t="shared" si="43"/>
        <v>0</v>
      </c>
      <c r="CJ48" s="130">
        <f t="shared" si="43"/>
        <v>0</v>
      </c>
      <c r="CK48" s="130">
        <f t="shared" si="43"/>
        <v>0</v>
      </c>
      <c r="CL48" s="130">
        <f t="shared" si="43"/>
        <v>0</v>
      </c>
      <c r="CM48" s="130">
        <f t="shared" si="43"/>
        <v>0</v>
      </c>
      <c r="CN48" s="130">
        <f t="shared" si="43"/>
        <v>0</v>
      </c>
      <c r="CO48" s="130">
        <f t="shared" si="43"/>
        <v>0</v>
      </c>
      <c r="CP48" s="130">
        <f t="shared" si="43"/>
        <v>0</v>
      </c>
      <c r="CQ48" s="130">
        <f t="shared" si="43"/>
        <v>88168</v>
      </c>
      <c r="CR48" s="130">
        <f t="shared" si="43"/>
        <v>0</v>
      </c>
      <c r="CS48" s="130">
        <f t="shared" si="43"/>
        <v>0</v>
      </c>
      <c r="CT48" s="130">
        <f t="shared" si="43"/>
        <v>0</v>
      </c>
      <c r="CU48" s="130">
        <f t="shared" si="43"/>
        <v>0</v>
      </c>
      <c r="CV48" s="130">
        <f t="shared" si="43"/>
        <v>0</v>
      </c>
      <c r="CW48" s="130">
        <f t="shared" si="43"/>
        <v>0</v>
      </c>
      <c r="CX48" s="130">
        <f t="shared" si="45"/>
        <v>0</v>
      </c>
      <c r="CY48" s="130">
        <f t="shared" si="46"/>
        <v>0</v>
      </c>
      <c r="CZ48" s="130">
        <f t="shared" si="47"/>
        <v>0</v>
      </c>
      <c r="DA48" s="130">
        <f t="shared" si="48"/>
        <v>0</v>
      </c>
      <c r="DB48" s="130">
        <f t="shared" si="44"/>
        <v>88168</v>
      </c>
      <c r="DC48" s="130">
        <f t="shared" si="44"/>
        <v>61057</v>
      </c>
      <c r="DD48" s="130">
        <f t="shared" si="44"/>
        <v>23157</v>
      </c>
      <c r="DE48" s="130">
        <f t="shared" si="44"/>
        <v>1731</v>
      </c>
      <c r="DF48" s="130">
        <f t="shared" si="44"/>
        <v>2223</v>
      </c>
      <c r="DG48" s="130">
        <f t="shared" si="44"/>
        <v>188203</v>
      </c>
      <c r="DH48" s="130">
        <f t="shared" si="44"/>
        <v>0</v>
      </c>
      <c r="DI48" s="130">
        <f t="shared" si="44"/>
        <v>48212</v>
      </c>
      <c r="DJ48" s="130">
        <f t="shared" si="44"/>
        <v>136380</v>
      </c>
    </row>
    <row r="49" spans="1:114" s="122" customFormat="1" ht="12" customHeight="1">
      <c r="A49" s="118" t="s">
        <v>42</v>
      </c>
      <c r="B49" s="134" t="s">
        <v>332</v>
      </c>
      <c r="C49" s="118" t="s">
        <v>333</v>
      </c>
      <c r="D49" s="130">
        <f t="shared" si="0"/>
        <v>366934</v>
      </c>
      <c r="E49" s="130">
        <f t="shared" si="1"/>
        <v>14823</v>
      </c>
      <c r="F49" s="130">
        <v>0</v>
      </c>
      <c r="G49" s="130">
        <v>0</v>
      </c>
      <c r="H49" s="130">
        <v>0</v>
      </c>
      <c r="I49" s="130">
        <v>3424</v>
      </c>
      <c r="J49" s="132" t="s">
        <v>363</v>
      </c>
      <c r="K49" s="130">
        <v>11399</v>
      </c>
      <c r="L49" s="130">
        <v>352111</v>
      </c>
      <c r="M49" s="130">
        <f t="shared" si="2"/>
        <v>107672</v>
      </c>
      <c r="N49" s="130">
        <f t="shared" si="3"/>
        <v>10891</v>
      </c>
      <c r="O49" s="130">
        <v>0</v>
      </c>
      <c r="P49" s="130">
        <v>0</v>
      </c>
      <c r="Q49" s="130">
        <v>0</v>
      </c>
      <c r="R49" s="130">
        <v>10891</v>
      </c>
      <c r="S49" s="132" t="s">
        <v>363</v>
      </c>
      <c r="T49" s="130">
        <v>0</v>
      </c>
      <c r="U49" s="130">
        <v>96781</v>
      </c>
      <c r="V49" s="130">
        <f t="shared" si="4"/>
        <v>474606</v>
      </c>
      <c r="W49" s="130">
        <f t="shared" si="5"/>
        <v>25714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14315</v>
      </c>
      <c r="AB49" s="132" t="s">
        <v>363</v>
      </c>
      <c r="AC49" s="130">
        <f t="shared" si="10"/>
        <v>11399</v>
      </c>
      <c r="AD49" s="130">
        <f t="shared" si="11"/>
        <v>448892</v>
      </c>
      <c r="AE49" s="130">
        <f t="shared" si="12"/>
        <v>0</v>
      </c>
      <c r="AF49" s="130">
        <f t="shared" si="13"/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31524</v>
      </c>
      <c r="AM49" s="130">
        <f t="shared" si="14"/>
        <v>124566</v>
      </c>
      <c r="AN49" s="130">
        <f t="shared" si="15"/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f t="shared" si="16"/>
        <v>0</v>
      </c>
      <c r="AT49" s="130">
        <v>0</v>
      </c>
      <c r="AU49" s="130">
        <v>0</v>
      </c>
      <c r="AV49" s="130">
        <v>0</v>
      </c>
      <c r="AW49" s="130">
        <v>0</v>
      </c>
      <c r="AX49" s="130">
        <f t="shared" si="17"/>
        <v>124216</v>
      </c>
      <c r="AY49" s="130">
        <v>107788</v>
      </c>
      <c r="AZ49" s="130">
        <v>6308</v>
      </c>
      <c r="BA49" s="130">
        <v>2808</v>
      </c>
      <c r="BB49" s="130">
        <v>7312</v>
      </c>
      <c r="BC49" s="130">
        <v>189929</v>
      </c>
      <c r="BD49" s="130">
        <v>350</v>
      </c>
      <c r="BE49" s="130">
        <v>20915</v>
      </c>
      <c r="BF49" s="130">
        <f t="shared" si="18"/>
        <v>145481</v>
      </c>
      <c r="BG49" s="130">
        <f t="shared" si="19"/>
        <v>0</v>
      </c>
      <c r="BH49" s="130">
        <f t="shared" si="20"/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f t="shared" si="21"/>
        <v>30828</v>
      </c>
      <c r="BP49" s="130">
        <f t="shared" si="22"/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f t="shared" si="23"/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f t="shared" si="24"/>
        <v>30828</v>
      </c>
      <c r="CA49" s="130">
        <v>30746</v>
      </c>
      <c r="CB49" s="130">
        <v>0</v>
      </c>
      <c r="CC49" s="130">
        <v>0</v>
      </c>
      <c r="CD49" s="130">
        <v>82</v>
      </c>
      <c r="CE49" s="130">
        <v>55215</v>
      </c>
      <c r="CF49" s="130">
        <v>0</v>
      </c>
      <c r="CG49" s="130">
        <v>21629</v>
      </c>
      <c r="CH49" s="130">
        <f t="shared" si="25"/>
        <v>52457</v>
      </c>
      <c r="CI49" s="130">
        <f t="shared" si="43"/>
        <v>0</v>
      </c>
      <c r="CJ49" s="130">
        <f t="shared" si="43"/>
        <v>0</v>
      </c>
      <c r="CK49" s="130">
        <f t="shared" si="43"/>
        <v>0</v>
      </c>
      <c r="CL49" s="130">
        <f t="shared" si="43"/>
        <v>0</v>
      </c>
      <c r="CM49" s="130">
        <f t="shared" si="43"/>
        <v>0</v>
      </c>
      <c r="CN49" s="130">
        <f t="shared" si="43"/>
        <v>0</v>
      </c>
      <c r="CO49" s="130">
        <f t="shared" si="43"/>
        <v>0</v>
      </c>
      <c r="CP49" s="130">
        <f t="shared" si="43"/>
        <v>31524</v>
      </c>
      <c r="CQ49" s="130">
        <f t="shared" si="43"/>
        <v>155394</v>
      </c>
      <c r="CR49" s="130">
        <f t="shared" si="43"/>
        <v>0</v>
      </c>
      <c r="CS49" s="130">
        <f t="shared" si="43"/>
        <v>0</v>
      </c>
      <c r="CT49" s="130">
        <f t="shared" si="43"/>
        <v>0</v>
      </c>
      <c r="CU49" s="130">
        <f t="shared" si="43"/>
        <v>0</v>
      </c>
      <c r="CV49" s="130">
        <f t="shared" si="43"/>
        <v>0</v>
      </c>
      <c r="CW49" s="130">
        <f t="shared" si="43"/>
        <v>0</v>
      </c>
      <c r="CX49" s="130">
        <f t="shared" si="45"/>
        <v>0</v>
      </c>
      <c r="CY49" s="130">
        <f t="shared" si="46"/>
        <v>0</v>
      </c>
      <c r="CZ49" s="130">
        <f t="shared" si="47"/>
        <v>0</v>
      </c>
      <c r="DA49" s="130">
        <f t="shared" si="48"/>
        <v>0</v>
      </c>
      <c r="DB49" s="130">
        <f t="shared" si="44"/>
        <v>155044</v>
      </c>
      <c r="DC49" s="130">
        <f t="shared" si="44"/>
        <v>138534</v>
      </c>
      <c r="DD49" s="130">
        <f t="shared" si="44"/>
        <v>6308</v>
      </c>
      <c r="DE49" s="130">
        <f t="shared" si="44"/>
        <v>2808</v>
      </c>
      <c r="DF49" s="130">
        <f t="shared" si="44"/>
        <v>7394</v>
      </c>
      <c r="DG49" s="130">
        <f t="shared" si="44"/>
        <v>245144</v>
      </c>
      <c r="DH49" s="130">
        <f t="shared" si="44"/>
        <v>350</v>
      </c>
      <c r="DI49" s="130">
        <f t="shared" si="44"/>
        <v>42544</v>
      </c>
      <c r="DJ49" s="130">
        <f t="shared" si="44"/>
        <v>197938</v>
      </c>
    </row>
    <row r="50" spans="1:114" s="122" customFormat="1" ht="12" customHeight="1">
      <c r="A50" s="118" t="s">
        <v>42</v>
      </c>
      <c r="B50" s="134" t="s">
        <v>334</v>
      </c>
      <c r="C50" s="118" t="s">
        <v>335</v>
      </c>
      <c r="D50" s="130">
        <f t="shared" si="0"/>
        <v>472867</v>
      </c>
      <c r="E50" s="130">
        <f t="shared" si="1"/>
        <v>41516</v>
      </c>
      <c r="F50" s="130">
        <v>0</v>
      </c>
      <c r="G50" s="130">
        <v>0</v>
      </c>
      <c r="H50" s="130">
        <v>0</v>
      </c>
      <c r="I50" s="130">
        <v>35389</v>
      </c>
      <c r="J50" s="132" t="s">
        <v>363</v>
      </c>
      <c r="K50" s="130">
        <v>6127</v>
      </c>
      <c r="L50" s="130">
        <v>431351</v>
      </c>
      <c r="M50" s="130">
        <f t="shared" si="2"/>
        <v>89601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2" t="s">
        <v>363</v>
      </c>
      <c r="T50" s="130">
        <v>0</v>
      </c>
      <c r="U50" s="130">
        <v>89601</v>
      </c>
      <c r="V50" s="130">
        <f t="shared" si="4"/>
        <v>562468</v>
      </c>
      <c r="W50" s="130">
        <f t="shared" si="5"/>
        <v>41516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35389</v>
      </c>
      <c r="AB50" s="132" t="s">
        <v>363</v>
      </c>
      <c r="AC50" s="130">
        <f t="shared" si="10"/>
        <v>6127</v>
      </c>
      <c r="AD50" s="130">
        <f t="shared" si="11"/>
        <v>520952</v>
      </c>
      <c r="AE50" s="130">
        <f t="shared" si="12"/>
        <v>0</v>
      </c>
      <c r="AF50" s="130">
        <f t="shared" si="13"/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f t="shared" si="14"/>
        <v>173552</v>
      </c>
      <c r="AN50" s="130">
        <f t="shared" si="15"/>
        <v>25262</v>
      </c>
      <c r="AO50" s="130">
        <v>25262</v>
      </c>
      <c r="AP50" s="130">
        <v>0</v>
      </c>
      <c r="AQ50" s="130">
        <v>0</v>
      </c>
      <c r="AR50" s="130">
        <v>0</v>
      </c>
      <c r="AS50" s="130">
        <f t="shared" si="16"/>
        <v>148290</v>
      </c>
      <c r="AT50" s="130">
        <v>148290</v>
      </c>
      <c r="AU50" s="130">
        <v>0</v>
      </c>
      <c r="AV50" s="130">
        <v>0</v>
      </c>
      <c r="AW50" s="130">
        <v>0</v>
      </c>
      <c r="AX50" s="130">
        <f t="shared" si="17"/>
        <v>0</v>
      </c>
      <c r="AY50" s="130">
        <v>0</v>
      </c>
      <c r="AZ50" s="130">
        <v>0</v>
      </c>
      <c r="BA50" s="130">
        <v>0</v>
      </c>
      <c r="BB50" s="130">
        <v>0</v>
      </c>
      <c r="BC50" s="130">
        <v>156419</v>
      </c>
      <c r="BD50" s="130">
        <v>0</v>
      </c>
      <c r="BE50" s="130">
        <v>142896</v>
      </c>
      <c r="BF50" s="130">
        <f t="shared" si="18"/>
        <v>316448</v>
      </c>
      <c r="BG50" s="130">
        <f t="shared" si="19"/>
        <v>0</v>
      </c>
      <c r="BH50" s="130">
        <f t="shared" si="20"/>
        <v>0</v>
      </c>
      <c r="BI50" s="130">
        <v>0</v>
      </c>
      <c r="BJ50" s="130">
        <v>0</v>
      </c>
      <c r="BK50" s="130">
        <v>0</v>
      </c>
      <c r="BL50" s="130">
        <v>0</v>
      </c>
      <c r="BM50" s="130">
        <v>0</v>
      </c>
      <c r="BN50" s="130">
        <v>0</v>
      </c>
      <c r="BO50" s="130">
        <f t="shared" si="21"/>
        <v>12631</v>
      </c>
      <c r="BP50" s="130">
        <f t="shared" si="22"/>
        <v>12631</v>
      </c>
      <c r="BQ50" s="130">
        <v>12631</v>
      </c>
      <c r="BR50" s="130">
        <v>0</v>
      </c>
      <c r="BS50" s="130">
        <v>0</v>
      </c>
      <c r="BT50" s="130">
        <v>0</v>
      </c>
      <c r="BU50" s="130">
        <f t="shared" si="23"/>
        <v>0</v>
      </c>
      <c r="BV50" s="130">
        <v>0</v>
      </c>
      <c r="BW50" s="130">
        <v>0</v>
      </c>
      <c r="BX50" s="130">
        <v>0</v>
      </c>
      <c r="BY50" s="130">
        <v>0</v>
      </c>
      <c r="BZ50" s="130">
        <f t="shared" si="24"/>
        <v>0</v>
      </c>
      <c r="CA50" s="130">
        <v>0</v>
      </c>
      <c r="CB50" s="130">
        <v>0</v>
      </c>
      <c r="CC50" s="130">
        <v>0</v>
      </c>
      <c r="CD50" s="130">
        <v>0</v>
      </c>
      <c r="CE50" s="130">
        <v>44687</v>
      </c>
      <c r="CF50" s="130">
        <v>0</v>
      </c>
      <c r="CG50" s="130">
        <v>32283</v>
      </c>
      <c r="CH50" s="130">
        <f t="shared" si="25"/>
        <v>44914</v>
      </c>
      <c r="CI50" s="130">
        <f t="shared" si="43"/>
        <v>0</v>
      </c>
      <c r="CJ50" s="130">
        <f t="shared" si="43"/>
        <v>0</v>
      </c>
      <c r="CK50" s="130">
        <f t="shared" si="43"/>
        <v>0</v>
      </c>
      <c r="CL50" s="130">
        <f t="shared" si="43"/>
        <v>0</v>
      </c>
      <c r="CM50" s="130">
        <f t="shared" si="43"/>
        <v>0</v>
      </c>
      <c r="CN50" s="130">
        <f t="shared" si="43"/>
        <v>0</v>
      </c>
      <c r="CO50" s="130">
        <f t="shared" si="43"/>
        <v>0</v>
      </c>
      <c r="CP50" s="130">
        <f t="shared" si="43"/>
        <v>0</v>
      </c>
      <c r="CQ50" s="130">
        <f t="shared" si="43"/>
        <v>186183</v>
      </c>
      <c r="CR50" s="130">
        <f t="shared" si="43"/>
        <v>37893</v>
      </c>
      <c r="CS50" s="130">
        <f t="shared" si="43"/>
        <v>37893</v>
      </c>
      <c r="CT50" s="130">
        <f t="shared" si="43"/>
        <v>0</v>
      </c>
      <c r="CU50" s="130">
        <f t="shared" si="43"/>
        <v>0</v>
      </c>
      <c r="CV50" s="130">
        <f t="shared" si="43"/>
        <v>0</v>
      </c>
      <c r="CW50" s="130">
        <f t="shared" si="43"/>
        <v>148290</v>
      </c>
      <c r="CX50" s="130">
        <f t="shared" si="45"/>
        <v>148290</v>
      </c>
      <c r="CY50" s="130">
        <f t="shared" si="46"/>
        <v>0</v>
      </c>
      <c r="CZ50" s="130">
        <f t="shared" si="47"/>
        <v>0</v>
      </c>
      <c r="DA50" s="130">
        <f t="shared" si="48"/>
        <v>0</v>
      </c>
      <c r="DB50" s="130">
        <f t="shared" si="44"/>
        <v>0</v>
      </c>
      <c r="DC50" s="130">
        <f t="shared" si="44"/>
        <v>0</v>
      </c>
      <c r="DD50" s="130">
        <f t="shared" si="44"/>
        <v>0</v>
      </c>
      <c r="DE50" s="130">
        <f t="shared" si="44"/>
        <v>0</v>
      </c>
      <c r="DF50" s="130">
        <f t="shared" si="44"/>
        <v>0</v>
      </c>
      <c r="DG50" s="130">
        <f t="shared" si="44"/>
        <v>201106</v>
      </c>
      <c r="DH50" s="130">
        <f t="shared" si="44"/>
        <v>0</v>
      </c>
      <c r="DI50" s="130">
        <f t="shared" si="44"/>
        <v>175179</v>
      </c>
      <c r="DJ50" s="130">
        <f t="shared" si="44"/>
        <v>361362</v>
      </c>
    </row>
    <row r="51" spans="1:114" s="122" customFormat="1" ht="12" customHeight="1">
      <c r="A51" s="118" t="s">
        <v>42</v>
      </c>
      <c r="B51" s="134" t="s">
        <v>336</v>
      </c>
      <c r="C51" s="118" t="s">
        <v>337</v>
      </c>
      <c r="D51" s="130">
        <f t="shared" si="0"/>
        <v>385724</v>
      </c>
      <c r="E51" s="130">
        <f t="shared" si="1"/>
        <v>44096</v>
      </c>
      <c r="F51" s="130">
        <v>0</v>
      </c>
      <c r="G51" s="130">
        <v>0</v>
      </c>
      <c r="H51" s="130">
        <v>0</v>
      </c>
      <c r="I51" s="130">
        <v>44096</v>
      </c>
      <c r="J51" s="132" t="s">
        <v>363</v>
      </c>
      <c r="K51" s="130">
        <v>0</v>
      </c>
      <c r="L51" s="130">
        <v>341628</v>
      </c>
      <c r="M51" s="130">
        <f t="shared" si="2"/>
        <v>76562</v>
      </c>
      <c r="N51" s="130">
        <f t="shared" si="3"/>
        <v>8309</v>
      </c>
      <c r="O51" s="130">
        <v>5141</v>
      </c>
      <c r="P51" s="130">
        <v>3168</v>
      </c>
      <c r="Q51" s="130">
        <v>0</v>
      </c>
      <c r="R51" s="130">
        <v>0</v>
      </c>
      <c r="S51" s="132" t="s">
        <v>363</v>
      </c>
      <c r="T51" s="130">
        <v>0</v>
      </c>
      <c r="U51" s="130">
        <v>68253</v>
      </c>
      <c r="V51" s="130">
        <f t="shared" si="4"/>
        <v>462286</v>
      </c>
      <c r="W51" s="130">
        <f t="shared" si="5"/>
        <v>52405</v>
      </c>
      <c r="X51" s="130">
        <f t="shared" si="6"/>
        <v>5141</v>
      </c>
      <c r="Y51" s="130">
        <f t="shared" si="7"/>
        <v>3168</v>
      </c>
      <c r="Z51" s="130">
        <f t="shared" si="8"/>
        <v>0</v>
      </c>
      <c r="AA51" s="130">
        <f t="shared" si="9"/>
        <v>44096</v>
      </c>
      <c r="AB51" s="132" t="s">
        <v>363</v>
      </c>
      <c r="AC51" s="130">
        <f t="shared" si="10"/>
        <v>0</v>
      </c>
      <c r="AD51" s="130">
        <f t="shared" si="11"/>
        <v>409881</v>
      </c>
      <c r="AE51" s="130">
        <f t="shared" si="12"/>
        <v>0</v>
      </c>
      <c r="AF51" s="130">
        <f t="shared" si="13"/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f t="shared" si="14"/>
        <v>182225</v>
      </c>
      <c r="AN51" s="130">
        <f t="shared" si="15"/>
        <v>37344</v>
      </c>
      <c r="AO51" s="130">
        <v>13899</v>
      </c>
      <c r="AP51" s="130">
        <v>23445</v>
      </c>
      <c r="AQ51" s="130">
        <v>0</v>
      </c>
      <c r="AR51" s="130">
        <v>0</v>
      </c>
      <c r="AS51" s="130">
        <f t="shared" si="16"/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f t="shared" si="17"/>
        <v>144881</v>
      </c>
      <c r="AY51" s="130">
        <v>121029</v>
      </c>
      <c r="AZ51" s="130">
        <v>10501</v>
      </c>
      <c r="BA51" s="130">
        <v>0</v>
      </c>
      <c r="BB51" s="130">
        <v>13351</v>
      </c>
      <c r="BC51" s="130">
        <v>203499</v>
      </c>
      <c r="BD51" s="130">
        <v>0</v>
      </c>
      <c r="BE51" s="130">
        <v>0</v>
      </c>
      <c r="BF51" s="130">
        <f t="shared" si="18"/>
        <v>182225</v>
      </c>
      <c r="BG51" s="130">
        <f t="shared" si="19"/>
        <v>0</v>
      </c>
      <c r="BH51" s="130">
        <f t="shared" si="20"/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0</v>
      </c>
      <c r="BO51" s="130">
        <f t="shared" si="21"/>
        <v>19721</v>
      </c>
      <c r="BP51" s="130">
        <f t="shared" si="22"/>
        <v>19721</v>
      </c>
      <c r="BQ51" s="130">
        <v>3475</v>
      </c>
      <c r="BR51" s="130">
        <v>16246</v>
      </c>
      <c r="BS51" s="130">
        <v>0</v>
      </c>
      <c r="BT51" s="130">
        <v>0</v>
      </c>
      <c r="BU51" s="130">
        <f t="shared" si="23"/>
        <v>0</v>
      </c>
      <c r="BV51" s="130">
        <v>0</v>
      </c>
      <c r="BW51" s="130">
        <v>0</v>
      </c>
      <c r="BX51" s="130">
        <v>0</v>
      </c>
      <c r="BY51" s="130">
        <v>0</v>
      </c>
      <c r="BZ51" s="130">
        <f t="shared" si="24"/>
        <v>0</v>
      </c>
      <c r="CA51" s="130">
        <v>0</v>
      </c>
      <c r="CB51" s="130">
        <v>0</v>
      </c>
      <c r="CC51" s="130">
        <v>0</v>
      </c>
      <c r="CD51" s="130">
        <v>0</v>
      </c>
      <c r="CE51" s="130">
        <v>56841</v>
      </c>
      <c r="CF51" s="130">
        <v>0</v>
      </c>
      <c r="CG51" s="130">
        <v>0</v>
      </c>
      <c r="CH51" s="130">
        <f t="shared" si="25"/>
        <v>19721</v>
      </c>
      <c r="CI51" s="130">
        <f t="shared" si="43"/>
        <v>0</v>
      </c>
      <c r="CJ51" s="130">
        <f t="shared" si="43"/>
        <v>0</v>
      </c>
      <c r="CK51" s="130">
        <f t="shared" si="43"/>
        <v>0</v>
      </c>
      <c r="CL51" s="130">
        <f t="shared" si="43"/>
        <v>0</v>
      </c>
      <c r="CM51" s="130">
        <f t="shared" si="43"/>
        <v>0</v>
      </c>
      <c r="CN51" s="130">
        <f t="shared" si="43"/>
        <v>0</v>
      </c>
      <c r="CO51" s="130">
        <f t="shared" si="43"/>
        <v>0</v>
      </c>
      <c r="CP51" s="130">
        <f t="shared" si="43"/>
        <v>0</v>
      </c>
      <c r="CQ51" s="130">
        <f t="shared" si="43"/>
        <v>201946</v>
      </c>
      <c r="CR51" s="130">
        <f t="shared" si="43"/>
        <v>57065</v>
      </c>
      <c r="CS51" s="130">
        <f t="shared" si="43"/>
        <v>17374</v>
      </c>
      <c r="CT51" s="130">
        <f t="shared" si="43"/>
        <v>39691</v>
      </c>
      <c r="CU51" s="130">
        <f t="shared" si="43"/>
        <v>0</v>
      </c>
      <c r="CV51" s="130">
        <f t="shared" si="43"/>
        <v>0</v>
      </c>
      <c r="CW51" s="130">
        <f t="shared" si="43"/>
        <v>0</v>
      </c>
      <c r="CX51" s="130">
        <f t="shared" si="45"/>
        <v>0</v>
      </c>
      <c r="CY51" s="130">
        <f t="shared" si="46"/>
        <v>0</v>
      </c>
      <c r="CZ51" s="130">
        <f t="shared" si="47"/>
        <v>0</v>
      </c>
      <c r="DA51" s="130">
        <f t="shared" si="48"/>
        <v>0</v>
      </c>
      <c r="DB51" s="130">
        <f t="shared" si="44"/>
        <v>144881</v>
      </c>
      <c r="DC51" s="130">
        <f t="shared" si="44"/>
        <v>121029</v>
      </c>
      <c r="DD51" s="130">
        <f t="shared" si="44"/>
        <v>10501</v>
      </c>
      <c r="DE51" s="130">
        <f t="shared" si="44"/>
        <v>0</v>
      </c>
      <c r="DF51" s="130">
        <f t="shared" si="44"/>
        <v>13351</v>
      </c>
      <c r="DG51" s="130">
        <f t="shared" si="44"/>
        <v>260340</v>
      </c>
      <c r="DH51" s="130">
        <f t="shared" si="44"/>
        <v>0</v>
      </c>
      <c r="DI51" s="130">
        <f t="shared" si="44"/>
        <v>0</v>
      </c>
      <c r="DJ51" s="130">
        <f t="shared" si="44"/>
        <v>201946</v>
      </c>
    </row>
    <row r="52" spans="1:114" s="122" customFormat="1" ht="12" customHeight="1">
      <c r="A52" s="118" t="s">
        <v>42</v>
      </c>
      <c r="B52" s="134" t="s">
        <v>338</v>
      </c>
      <c r="C52" s="118" t="s">
        <v>339</v>
      </c>
      <c r="D52" s="130">
        <f t="shared" si="0"/>
        <v>94008</v>
      </c>
      <c r="E52" s="130">
        <f t="shared" si="1"/>
        <v>85</v>
      </c>
      <c r="F52" s="130">
        <v>0</v>
      </c>
      <c r="G52" s="130">
        <v>0</v>
      </c>
      <c r="H52" s="130">
        <v>0</v>
      </c>
      <c r="I52" s="130">
        <v>85</v>
      </c>
      <c r="J52" s="132" t="s">
        <v>363</v>
      </c>
      <c r="K52" s="130">
        <v>0</v>
      </c>
      <c r="L52" s="130">
        <v>93923</v>
      </c>
      <c r="M52" s="130">
        <f t="shared" si="2"/>
        <v>20146</v>
      </c>
      <c r="N52" s="130">
        <f t="shared" si="3"/>
        <v>10</v>
      </c>
      <c r="O52" s="130">
        <v>0</v>
      </c>
      <c r="P52" s="130">
        <v>0</v>
      </c>
      <c r="Q52" s="130">
        <v>0</v>
      </c>
      <c r="R52" s="130">
        <v>10</v>
      </c>
      <c r="S52" s="132" t="s">
        <v>363</v>
      </c>
      <c r="T52" s="130">
        <v>0</v>
      </c>
      <c r="U52" s="130">
        <v>20136</v>
      </c>
      <c r="V52" s="130">
        <f t="shared" si="4"/>
        <v>114154</v>
      </c>
      <c r="W52" s="130">
        <f t="shared" si="5"/>
        <v>95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95</v>
      </c>
      <c r="AB52" s="132" t="s">
        <v>363</v>
      </c>
      <c r="AC52" s="130">
        <f t="shared" si="10"/>
        <v>0</v>
      </c>
      <c r="AD52" s="130">
        <f t="shared" si="11"/>
        <v>114059</v>
      </c>
      <c r="AE52" s="130">
        <f t="shared" si="12"/>
        <v>0</v>
      </c>
      <c r="AF52" s="130">
        <f t="shared" si="13"/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f t="shared" si="14"/>
        <v>52195</v>
      </c>
      <c r="AN52" s="130">
        <f t="shared" si="15"/>
        <v>0</v>
      </c>
      <c r="AO52" s="130">
        <v>0</v>
      </c>
      <c r="AP52" s="130">
        <v>0</v>
      </c>
      <c r="AQ52" s="130">
        <v>0</v>
      </c>
      <c r="AR52" s="130">
        <v>0</v>
      </c>
      <c r="AS52" s="130">
        <f t="shared" si="16"/>
        <v>30012</v>
      </c>
      <c r="AT52" s="130">
        <v>15509</v>
      </c>
      <c r="AU52" s="130">
        <v>14503</v>
      </c>
      <c r="AV52" s="130">
        <v>0</v>
      </c>
      <c r="AW52" s="130">
        <v>0</v>
      </c>
      <c r="AX52" s="130">
        <f t="shared" si="17"/>
        <v>22183</v>
      </c>
      <c r="AY52" s="130">
        <v>22183</v>
      </c>
      <c r="AZ52" s="130">
        <v>0</v>
      </c>
      <c r="BA52" s="130">
        <v>0</v>
      </c>
      <c r="BB52" s="130">
        <v>0</v>
      </c>
      <c r="BC52" s="130">
        <v>41813</v>
      </c>
      <c r="BD52" s="130">
        <v>0</v>
      </c>
      <c r="BE52" s="130">
        <v>0</v>
      </c>
      <c r="BF52" s="130">
        <f t="shared" si="18"/>
        <v>52195</v>
      </c>
      <c r="BG52" s="130">
        <f t="shared" si="19"/>
        <v>0</v>
      </c>
      <c r="BH52" s="130">
        <f t="shared" si="20"/>
        <v>0</v>
      </c>
      <c r="BI52" s="130">
        <v>0</v>
      </c>
      <c r="BJ52" s="130">
        <v>0</v>
      </c>
      <c r="BK52" s="130">
        <v>0</v>
      </c>
      <c r="BL52" s="130">
        <v>0</v>
      </c>
      <c r="BM52" s="130">
        <v>0</v>
      </c>
      <c r="BN52" s="130">
        <v>0</v>
      </c>
      <c r="BO52" s="130">
        <f t="shared" si="21"/>
        <v>0</v>
      </c>
      <c r="BP52" s="130">
        <f t="shared" si="22"/>
        <v>0</v>
      </c>
      <c r="BQ52" s="130">
        <v>0</v>
      </c>
      <c r="BR52" s="130">
        <v>0</v>
      </c>
      <c r="BS52" s="130">
        <v>0</v>
      </c>
      <c r="BT52" s="130">
        <v>0</v>
      </c>
      <c r="BU52" s="130">
        <f t="shared" si="23"/>
        <v>0</v>
      </c>
      <c r="BV52" s="130">
        <v>0</v>
      </c>
      <c r="BW52" s="130">
        <v>0</v>
      </c>
      <c r="BX52" s="130">
        <v>0</v>
      </c>
      <c r="BY52" s="130">
        <v>0</v>
      </c>
      <c r="BZ52" s="130">
        <f t="shared" si="24"/>
        <v>0</v>
      </c>
      <c r="CA52" s="130">
        <v>0</v>
      </c>
      <c r="CB52" s="130">
        <v>0</v>
      </c>
      <c r="CC52" s="130">
        <v>0</v>
      </c>
      <c r="CD52" s="130">
        <v>0</v>
      </c>
      <c r="CE52" s="130">
        <v>20146</v>
      </c>
      <c r="CF52" s="130">
        <v>0</v>
      </c>
      <c r="CG52" s="130">
        <v>0</v>
      </c>
      <c r="CH52" s="130">
        <f t="shared" si="25"/>
        <v>0</v>
      </c>
      <c r="CI52" s="130">
        <f t="shared" si="43"/>
        <v>0</v>
      </c>
      <c r="CJ52" s="130">
        <f t="shared" si="43"/>
        <v>0</v>
      </c>
      <c r="CK52" s="130">
        <f t="shared" si="43"/>
        <v>0</v>
      </c>
      <c r="CL52" s="130">
        <f t="shared" si="43"/>
        <v>0</v>
      </c>
      <c r="CM52" s="130">
        <f t="shared" si="43"/>
        <v>0</v>
      </c>
      <c r="CN52" s="130">
        <f t="shared" si="43"/>
        <v>0</v>
      </c>
      <c r="CO52" s="130">
        <f t="shared" si="43"/>
        <v>0</v>
      </c>
      <c r="CP52" s="130">
        <f t="shared" si="43"/>
        <v>0</v>
      </c>
      <c r="CQ52" s="130">
        <f t="shared" si="43"/>
        <v>52195</v>
      </c>
      <c r="CR52" s="130">
        <f t="shared" si="43"/>
        <v>0</v>
      </c>
      <c r="CS52" s="130">
        <f t="shared" si="43"/>
        <v>0</v>
      </c>
      <c r="CT52" s="130">
        <f t="shared" si="43"/>
        <v>0</v>
      </c>
      <c r="CU52" s="130">
        <f t="shared" si="43"/>
        <v>0</v>
      </c>
      <c r="CV52" s="130">
        <f t="shared" si="43"/>
        <v>0</v>
      </c>
      <c r="CW52" s="130">
        <f t="shared" si="43"/>
        <v>30012</v>
      </c>
      <c r="CX52" s="130">
        <f t="shared" si="45"/>
        <v>15509</v>
      </c>
      <c r="CY52" s="130">
        <f t="shared" si="46"/>
        <v>14503</v>
      </c>
      <c r="CZ52" s="130">
        <f t="shared" si="47"/>
        <v>0</v>
      </c>
      <c r="DA52" s="130">
        <f t="shared" si="48"/>
        <v>0</v>
      </c>
      <c r="DB52" s="130">
        <f t="shared" si="44"/>
        <v>22183</v>
      </c>
      <c r="DC52" s="130">
        <f t="shared" si="44"/>
        <v>22183</v>
      </c>
      <c r="DD52" s="130">
        <f t="shared" si="44"/>
        <v>0</v>
      </c>
      <c r="DE52" s="130">
        <f t="shared" si="44"/>
        <v>0</v>
      </c>
      <c r="DF52" s="130">
        <f t="shared" si="44"/>
        <v>0</v>
      </c>
      <c r="DG52" s="130">
        <f t="shared" si="44"/>
        <v>61959</v>
      </c>
      <c r="DH52" s="130">
        <f t="shared" si="44"/>
        <v>0</v>
      </c>
      <c r="DI52" s="130">
        <f t="shared" si="44"/>
        <v>0</v>
      </c>
      <c r="DJ52" s="130">
        <f t="shared" si="44"/>
        <v>52195</v>
      </c>
    </row>
    <row r="53" spans="1:114" s="122" customFormat="1" ht="12" customHeight="1">
      <c r="A53" s="118" t="s">
        <v>42</v>
      </c>
      <c r="B53" s="134" t="s">
        <v>340</v>
      </c>
      <c r="C53" s="118" t="s">
        <v>341</v>
      </c>
      <c r="D53" s="130">
        <f t="shared" si="0"/>
        <v>280423</v>
      </c>
      <c r="E53" s="130">
        <f t="shared" si="1"/>
        <v>14106</v>
      </c>
      <c r="F53" s="130">
        <v>0</v>
      </c>
      <c r="G53" s="130">
        <v>0</v>
      </c>
      <c r="H53" s="130">
        <v>0</v>
      </c>
      <c r="I53" s="130">
        <v>70</v>
      </c>
      <c r="J53" s="132" t="s">
        <v>363</v>
      </c>
      <c r="K53" s="130">
        <v>14036</v>
      </c>
      <c r="L53" s="130">
        <v>266317</v>
      </c>
      <c r="M53" s="130">
        <f t="shared" si="2"/>
        <v>51012</v>
      </c>
      <c r="N53" s="130">
        <f t="shared" si="3"/>
        <v>7131</v>
      </c>
      <c r="O53" s="130">
        <v>0</v>
      </c>
      <c r="P53" s="130">
        <v>0</v>
      </c>
      <c r="Q53" s="130">
        <v>0</v>
      </c>
      <c r="R53" s="130">
        <v>7131</v>
      </c>
      <c r="S53" s="132" t="s">
        <v>363</v>
      </c>
      <c r="T53" s="130">
        <v>0</v>
      </c>
      <c r="U53" s="130">
        <v>43881</v>
      </c>
      <c r="V53" s="130">
        <f t="shared" si="4"/>
        <v>331435</v>
      </c>
      <c r="W53" s="130">
        <f t="shared" si="5"/>
        <v>21237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7201</v>
      </c>
      <c r="AB53" s="132" t="s">
        <v>363</v>
      </c>
      <c r="AC53" s="130">
        <f t="shared" si="10"/>
        <v>14036</v>
      </c>
      <c r="AD53" s="130">
        <f t="shared" si="11"/>
        <v>310198</v>
      </c>
      <c r="AE53" s="130">
        <f t="shared" si="12"/>
        <v>0</v>
      </c>
      <c r="AF53" s="130">
        <f t="shared" si="13"/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42172</v>
      </c>
      <c r="AM53" s="130">
        <f t="shared" si="14"/>
        <v>210843</v>
      </c>
      <c r="AN53" s="130">
        <f t="shared" si="15"/>
        <v>14687</v>
      </c>
      <c r="AO53" s="130">
        <v>14687</v>
      </c>
      <c r="AP53" s="130">
        <v>0</v>
      </c>
      <c r="AQ53" s="130">
        <v>0</v>
      </c>
      <c r="AR53" s="130">
        <v>0</v>
      </c>
      <c r="AS53" s="130">
        <f t="shared" si="16"/>
        <v>24296</v>
      </c>
      <c r="AT53" s="130">
        <v>24296</v>
      </c>
      <c r="AU53" s="130">
        <v>0</v>
      </c>
      <c r="AV53" s="130">
        <v>0</v>
      </c>
      <c r="AW53" s="130">
        <v>0</v>
      </c>
      <c r="AX53" s="130">
        <f t="shared" si="17"/>
        <v>171860</v>
      </c>
      <c r="AY53" s="130">
        <v>147214</v>
      </c>
      <c r="AZ53" s="130">
        <v>23073</v>
      </c>
      <c r="BA53" s="130">
        <v>0</v>
      </c>
      <c r="BB53" s="130">
        <v>1573</v>
      </c>
      <c r="BC53" s="130">
        <v>26545</v>
      </c>
      <c r="BD53" s="130">
        <v>0</v>
      </c>
      <c r="BE53" s="130">
        <v>863</v>
      </c>
      <c r="BF53" s="130">
        <f t="shared" si="18"/>
        <v>211706</v>
      </c>
      <c r="BG53" s="130">
        <f t="shared" si="19"/>
        <v>0</v>
      </c>
      <c r="BH53" s="130">
        <f t="shared" si="20"/>
        <v>0</v>
      </c>
      <c r="BI53" s="130">
        <v>0</v>
      </c>
      <c r="BJ53" s="130">
        <v>0</v>
      </c>
      <c r="BK53" s="130">
        <v>0</v>
      </c>
      <c r="BL53" s="130">
        <v>0</v>
      </c>
      <c r="BM53" s="130">
        <v>0</v>
      </c>
      <c r="BN53" s="130">
        <v>0</v>
      </c>
      <c r="BO53" s="130">
        <f t="shared" si="21"/>
        <v>19692</v>
      </c>
      <c r="BP53" s="130">
        <f t="shared" si="22"/>
        <v>4896</v>
      </c>
      <c r="BQ53" s="130">
        <v>4896</v>
      </c>
      <c r="BR53" s="130">
        <v>0</v>
      </c>
      <c r="BS53" s="130">
        <v>0</v>
      </c>
      <c r="BT53" s="130">
        <v>0</v>
      </c>
      <c r="BU53" s="130">
        <f t="shared" si="23"/>
        <v>351</v>
      </c>
      <c r="BV53" s="130">
        <v>351</v>
      </c>
      <c r="BW53" s="130">
        <v>0</v>
      </c>
      <c r="BX53" s="130">
        <v>0</v>
      </c>
      <c r="BY53" s="130">
        <v>0</v>
      </c>
      <c r="BZ53" s="130">
        <f t="shared" si="24"/>
        <v>14445</v>
      </c>
      <c r="CA53" s="130">
        <v>14445</v>
      </c>
      <c r="CB53" s="130">
        <v>0</v>
      </c>
      <c r="CC53" s="130">
        <v>0</v>
      </c>
      <c r="CD53" s="130">
        <v>0</v>
      </c>
      <c r="CE53" s="130">
        <v>31320</v>
      </c>
      <c r="CF53" s="130">
        <v>0</v>
      </c>
      <c r="CG53" s="130">
        <v>0</v>
      </c>
      <c r="CH53" s="130">
        <f t="shared" si="25"/>
        <v>19692</v>
      </c>
      <c r="CI53" s="130">
        <f t="shared" si="43"/>
        <v>0</v>
      </c>
      <c r="CJ53" s="130">
        <f t="shared" si="43"/>
        <v>0</v>
      </c>
      <c r="CK53" s="130">
        <f t="shared" si="43"/>
        <v>0</v>
      </c>
      <c r="CL53" s="130">
        <f t="shared" si="43"/>
        <v>0</v>
      </c>
      <c r="CM53" s="130">
        <f t="shared" si="43"/>
        <v>0</v>
      </c>
      <c r="CN53" s="130">
        <f t="shared" si="43"/>
        <v>0</v>
      </c>
      <c r="CO53" s="130">
        <f t="shared" si="43"/>
        <v>0</v>
      </c>
      <c r="CP53" s="130">
        <f t="shared" si="43"/>
        <v>42172</v>
      </c>
      <c r="CQ53" s="130">
        <f t="shared" si="43"/>
        <v>230535</v>
      </c>
      <c r="CR53" s="130">
        <f t="shared" si="43"/>
        <v>19583</v>
      </c>
      <c r="CS53" s="130">
        <f t="shared" si="43"/>
        <v>19583</v>
      </c>
      <c r="CT53" s="130">
        <f t="shared" si="43"/>
        <v>0</v>
      </c>
      <c r="CU53" s="130">
        <f t="shared" si="43"/>
        <v>0</v>
      </c>
      <c r="CV53" s="130">
        <f t="shared" si="43"/>
        <v>0</v>
      </c>
      <c r="CW53" s="130">
        <f t="shared" si="43"/>
        <v>24647</v>
      </c>
      <c r="CX53" s="130">
        <f t="shared" si="45"/>
        <v>24647</v>
      </c>
      <c r="CY53" s="130">
        <f t="shared" si="46"/>
        <v>0</v>
      </c>
      <c r="CZ53" s="130">
        <f t="shared" si="47"/>
        <v>0</v>
      </c>
      <c r="DA53" s="130">
        <f t="shared" si="48"/>
        <v>0</v>
      </c>
      <c r="DB53" s="130">
        <f t="shared" si="44"/>
        <v>186305</v>
      </c>
      <c r="DC53" s="130">
        <f t="shared" si="44"/>
        <v>161659</v>
      </c>
      <c r="DD53" s="130">
        <f t="shared" si="44"/>
        <v>23073</v>
      </c>
      <c r="DE53" s="130">
        <f t="shared" si="44"/>
        <v>0</v>
      </c>
      <c r="DF53" s="130">
        <f t="shared" si="44"/>
        <v>1573</v>
      </c>
      <c r="DG53" s="130">
        <f t="shared" si="44"/>
        <v>57865</v>
      </c>
      <c r="DH53" s="130">
        <f t="shared" si="44"/>
        <v>0</v>
      </c>
      <c r="DI53" s="130">
        <f t="shared" si="44"/>
        <v>863</v>
      </c>
      <c r="DJ53" s="130">
        <f t="shared" si="44"/>
        <v>231398</v>
      </c>
    </row>
    <row r="54" spans="1:114" s="122" customFormat="1" ht="12" customHeight="1">
      <c r="A54" s="118" t="s">
        <v>42</v>
      </c>
      <c r="B54" s="134" t="s">
        <v>342</v>
      </c>
      <c r="C54" s="118" t="s">
        <v>343</v>
      </c>
      <c r="D54" s="130">
        <f t="shared" si="0"/>
        <v>383105</v>
      </c>
      <c r="E54" s="130">
        <f t="shared" si="1"/>
        <v>22066</v>
      </c>
      <c r="F54" s="130">
        <v>0</v>
      </c>
      <c r="G54" s="130">
        <v>0</v>
      </c>
      <c r="H54" s="130">
        <v>0</v>
      </c>
      <c r="I54" s="130">
        <v>0</v>
      </c>
      <c r="J54" s="132" t="s">
        <v>363</v>
      </c>
      <c r="K54" s="130">
        <v>22066</v>
      </c>
      <c r="L54" s="130">
        <v>361039</v>
      </c>
      <c r="M54" s="130">
        <f t="shared" si="2"/>
        <v>78594</v>
      </c>
      <c r="N54" s="130">
        <f t="shared" si="3"/>
        <v>12085</v>
      </c>
      <c r="O54" s="130">
        <v>830</v>
      </c>
      <c r="P54" s="130">
        <v>448</v>
      </c>
      <c r="Q54" s="130">
        <v>0</v>
      </c>
      <c r="R54" s="130">
        <v>10792</v>
      </c>
      <c r="S54" s="132" t="s">
        <v>363</v>
      </c>
      <c r="T54" s="130">
        <v>15</v>
      </c>
      <c r="U54" s="130">
        <v>66509</v>
      </c>
      <c r="V54" s="130">
        <f t="shared" si="4"/>
        <v>461699</v>
      </c>
      <c r="W54" s="130">
        <f t="shared" si="5"/>
        <v>34151</v>
      </c>
      <c r="X54" s="130">
        <f t="shared" si="6"/>
        <v>830</v>
      </c>
      <c r="Y54" s="130">
        <f t="shared" si="7"/>
        <v>448</v>
      </c>
      <c r="Z54" s="130">
        <f t="shared" si="8"/>
        <v>0</v>
      </c>
      <c r="AA54" s="130">
        <f t="shared" si="9"/>
        <v>10792</v>
      </c>
      <c r="AB54" s="132" t="s">
        <v>363</v>
      </c>
      <c r="AC54" s="130">
        <f t="shared" si="10"/>
        <v>22081</v>
      </c>
      <c r="AD54" s="130">
        <f t="shared" si="11"/>
        <v>427548</v>
      </c>
      <c r="AE54" s="130">
        <f t="shared" si="12"/>
        <v>0</v>
      </c>
      <c r="AF54" s="130">
        <f t="shared" si="13"/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f t="shared" si="14"/>
        <v>225709</v>
      </c>
      <c r="AN54" s="130">
        <f t="shared" si="15"/>
        <v>22983</v>
      </c>
      <c r="AO54" s="130">
        <v>22983</v>
      </c>
      <c r="AP54" s="130">
        <v>0</v>
      </c>
      <c r="AQ54" s="130">
        <v>0</v>
      </c>
      <c r="AR54" s="130">
        <v>0</v>
      </c>
      <c r="AS54" s="130">
        <f t="shared" si="16"/>
        <v>0</v>
      </c>
      <c r="AT54" s="130">
        <v>0</v>
      </c>
      <c r="AU54" s="130">
        <v>0</v>
      </c>
      <c r="AV54" s="130">
        <v>0</v>
      </c>
      <c r="AW54" s="130">
        <v>0</v>
      </c>
      <c r="AX54" s="130">
        <f t="shared" si="17"/>
        <v>202726</v>
      </c>
      <c r="AY54" s="130">
        <v>163588</v>
      </c>
      <c r="AZ54" s="130">
        <v>33493</v>
      </c>
      <c r="BA54" s="130">
        <v>0</v>
      </c>
      <c r="BB54" s="130">
        <v>5645</v>
      </c>
      <c r="BC54" s="130">
        <v>133411</v>
      </c>
      <c r="BD54" s="130">
        <v>0</v>
      </c>
      <c r="BE54" s="130">
        <v>23985</v>
      </c>
      <c r="BF54" s="130">
        <f t="shared" si="18"/>
        <v>249694</v>
      </c>
      <c r="BG54" s="130">
        <f t="shared" si="19"/>
        <v>0</v>
      </c>
      <c r="BH54" s="130">
        <f t="shared" si="20"/>
        <v>0</v>
      </c>
      <c r="BI54" s="130">
        <v>0</v>
      </c>
      <c r="BJ54" s="130">
        <v>0</v>
      </c>
      <c r="BK54" s="130">
        <v>0</v>
      </c>
      <c r="BL54" s="130">
        <v>0</v>
      </c>
      <c r="BM54" s="130">
        <v>0</v>
      </c>
      <c r="BN54" s="130">
        <v>0</v>
      </c>
      <c r="BO54" s="130">
        <f t="shared" si="21"/>
        <v>23051</v>
      </c>
      <c r="BP54" s="130">
        <f t="shared" si="22"/>
        <v>7661</v>
      </c>
      <c r="BQ54" s="130">
        <v>7661</v>
      </c>
      <c r="BR54" s="130">
        <v>0</v>
      </c>
      <c r="BS54" s="130">
        <v>0</v>
      </c>
      <c r="BT54" s="130">
        <v>0</v>
      </c>
      <c r="BU54" s="130">
        <f t="shared" si="23"/>
        <v>0</v>
      </c>
      <c r="BV54" s="130">
        <v>0</v>
      </c>
      <c r="BW54" s="130">
        <v>0</v>
      </c>
      <c r="BX54" s="130">
        <v>0</v>
      </c>
      <c r="BY54" s="130">
        <v>0</v>
      </c>
      <c r="BZ54" s="130">
        <f t="shared" si="24"/>
        <v>15390</v>
      </c>
      <c r="CA54" s="130">
        <v>15191</v>
      </c>
      <c r="CB54" s="130">
        <v>0</v>
      </c>
      <c r="CC54" s="130">
        <v>0</v>
      </c>
      <c r="CD54" s="130">
        <v>199</v>
      </c>
      <c r="CE54" s="130">
        <v>53020</v>
      </c>
      <c r="CF54" s="130">
        <v>0</v>
      </c>
      <c r="CG54" s="130">
        <v>2523</v>
      </c>
      <c r="CH54" s="130">
        <f t="shared" si="25"/>
        <v>25574</v>
      </c>
      <c r="CI54" s="130">
        <f t="shared" si="43"/>
        <v>0</v>
      </c>
      <c r="CJ54" s="130">
        <f t="shared" si="43"/>
        <v>0</v>
      </c>
      <c r="CK54" s="130">
        <f t="shared" si="43"/>
        <v>0</v>
      </c>
      <c r="CL54" s="130">
        <f t="shared" si="43"/>
        <v>0</v>
      </c>
      <c r="CM54" s="130">
        <f t="shared" si="43"/>
        <v>0</v>
      </c>
      <c r="CN54" s="130">
        <f t="shared" si="43"/>
        <v>0</v>
      </c>
      <c r="CO54" s="130">
        <f t="shared" si="43"/>
        <v>0</v>
      </c>
      <c r="CP54" s="130">
        <f t="shared" si="43"/>
        <v>0</v>
      </c>
      <c r="CQ54" s="130">
        <f t="shared" si="43"/>
        <v>248760</v>
      </c>
      <c r="CR54" s="130">
        <f t="shared" si="43"/>
        <v>30644</v>
      </c>
      <c r="CS54" s="130">
        <f t="shared" si="43"/>
        <v>30644</v>
      </c>
      <c r="CT54" s="130">
        <f t="shared" si="43"/>
        <v>0</v>
      </c>
      <c r="CU54" s="130">
        <f t="shared" si="43"/>
        <v>0</v>
      </c>
      <c r="CV54" s="130">
        <f t="shared" si="43"/>
        <v>0</v>
      </c>
      <c r="CW54" s="130">
        <f t="shared" si="43"/>
        <v>0</v>
      </c>
      <c r="CX54" s="130">
        <f t="shared" si="45"/>
        <v>0</v>
      </c>
      <c r="CY54" s="130">
        <f t="shared" si="46"/>
        <v>0</v>
      </c>
      <c r="CZ54" s="130">
        <f t="shared" si="47"/>
        <v>0</v>
      </c>
      <c r="DA54" s="130">
        <f t="shared" si="48"/>
        <v>0</v>
      </c>
      <c r="DB54" s="130">
        <f t="shared" si="44"/>
        <v>218116</v>
      </c>
      <c r="DC54" s="130">
        <f t="shared" si="44"/>
        <v>178779</v>
      </c>
      <c r="DD54" s="130">
        <f t="shared" si="44"/>
        <v>33493</v>
      </c>
      <c r="DE54" s="130">
        <f t="shared" si="44"/>
        <v>0</v>
      </c>
      <c r="DF54" s="130">
        <f t="shared" si="44"/>
        <v>5844</v>
      </c>
      <c r="DG54" s="130">
        <f t="shared" si="44"/>
        <v>186431</v>
      </c>
      <c r="DH54" s="130">
        <f t="shared" si="44"/>
        <v>0</v>
      </c>
      <c r="DI54" s="130">
        <f t="shared" si="44"/>
        <v>26508</v>
      </c>
      <c r="DJ54" s="130">
        <f t="shared" si="44"/>
        <v>275268</v>
      </c>
    </row>
    <row r="55" spans="1:114" s="122" customFormat="1" ht="12" customHeight="1">
      <c r="A55" s="118" t="s">
        <v>42</v>
      </c>
      <c r="B55" s="134" t="s">
        <v>344</v>
      </c>
      <c r="C55" s="118" t="s">
        <v>345</v>
      </c>
      <c r="D55" s="130">
        <f t="shared" si="0"/>
        <v>384598</v>
      </c>
      <c r="E55" s="130">
        <f t="shared" si="1"/>
        <v>11077</v>
      </c>
      <c r="F55" s="130">
        <v>0</v>
      </c>
      <c r="G55" s="130">
        <v>0</v>
      </c>
      <c r="H55" s="130">
        <v>0</v>
      </c>
      <c r="I55" s="130">
        <v>0</v>
      </c>
      <c r="J55" s="132" t="s">
        <v>363</v>
      </c>
      <c r="K55" s="130">
        <v>11077</v>
      </c>
      <c r="L55" s="130">
        <v>373521</v>
      </c>
      <c r="M55" s="130">
        <f t="shared" si="2"/>
        <v>98811</v>
      </c>
      <c r="N55" s="130">
        <f t="shared" si="3"/>
        <v>1221</v>
      </c>
      <c r="O55" s="130">
        <v>0</v>
      </c>
      <c r="P55" s="130">
        <v>0</v>
      </c>
      <c r="Q55" s="130">
        <v>0</v>
      </c>
      <c r="R55" s="130">
        <v>0</v>
      </c>
      <c r="S55" s="132" t="s">
        <v>363</v>
      </c>
      <c r="T55" s="130">
        <v>1221</v>
      </c>
      <c r="U55" s="130">
        <v>97590</v>
      </c>
      <c r="V55" s="130">
        <f t="shared" si="4"/>
        <v>483409</v>
      </c>
      <c r="W55" s="130">
        <f t="shared" si="5"/>
        <v>12298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0</v>
      </c>
      <c r="AB55" s="132" t="s">
        <v>363</v>
      </c>
      <c r="AC55" s="130">
        <f t="shared" si="10"/>
        <v>12298</v>
      </c>
      <c r="AD55" s="130">
        <f t="shared" si="11"/>
        <v>471111</v>
      </c>
      <c r="AE55" s="130">
        <f t="shared" si="12"/>
        <v>785</v>
      </c>
      <c r="AF55" s="130">
        <f t="shared" si="13"/>
        <v>785</v>
      </c>
      <c r="AG55" s="130">
        <v>0</v>
      </c>
      <c r="AH55" s="130">
        <v>0</v>
      </c>
      <c r="AI55" s="130">
        <v>0</v>
      </c>
      <c r="AJ55" s="130">
        <v>785</v>
      </c>
      <c r="AK55" s="130">
        <v>0</v>
      </c>
      <c r="AL55" s="130">
        <v>22936</v>
      </c>
      <c r="AM55" s="130">
        <f t="shared" si="14"/>
        <v>49118</v>
      </c>
      <c r="AN55" s="130">
        <f t="shared" si="15"/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f t="shared" si="16"/>
        <v>29286</v>
      </c>
      <c r="AT55" s="130">
        <v>0</v>
      </c>
      <c r="AU55" s="130">
        <v>0</v>
      </c>
      <c r="AV55" s="130">
        <v>29286</v>
      </c>
      <c r="AW55" s="130">
        <v>0</v>
      </c>
      <c r="AX55" s="130">
        <f t="shared" si="17"/>
        <v>19832</v>
      </c>
      <c r="AY55" s="130">
        <v>19832</v>
      </c>
      <c r="AZ55" s="130">
        <v>0</v>
      </c>
      <c r="BA55" s="130">
        <v>0</v>
      </c>
      <c r="BB55" s="130">
        <v>0</v>
      </c>
      <c r="BC55" s="130">
        <v>311759</v>
      </c>
      <c r="BD55" s="130">
        <v>0</v>
      </c>
      <c r="BE55" s="130">
        <v>0</v>
      </c>
      <c r="BF55" s="130">
        <f t="shared" si="18"/>
        <v>49903</v>
      </c>
      <c r="BG55" s="130">
        <f t="shared" si="19"/>
        <v>0</v>
      </c>
      <c r="BH55" s="130">
        <f t="shared" si="20"/>
        <v>0</v>
      </c>
      <c r="BI55" s="130">
        <v>0</v>
      </c>
      <c r="BJ55" s="130">
        <v>0</v>
      </c>
      <c r="BK55" s="130">
        <v>0</v>
      </c>
      <c r="BL55" s="130">
        <v>0</v>
      </c>
      <c r="BM55" s="130">
        <v>0</v>
      </c>
      <c r="BN55" s="130">
        <v>0</v>
      </c>
      <c r="BO55" s="130">
        <f t="shared" si="21"/>
        <v>38157</v>
      </c>
      <c r="BP55" s="130">
        <f t="shared" si="22"/>
        <v>0</v>
      </c>
      <c r="BQ55" s="130">
        <v>0</v>
      </c>
      <c r="BR55" s="130">
        <v>0</v>
      </c>
      <c r="BS55" s="130">
        <v>0</v>
      </c>
      <c r="BT55" s="130">
        <v>0</v>
      </c>
      <c r="BU55" s="130">
        <f t="shared" si="23"/>
        <v>27835</v>
      </c>
      <c r="BV55" s="130">
        <v>27564</v>
      </c>
      <c r="BW55" s="130">
        <v>271</v>
      </c>
      <c r="BX55" s="130">
        <v>0</v>
      </c>
      <c r="BY55" s="130">
        <v>0</v>
      </c>
      <c r="BZ55" s="130">
        <f t="shared" si="24"/>
        <v>10322</v>
      </c>
      <c r="CA55" s="130">
        <v>10322</v>
      </c>
      <c r="CB55" s="130">
        <v>0</v>
      </c>
      <c r="CC55" s="130">
        <v>0</v>
      </c>
      <c r="CD55" s="130">
        <v>0</v>
      </c>
      <c r="CE55" s="130">
        <v>60654</v>
      </c>
      <c r="CF55" s="130">
        <v>0</v>
      </c>
      <c r="CG55" s="130">
        <v>0</v>
      </c>
      <c r="CH55" s="130">
        <f t="shared" si="25"/>
        <v>38157</v>
      </c>
      <c r="CI55" s="130">
        <f t="shared" si="43"/>
        <v>785</v>
      </c>
      <c r="CJ55" s="130">
        <f t="shared" si="43"/>
        <v>785</v>
      </c>
      <c r="CK55" s="130">
        <f t="shared" si="43"/>
        <v>0</v>
      </c>
      <c r="CL55" s="130">
        <f t="shared" si="43"/>
        <v>0</v>
      </c>
      <c r="CM55" s="130">
        <f t="shared" si="43"/>
        <v>0</v>
      </c>
      <c r="CN55" s="130">
        <f t="shared" si="43"/>
        <v>785</v>
      </c>
      <c r="CO55" s="130">
        <f t="shared" si="43"/>
        <v>0</v>
      </c>
      <c r="CP55" s="130">
        <f t="shared" si="43"/>
        <v>22936</v>
      </c>
      <c r="CQ55" s="130">
        <f t="shared" si="43"/>
        <v>87275</v>
      </c>
      <c r="CR55" s="130">
        <f t="shared" si="43"/>
        <v>0</v>
      </c>
      <c r="CS55" s="130">
        <f t="shared" si="43"/>
        <v>0</v>
      </c>
      <c r="CT55" s="130">
        <f t="shared" si="43"/>
        <v>0</v>
      </c>
      <c r="CU55" s="130">
        <f t="shared" si="43"/>
        <v>0</v>
      </c>
      <c r="CV55" s="130">
        <f t="shared" si="43"/>
        <v>0</v>
      </c>
      <c r="CW55" s="130">
        <f t="shared" si="43"/>
        <v>57121</v>
      </c>
      <c r="CX55" s="130">
        <f t="shared" si="43"/>
        <v>27564</v>
      </c>
      <c r="CY55" s="130">
        <f t="shared" si="46"/>
        <v>271</v>
      </c>
      <c r="CZ55" s="130">
        <f t="shared" si="47"/>
        <v>29286</v>
      </c>
      <c r="DA55" s="130">
        <f t="shared" si="48"/>
        <v>0</v>
      </c>
      <c r="DB55" s="130">
        <f t="shared" si="44"/>
        <v>30154</v>
      </c>
      <c r="DC55" s="130">
        <f t="shared" si="44"/>
        <v>30154</v>
      </c>
      <c r="DD55" s="130">
        <f t="shared" si="44"/>
        <v>0</v>
      </c>
      <c r="DE55" s="130">
        <f t="shared" si="44"/>
        <v>0</v>
      </c>
      <c r="DF55" s="130">
        <f t="shared" si="44"/>
        <v>0</v>
      </c>
      <c r="DG55" s="130">
        <f t="shared" si="44"/>
        <v>372413</v>
      </c>
      <c r="DH55" s="130">
        <f t="shared" si="44"/>
        <v>0</v>
      </c>
      <c r="DI55" s="130">
        <f t="shared" si="44"/>
        <v>0</v>
      </c>
      <c r="DJ55" s="130">
        <f t="shared" si="44"/>
        <v>88060</v>
      </c>
    </row>
    <row r="56" spans="1:114" s="122" customFormat="1" ht="12" customHeight="1">
      <c r="A56" s="118" t="s">
        <v>42</v>
      </c>
      <c r="B56" s="134" t="s">
        <v>346</v>
      </c>
      <c r="C56" s="118" t="s">
        <v>365</v>
      </c>
      <c r="D56" s="130">
        <f t="shared" si="0"/>
        <v>253370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2" t="s">
        <v>363</v>
      </c>
      <c r="K56" s="130">
        <v>0</v>
      </c>
      <c r="L56" s="130">
        <v>253370</v>
      </c>
      <c r="M56" s="130">
        <f t="shared" si="2"/>
        <v>60154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2" t="s">
        <v>363</v>
      </c>
      <c r="T56" s="130">
        <v>0</v>
      </c>
      <c r="U56" s="130">
        <v>60154</v>
      </c>
      <c r="V56" s="130">
        <f t="shared" si="4"/>
        <v>313524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2" t="s">
        <v>363</v>
      </c>
      <c r="AC56" s="130">
        <f t="shared" si="10"/>
        <v>0</v>
      </c>
      <c r="AD56" s="130">
        <f t="shared" si="11"/>
        <v>313524</v>
      </c>
      <c r="AE56" s="130">
        <f t="shared" si="12"/>
        <v>0</v>
      </c>
      <c r="AF56" s="130">
        <f t="shared" si="13"/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24048</v>
      </c>
      <c r="AM56" s="130">
        <f t="shared" si="14"/>
        <v>0</v>
      </c>
      <c r="AN56" s="130">
        <f t="shared" si="15"/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f t="shared" si="16"/>
        <v>0</v>
      </c>
      <c r="AT56" s="130">
        <v>0</v>
      </c>
      <c r="AU56" s="130">
        <v>0</v>
      </c>
      <c r="AV56" s="130">
        <v>0</v>
      </c>
      <c r="AW56" s="130">
        <v>0</v>
      </c>
      <c r="AX56" s="130">
        <f t="shared" si="17"/>
        <v>0</v>
      </c>
      <c r="AY56" s="130">
        <v>0</v>
      </c>
      <c r="AZ56" s="130">
        <v>0</v>
      </c>
      <c r="BA56" s="130">
        <v>0</v>
      </c>
      <c r="BB56" s="130">
        <v>0</v>
      </c>
      <c r="BC56" s="130">
        <v>229322</v>
      </c>
      <c r="BD56" s="130">
        <v>0</v>
      </c>
      <c r="BE56" s="130">
        <v>0</v>
      </c>
      <c r="BF56" s="130">
        <f t="shared" si="18"/>
        <v>0</v>
      </c>
      <c r="BG56" s="130">
        <f t="shared" si="19"/>
        <v>0</v>
      </c>
      <c r="BH56" s="130">
        <f t="shared" si="20"/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0</v>
      </c>
      <c r="BN56" s="130">
        <v>0</v>
      </c>
      <c r="BO56" s="130">
        <f t="shared" si="21"/>
        <v>0</v>
      </c>
      <c r="BP56" s="130">
        <f t="shared" si="22"/>
        <v>0</v>
      </c>
      <c r="BQ56" s="130">
        <v>0</v>
      </c>
      <c r="BR56" s="130">
        <v>0</v>
      </c>
      <c r="BS56" s="130">
        <v>0</v>
      </c>
      <c r="BT56" s="130">
        <v>0</v>
      </c>
      <c r="BU56" s="130">
        <f t="shared" si="23"/>
        <v>0</v>
      </c>
      <c r="BV56" s="130">
        <v>0</v>
      </c>
      <c r="BW56" s="130">
        <v>0</v>
      </c>
      <c r="BX56" s="130">
        <v>0</v>
      </c>
      <c r="BY56" s="130">
        <v>0</v>
      </c>
      <c r="BZ56" s="130">
        <f t="shared" si="24"/>
        <v>0</v>
      </c>
      <c r="CA56" s="130">
        <v>0</v>
      </c>
      <c r="CB56" s="130">
        <v>0</v>
      </c>
      <c r="CC56" s="130">
        <v>0</v>
      </c>
      <c r="CD56" s="130">
        <v>0</v>
      </c>
      <c r="CE56" s="130">
        <v>60154</v>
      </c>
      <c r="CF56" s="130">
        <v>0</v>
      </c>
      <c r="CG56" s="130">
        <v>0</v>
      </c>
      <c r="CH56" s="130">
        <f t="shared" si="25"/>
        <v>0</v>
      </c>
      <c r="CI56" s="130">
        <f t="shared" si="43"/>
        <v>0</v>
      </c>
      <c r="CJ56" s="130">
        <f t="shared" si="43"/>
        <v>0</v>
      </c>
      <c r="CK56" s="130">
        <f t="shared" si="43"/>
        <v>0</v>
      </c>
      <c r="CL56" s="130">
        <f t="shared" si="43"/>
        <v>0</v>
      </c>
      <c r="CM56" s="130">
        <f t="shared" si="43"/>
        <v>0</v>
      </c>
      <c r="CN56" s="130">
        <f t="shared" si="43"/>
        <v>0</v>
      </c>
      <c r="CO56" s="130">
        <f t="shared" si="43"/>
        <v>0</v>
      </c>
      <c r="CP56" s="130">
        <f t="shared" si="43"/>
        <v>24048</v>
      </c>
      <c r="CQ56" s="130">
        <f t="shared" si="43"/>
        <v>0</v>
      </c>
      <c r="CR56" s="130">
        <f t="shared" si="43"/>
        <v>0</v>
      </c>
      <c r="CS56" s="130">
        <f t="shared" si="43"/>
        <v>0</v>
      </c>
      <c r="CT56" s="130">
        <f t="shared" si="43"/>
        <v>0</v>
      </c>
      <c r="CU56" s="130">
        <f t="shared" si="43"/>
        <v>0</v>
      </c>
      <c r="CV56" s="130">
        <f t="shared" si="43"/>
        <v>0</v>
      </c>
      <c r="CW56" s="130">
        <f t="shared" si="43"/>
        <v>0</v>
      </c>
      <c r="CX56" s="130">
        <f t="shared" si="43"/>
        <v>0</v>
      </c>
      <c r="CY56" s="130">
        <f t="shared" si="46"/>
        <v>0</v>
      </c>
      <c r="CZ56" s="130">
        <f t="shared" si="47"/>
        <v>0</v>
      </c>
      <c r="DA56" s="130">
        <f t="shared" si="48"/>
        <v>0</v>
      </c>
      <c r="DB56" s="130">
        <f t="shared" si="44"/>
        <v>0</v>
      </c>
      <c r="DC56" s="130">
        <f t="shared" si="44"/>
        <v>0</v>
      </c>
      <c r="DD56" s="130">
        <f t="shared" si="44"/>
        <v>0</v>
      </c>
      <c r="DE56" s="130">
        <f t="shared" si="44"/>
        <v>0</v>
      </c>
      <c r="DF56" s="130">
        <f t="shared" si="44"/>
        <v>0</v>
      </c>
      <c r="DG56" s="130">
        <f t="shared" si="44"/>
        <v>289476</v>
      </c>
      <c r="DH56" s="130">
        <f t="shared" si="44"/>
        <v>0</v>
      </c>
      <c r="DI56" s="130">
        <f t="shared" si="44"/>
        <v>0</v>
      </c>
      <c r="DJ56" s="130">
        <f t="shared" si="44"/>
        <v>0</v>
      </c>
    </row>
    <row r="57" spans="1:114" s="122" customFormat="1" ht="12" customHeight="1">
      <c r="A57" s="118" t="s">
        <v>42</v>
      </c>
      <c r="B57" s="134" t="s">
        <v>347</v>
      </c>
      <c r="C57" s="118" t="s">
        <v>348</v>
      </c>
      <c r="D57" s="130">
        <f t="shared" si="0"/>
        <v>599980</v>
      </c>
      <c r="E57" s="130">
        <f t="shared" si="1"/>
        <v>10971</v>
      </c>
      <c r="F57" s="130">
        <v>0</v>
      </c>
      <c r="G57" s="130">
        <v>2400</v>
      </c>
      <c r="H57" s="130">
        <v>0</v>
      </c>
      <c r="I57" s="130">
        <v>0</v>
      </c>
      <c r="J57" s="132" t="s">
        <v>363</v>
      </c>
      <c r="K57" s="130">
        <v>8571</v>
      </c>
      <c r="L57" s="130">
        <v>589009</v>
      </c>
      <c r="M57" s="130">
        <f t="shared" si="2"/>
        <v>111873</v>
      </c>
      <c r="N57" s="130">
        <f t="shared" si="3"/>
        <v>15368</v>
      </c>
      <c r="O57" s="130">
        <v>2744</v>
      </c>
      <c r="P57" s="130">
        <v>2236</v>
      </c>
      <c r="Q57" s="130">
        <v>0</v>
      </c>
      <c r="R57" s="130">
        <v>10388</v>
      </c>
      <c r="S57" s="132" t="s">
        <v>363</v>
      </c>
      <c r="T57" s="130">
        <v>0</v>
      </c>
      <c r="U57" s="130">
        <v>96505</v>
      </c>
      <c r="V57" s="130">
        <f t="shared" si="4"/>
        <v>711853</v>
      </c>
      <c r="W57" s="130">
        <f t="shared" si="5"/>
        <v>26339</v>
      </c>
      <c r="X57" s="130">
        <f t="shared" si="6"/>
        <v>2744</v>
      </c>
      <c r="Y57" s="130">
        <f t="shared" si="7"/>
        <v>4636</v>
      </c>
      <c r="Z57" s="130">
        <f t="shared" si="8"/>
        <v>0</v>
      </c>
      <c r="AA57" s="130">
        <f t="shared" si="9"/>
        <v>10388</v>
      </c>
      <c r="AB57" s="132" t="s">
        <v>363</v>
      </c>
      <c r="AC57" s="130">
        <f t="shared" si="10"/>
        <v>8571</v>
      </c>
      <c r="AD57" s="130">
        <f t="shared" si="11"/>
        <v>685514</v>
      </c>
      <c r="AE57" s="130">
        <f t="shared" si="12"/>
        <v>0</v>
      </c>
      <c r="AF57" s="130">
        <f t="shared" si="13"/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f t="shared" si="14"/>
        <v>183191</v>
      </c>
      <c r="AN57" s="130">
        <f t="shared" si="15"/>
        <v>29306</v>
      </c>
      <c r="AO57" s="130">
        <v>29306</v>
      </c>
      <c r="AP57" s="130">
        <v>0</v>
      </c>
      <c r="AQ57" s="130">
        <v>0</v>
      </c>
      <c r="AR57" s="130">
        <v>0</v>
      </c>
      <c r="AS57" s="130">
        <f t="shared" si="16"/>
        <v>4147</v>
      </c>
      <c r="AT57" s="130">
        <v>0</v>
      </c>
      <c r="AU57" s="130">
        <v>0</v>
      </c>
      <c r="AV57" s="130">
        <v>4147</v>
      </c>
      <c r="AW57" s="130">
        <v>0</v>
      </c>
      <c r="AX57" s="130">
        <f t="shared" si="17"/>
        <v>149738</v>
      </c>
      <c r="AY57" s="130">
        <v>122577</v>
      </c>
      <c r="AZ57" s="130">
        <v>22299</v>
      </c>
      <c r="BA57" s="130">
        <v>3519</v>
      </c>
      <c r="BB57" s="130">
        <v>1343</v>
      </c>
      <c r="BC57" s="130">
        <v>322429</v>
      </c>
      <c r="BD57" s="130">
        <v>0</v>
      </c>
      <c r="BE57" s="130">
        <v>94360</v>
      </c>
      <c r="BF57" s="130">
        <f t="shared" si="18"/>
        <v>277551</v>
      </c>
      <c r="BG57" s="130">
        <f t="shared" si="19"/>
        <v>0</v>
      </c>
      <c r="BH57" s="130">
        <f t="shared" si="20"/>
        <v>0</v>
      </c>
      <c r="BI57" s="130">
        <v>0</v>
      </c>
      <c r="BJ57" s="130">
        <v>0</v>
      </c>
      <c r="BK57" s="130">
        <v>0</v>
      </c>
      <c r="BL57" s="130">
        <v>0</v>
      </c>
      <c r="BM57" s="130">
        <v>0</v>
      </c>
      <c r="BN57" s="130">
        <v>0</v>
      </c>
      <c r="BO57" s="130">
        <f t="shared" si="21"/>
        <v>32943</v>
      </c>
      <c r="BP57" s="130">
        <f t="shared" si="22"/>
        <v>9159</v>
      </c>
      <c r="BQ57" s="130">
        <v>9159</v>
      </c>
      <c r="BR57" s="130">
        <v>0</v>
      </c>
      <c r="BS57" s="130">
        <v>0</v>
      </c>
      <c r="BT57" s="130">
        <v>0</v>
      </c>
      <c r="BU57" s="130">
        <f t="shared" si="23"/>
        <v>0</v>
      </c>
      <c r="BV57" s="130">
        <v>0</v>
      </c>
      <c r="BW57" s="130">
        <v>0</v>
      </c>
      <c r="BX57" s="130">
        <v>0</v>
      </c>
      <c r="BY57" s="130">
        <v>0</v>
      </c>
      <c r="BZ57" s="130">
        <f t="shared" si="24"/>
        <v>23784</v>
      </c>
      <c r="CA57" s="130">
        <v>23784</v>
      </c>
      <c r="CB57" s="130">
        <v>0</v>
      </c>
      <c r="CC57" s="130">
        <v>0</v>
      </c>
      <c r="CD57" s="130">
        <v>0</v>
      </c>
      <c r="CE57" s="130">
        <v>65657</v>
      </c>
      <c r="CF57" s="130">
        <v>0</v>
      </c>
      <c r="CG57" s="130">
        <v>13273</v>
      </c>
      <c r="CH57" s="130">
        <f t="shared" si="25"/>
        <v>46216</v>
      </c>
      <c r="CI57" s="130">
        <f t="shared" si="43"/>
        <v>0</v>
      </c>
      <c r="CJ57" s="130">
        <f t="shared" si="43"/>
        <v>0</v>
      </c>
      <c r="CK57" s="130">
        <f t="shared" si="43"/>
        <v>0</v>
      </c>
      <c r="CL57" s="130">
        <f t="shared" si="43"/>
        <v>0</v>
      </c>
      <c r="CM57" s="130">
        <f t="shared" si="43"/>
        <v>0</v>
      </c>
      <c r="CN57" s="130">
        <f t="shared" si="43"/>
        <v>0</v>
      </c>
      <c r="CO57" s="130">
        <f t="shared" si="43"/>
        <v>0</v>
      </c>
      <c r="CP57" s="130">
        <f t="shared" si="43"/>
        <v>0</v>
      </c>
      <c r="CQ57" s="130">
        <f t="shared" si="43"/>
        <v>216134</v>
      </c>
      <c r="CR57" s="130">
        <f t="shared" si="43"/>
        <v>38465</v>
      </c>
      <c r="CS57" s="130">
        <f t="shared" si="43"/>
        <v>38465</v>
      </c>
      <c r="CT57" s="130">
        <f t="shared" si="43"/>
        <v>0</v>
      </c>
      <c r="CU57" s="130">
        <f t="shared" si="43"/>
        <v>0</v>
      </c>
      <c r="CV57" s="130">
        <f t="shared" si="43"/>
        <v>0</v>
      </c>
      <c r="CW57" s="130">
        <f t="shared" si="43"/>
        <v>4147</v>
      </c>
      <c r="CX57" s="130">
        <f t="shared" si="43"/>
        <v>0</v>
      </c>
      <c r="CY57" s="130">
        <f t="shared" si="46"/>
        <v>0</v>
      </c>
      <c r="CZ57" s="130">
        <f t="shared" si="47"/>
        <v>4147</v>
      </c>
      <c r="DA57" s="130">
        <f t="shared" si="48"/>
        <v>0</v>
      </c>
      <c r="DB57" s="130">
        <f t="shared" si="44"/>
        <v>173522</v>
      </c>
      <c r="DC57" s="130">
        <f t="shared" si="44"/>
        <v>146361</v>
      </c>
      <c r="DD57" s="130">
        <f t="shared" si="44"/>
        <v>22299</v>
      </c>
      <c r="DE57" s="130">
        <f t="shared" si="44"/>
        <v>3519</v>
      </c>
      <c r="DF57" s="130">
        <f t="shared" si="44"/>
        <v>1343</v>
      </c>
      <c r="DG57" s="130">
        <f t="shared" si="44"/>
        <v>388086</v>
      </c>
      <c r="DH57" s="130">
        <f t="shared" si="44"/>
        <v>0</v>
      </c>
      <c r="DI57" s="130">
        <f t="shared" si="44"/>
        <v>107633</v>
      </c>
      <c r="DJ57" s="130">
        <f t="shared" si="44"/>
        <v>323767</v>
      </c>
    </row>
    <row r="58" spans="1:114" s="122" customFormat="1" ht="12" customHeight="1">
      <c r="A58" s="118" t="s">
        <v>42</v>
      </c>
      <c r="B58" s="134" t="s">
        <v>349</v>
      </c>
      <c r="C58" s="118" t="s">
        <v>350</v>
      </c>
      <c r="D58" s="130">
        <f t="shared" si="0"/>
        <v>260514</v>
      </c>
      <c r="E58" s="130">
        <f t="shared" si="1"/>
        <v>16646</v>
      </c>
      <c r="F58" s="130">
        <v>0</v>
      </c>
      <c r="G58" s="130">
        <v>0</v>
      </c>
      <c r="H58" s="130">
        <v>0</v>
      </c>
      <c r="I58" s="130">
        <v>16645</v>
      </c>
      <c r="J58" s="132" t="s">
        <v>363</v>
      </c>
      <c r="K58" s="130">
        <v>1</v>
      </c>
      <c r="L58" s="130">
        <v>243868</v>
      </c>
      <c r="M58" s="130">
        <f t="shared" si="2"/>
        <v>22303</v>
      </c>
      <c r="N58" s="130">
        <f t="shared" si="3"/>
        <v>2</v>
      </c>
      <c r="O58" s="130">
        <v>0</v>
      </c>
      <c r="P58" s="130">
        <v>0</v>
      </c>
      <c r="Q58" s="130">
        <v>0</v>
      </c>
      <c r="R58" s="130">
        <v>0</v>
      </c>
      <c r="S58" s="132" t="s">
        <v>363</v>
      </c>
      <c r="T58" s="130">
        <v>2</v>
      </c>
      <c r="U58" s="130">
        <v>22301</v>
      </c>
      <c r="V58" s="130">
        <f t="shared" si="4"/>
        <v>282817</v>
      </c>
      <c r="W58" s="130">
        <f t="shared" si="5"/>
        <v>16648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16645</v>
      </c>
      <c r="AB58" s="132" t="s">
        <v>363</v>
      </c>
      <c r="AC58" s="130">
        <f t="shared" si="10"/>
        <v>3</v>
      </c>
      <c r="AD58" s="130">
        <f t="shared" si="11"/>
        <v>266169</v>
      </c>
      <c r="AE58" s="130">
        <f t="shared" si="12"/>
        <v>0</v>
      </c>
      <c r="AF58" s="130">
        <f t="shared" si="13"/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f t="shared" si="14"/>
        <v>115893</v>
      </c>
      <c r="AN58" s="130">
        <f t="shared" si="15"/>
        <v>40137</v>
      </c>
      <c r="AO58" s="130">
        <v>32836</v>
      </c>
      <c r="AP58" s="130">
        <v>0</v>
      </c>
      <c r="AQ58" s="130">
        <v>0</v>
      </c>
      <c r="AR58" s="130">
        <v>7301</v>
      </c>
      <c r="AS58" s="130">
        <f t="shared" si="16"/>
        <v>17934</v>
      </c>
      <c r="AT58" s="130">
        <v>2786</v>
      </c>
      <c r="AU58" s="130">
        <v>0</v>
      </c>
      <c r="AV58" s="130">
        <v>15148</v>
      </c>
      <c r="AW58" s="130">
        <v>0</v>
      </c>
      <c r="AX58" s="130">
        <f t="shared" si="17"/>
        <v>57822</v>
      </c>
      <c r="AY58" s="130">
        <v>51352</v>
      </c>
      <c r="AZ58" s="130">
        <v>0</v>
      </c>
      <c r="BA58" s="130">
        <v>5467</v>
      </c>
      <c r="BB58" s="130">
        <v>1003</v>
      </c>
      <c r="BC58" s="130">
        <v>135779</v>
      </c>
      <c r="BD58" s="130">
        <v>0</v>
      </c>
      <c r="BE58" s="130">
        <v>8842</v>
      </c>
      <c r="BF58" s="130">
        <f t="shared" si="18"/>
        <v>124735</v>
      </c>
      <c r="BG58" s="130">
        <f t="shared" si="19"/>
        <v>0</v>
      </c>
      <c r="BH58" s="130">
        <f t="shared" si="20"/>
        <v>0</v>
      </c>
      <c r="BI58" s="130">
        <v>0</v>
      </c>
      <c r="BJ58" s="130">
        <v>0</v>
      </c>
      <c r="BK58" s="130">
        <v>0</v>
      </c>
      <c r="BL58" s="130">
        <v>0</v>
      </c>
      <c r="BM58" s="130">
        <v>0</v>
      </c>
      <c r="BN58" s="130">
        <v>0</v>
      </c>
      <c r="BO58" s="130">
        <f t="shared" si="21"/>
        <v>992</v>
      </c>
      <c r="BP58" s="130">
        <f t="shared" si="22"/>
        <v>0</v>
      </c>
      <c r="BQ58" s="130">
        <v>0</v>
      </c>
      <c r="BR58" s="130">
        <v>0</v>
      </c>
      <c r="BS58" s="130">
        <v>0</v>
      </c>
      <c r="BT58" s="130">
        <v>0</v>
      </c>
      <c r="BU58" s="130">
        <f t="shared" si="23"/>
        <v>992</v>
      </c>
      <c r="BV58" s="130">
        <v>992</v>
      </c>
      <c r="BW58" s="130">
        <v>0</v>
      </c>
      <c r="BX58" s="130">
        <v>0</v>
      </c>
      <c r="BY58" s="130">
        <v>0</v>
      </c>
      <c r="BZ58" s="130">
        <f t="shared" si="24"/>
        <v>0</v>
      </c>
      <c r="CA58" s="130">
        <v>0</v>
      </c>
      <c r="CB58" s="130">
        <v>0</v>
      </c>
      <c r="CC58" s="130">
        <v>0</v>
      </c>
      <c r="CD58" s="130">
        <v>0</v>
      </c>
      <c r="CE58" s="130">
        <v>21311</v>
      </c>
      <c r="CF58" s="130">
        <v>0</v>
      </c>
      <c r="CG58" s="130">
        <v>0</v>
      </c>
      <c r="CH58" s="130">
        <f t="shared" si="25"/>
        <v>992</v>
      </c>
      <c r="CI58" s="130">
        <f t="shared" si="43"/>
        <v>0</v>
      </c>
      <c r="CJ58" s="130">
        <f t="shared" si="43"/>
        <v>0</v>
      </c>
      <c r="CK58" s="130">
        <f t="shared" si="43"/>
        <v>0</v>
      </c>
      <c r="CL58" s="130">
        <f t="shared" si="43"/>
        <v>0</v>
      </c>
      <c r="CM58" s="130">
        <f t="shared" si="43"/>
        <v>0</v>
      </c>
      <c r="CN58" s="130">
        <f t="shared" si="43"/>
        <v>0</v>
      </c>
      <c r="CO58" s="130">
        <f t="shared" si="43"/>
        <v>0</v>
      </c>
      <c r="CP58" s="130">
        <f t="shared" si="43"/>
        <v>0</v>
      </c>
      <c r="CQ58" s="130">
        <f t="shared" si="43"/>
        <v>116885</v>
      </c>
      <c r="CR58" s="130">
        <f t="shared" si="43"/>
        <v>40137</v>
      </c>
      <c r="CS58" s="130">
        <f t="shared" si="43"/>
        <v>32836</v>
      </c>
      <c r="CT58" s="130">
        <f t="shared" si="43"/>
        <v>0</v>
      </c>
      <c r="CU58" s="130">
        <f aca="true" t="shared" si="49" ref="CU58:CU64">SUM(AQ58,+BS58)</f>
        <v>0</v>
      </c>
      <c r="CV58" s="130">
        <f aca="true" t="shared" si="50" ref="CV58:CV64">SUM(AR58,+BT58)</f>
        <v>7301</v>
      </c>
      <c r="CW58" s="130">
        <f aca="true" t="shared" si="51" ref="CW58:CW64">SUM(AS58,+BU58)</f>
        <v>18926</v>
      </c>
      <c r="CX58" s="130">
        <f aca="true" t="shared" si="52" ref="CX58:CX64">SUM(AT58,+BV58)</f>
        <v>3778</v>
      </c>
      <c r="CY58" s="130">
        <f t="shared" si="46"/>
        <v>0</v>
      </c>
      <c r="CZ58" s="130">
        <f t="shared" si="47"/>
        <v>15148</v>
      </c>
      <c r="DA58" s="130">
        <f t="shared" si="48"/>
        <v>0</v>
      </c>
      <c r="DB58" s="130">
        <f t="shared" si="44"/>
        <v>57822</v>
      </c>
      <c r="DC58" s="130">
        <f t="shared" si="44"/>
        <v>51352</v>
      </c>
      <c r="DD58" s="130">
        <f t="shared" si="44"/>
        <v>0</v>
      </c>
      <c r="DE58" s="130">
        <f t="shared" si="44"/>
        <v>5467</v>
      </c>
      <c r="DF58" s="130">
        <f t="shared" si="44"/>
        <v>1003</v>
      </c>
      <c r="DG58" s="130">
        <f t="shared" si="44"/>
        <v>157090</v>
      </c>
      <c r="DH58" s="130">
        <f t="shared" si="44"/>
        <v>0</v>
      </c>
      <c r="DI58" s="130">
        <f t="shared" si="44"/>
        <v>8842</v>
      </c>
      <c r="DJ58" s="130">
        <f t="shared" si="44"/>
        <v>125727</v>
      </c>
    </row>
    <row r="59" spans="1:114" s="122" customFormat="1" ht="12" customHeight="1">
      <c r="A59" s="118" t="s">
        <v>42</v>
      </c>
      <c r="B59" s="134" t="s">
        <v>351</v>
      </c>
      <c r="C59" s="118" t="s">
        <v>352</v>
      </c>
      <c r="D59" s="130">
        <f t="shared" si="0"/>
        <v>220296</v>
      </c>
      <c r="E59" s="130">
        <f t="shared" si="1"/>
        <v>13925</v>
      </c>
      <c r="F59" s="130">
        <v>0</v>
      </c>
      <c r="G59" s="130">
        <v>0</v>
      </c>
      <c r="H59" s="130">
        <v>0</v>
      </c>
      <c r="I59" s="130">
        <v>362</v>
      </c>
      <c r="J59" s="132" t="s">
        <v>363</v>
      </c>
      <c r="K59" s="130">
        <v>13563</v>
      </c>
      <c r="L59" s="130">
        <v>206371</v>
      </c>
      <c r="M59" s="130">
        <f t="shared" si="2"/>
        <v>22254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2" t="s">
        <v>363</v>
      </c>
      <c r="T59" s="130">
        <v>0</v>
      </c>
      <c r="U59" s="130">
        <v>22254</v>
      </c>
      <c r="V59" s="130">
        <f t="shared" si="4"/>
        <v>242550</v>
      </c>
      <c r="W59" s="130">
        <f t="shared" si="5"/>
        <v>13925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362</v>
      </c>
      <c r="AB59" s="132" t="s">
        <v>363</v>
      </c>
      <c r="AC59" s="130">
        <f t="shared" si="10"/>
        <v>13563</v>
      </c>
      <c r="AD59" s="130">
        <f t="shared" si="11"/>
        <v>228625</v>
      </c>
      <c r="AE59" s="130">
        <f t="shared" si="12"/>
        <v>0</v>
      </c>
      <c r="AF59" s="130">
        <f t="shared" si="13"/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f t="shared" si="14"/>
        <v>95657</v>
      </c>
      <c r="AN59" s="130">
        <f t="shared" si="15"/>
        <v>40455</v>
      </c>
      <c r="AO59" s="130">
        <v>30690</v>
      </c>
      <c r="AP59" s="130">
        <v>5559</v>
      </c>
      <c r="AQ59" s="130">
        <v>0</v>
      </c>
      <c r="AR59" s="130">
        <v>4206</v>
      </c>
      <c r="AS59" s="130">
        <f t="shared" si="16"/>
        <v>13872</v>
      </c>
      <c r="AT59" s="130">
        <v>1357</v>
      </c>
      <c r="AU59" s="130">
        <v>2128</v>
      </c>
      <c r="AV59" s="130">
        <v>10387</v>
      </c>
      <c r="AW59" s="130">
        <v>0</v>
      </c>
      <c r="AX59" s="130">
        <f t="shared" si="17"/>
        <v>41330</v>
      </c>
      <c r="AY59" s="130">
        <v>41330</v>
      </c>
      <c r="AZ59" s="130">
        <v>0</v>
      </c>
      <c r="BA59" s="130">
        <v>0</v>
      </c>
      <c r="BB59" s="130">
        <v>0</v>
      </c>
      <c r="BC59" s="130">
        <v>124639</v>
      </c>
      <c r="BD59" s="130">
        <v>0</v>
      </c>
      <c r="BE59" s="130">
        <v>0</v>
      </c>
      <c r="BF59" s="130">
        <f t="shared" si="18"/>
        <v>95657</v>
      </c>
      <c r="BG59" s="130">
        <f t="shared" si="19"/>
        <v>0</v>
      </c>
      <c r="BH59" s="130">
        <f t="shared" si="20"/>
        <v>0</v>
      </c>
      <c r="BI59" s="130">
        <v>0</v>
      </c>
      <c r="BJ59" s="130">
        <v>0</v>
      </c>
      <c r="BK59" s="130">
        <v>0</v>
      </c>
      <c r="BL59" s="130">
        <v>0</v>
      </c>
      <c r="BM59" s="130">
        <v>0</v>
      </c>
      <c r="BN59" s="130">
        <v>0</v>
      </c>
      <c r="BO59" s="130">
        <f t="shared" si="21"/>
        <v>0</v>
      </c>
      <c r="BP59" s="130">
        <f t="shared" si="22"/>
        <v>0</v>
      </c>
      <c r="BQ59" s="130">
        <v>0</v>
      </c>
      <c r="BR59" s="130">
        <v>0</v>
      </c>
      <c r="BS59" s="130">
        <v>0</v>
      </c>
      <c r="BT59" s="130">
        <v>0</v>
      </c>
      <c r="BU59" s="130">
        <f t="shared" si="23"/>
        <v>0</v>
      </c>
      <c r="BV59" s="130">
        <v>0</v>
      </c>
      <c r="BW59" s="130">
        <v>0</v>
      </c>
      <c r="BX59" s="130">
        <v>0</v>
      </c>
      <c r="BY59" s="130">
        <v>0</v>
      </c>
      <c r="BZ59" s="130">
        <f t="shared" si="24"/>
        <v>0</v>
      </c>
      <c r="CA59" s="130">
        <v>0</v>
      </c>
      <c r="CB59" s="130">
        <v>0</v>
      </c>
      <c r="CC59" s="130">
        <v>0</v>
      </c>
      <c r="CD59" s="130">
        <v>0</v>
      </c>
      <c r="CE59" s="130">
        <v>22254</v>
      </c>
      <c r="CF59" s="130">
        <v>0</v>
      </c>
      <c r="CG59" s="130">
        <v>0</v>
      </c>
      <c r="CH59" s="130">
        <f t="shared" si="25"/>
        <v>0</v>
      </c>
      <c r="CI59" s="130">
        <f aca="true" t="shared" si="53" ref="CI59:CI64">SUM(AE59,+BG59)</f>
        <v>0</v>
      </c>
      <c r="CJ59" s="130">
        <f aca="true" t="shared" si="54" ref="CJ59:CJ64">SUM(AF59,+BH59)</f>
        <v>0</v>
      </c>
      <c r="CK59" s="130">
        <f aca="true" t="shared" si="55" ref="CK59:CK64">SUM(AG59,+BI59)</f>
        <v>0</v>
      </c>
      <c r="CL59" s="130">
        <f aca="true" t="shared" si="56" ref="CL59:CL64">SUM(AH59,+BJ59)</f>
        <v>0</v>
      </c>
      <c r="CM59" s="130">
        <f aca="true" t="shared" si="57" ref="CM59:CM64">SUM(AI59,+BK59)</f>
        <v>0</v>
      </c>
      <c r="CN59" s="130">
        <f aca="true" t="shared" si="58" ref="CN59:CN64">SUM(AJ59,+BL59)</f>
        <v>0</v>
      </c>
      <c r="CO59" s="130">
        <f aca="true" t="shared" si="59" ref="CO59:CO64">SUM(AK59,+BM59)</f>
        <v>0</v>
      </c>
      <c r="CP59" s="130">
        <f aca="true" t="shared" si="60" ref="CP59:CP64">SUM(AL59,+BN59)</f>
        <v>0</v>
      </c>
      <c r="CQ59" s="130">
        <f aca="true" t="shared" si="61" ref="CQ59:CQ64">SUM(AM59,+BO59)</f>
        <v>95657</v>
      </c>
      <c r="CR59" s="130">
        <f aca="true" t="shared" si="62" ref="CR59:CR64">SUM(AN59,+BP59)</f>
        <v>40455</v>
      </c>
      <c r="CS59" s="130">
        <f aca="true" t="shared" si="63" ref="CS59:CS64">SUM(AO59,+BQ59)</f>
        <v>30690</v>
      </c>
      <c r="CT59" s="130">
        <f aca="true" t="shared" si="64" ref="CT59:CT64">SUM(AP59,+BR59)</f>
        <v>5559</v>
      </c>
      <c r="CU59" s="130">
        <f t="shared" si="49"/>
        <v>0</v>
      </c>
      <c r="CV59" s="130">
        <f t="shared" si="50"/>
        <v>4206</v>
      </c>
      <c r="CW59" s="130">
        <f t="shared" si="51"/>
        <v>13872</v>
      </c>
      <c r="CX59" s="130">
        <f t="shared" si="52"/>
        <v>1357</v>
      </c>
      <c r="CY59" s="130">
        <f t="shared" si="46"/>
        <v>2128</v>
      </c>
      <c r="CZ59" s="130">
        <f t="shared" si="47"/>
        <v>10387</v>
      </c>
      <c r="DA59" s="130">
        <f t="shared" si="48"/>
        <v>0</v>
      </c>
      <c r="DB59" s="130">
        <f t="shared" si="44"/>
        <v>41330</v>
      </c>
      <c r="DC59" s="130">
        <f t="shared" si="44"/>
        <v>41330</v>
      </c>
      <c r="DD59" s="130">
        <f t="shared" si="44"/>
        <v>0</v>
      </c>
      <c r="DE59" s="130">
        <f t="shared" si="44"/>
        <v>0</v>
      </c>
      <c r="DF59" s="130">
        <f t="shared" si="44"/>
        <v>0</v>
      </c>
      <c r="DG59" s="130">
        <f t="shared" si="44"/>
        <v>146893</v>
      </c>
      <c r="DH59" s="130">
        <f t="shared" si="44"/>
        <v>0</v>
      </c>
      <c r="DI59" s="130">
        <f t="shared" si="44"/>
        <v>0</v>
      </c>
      <c r="DJ59" s="130">
        <f t="shared" si="44"/>
        <v>95657</v>
      </c>
    </row>
    <row r="60" spans="1:114" s="122" customFormat="1" ht="12" customHeight="1">
      <c r="A60" s="118" t="s">
        <v>42</v>
      </c>
      <c r="B60" s="134" t="s">
        <v>353</v>
      </c>
      <c r="C60" s="118" t="s">
        <v>354</v>
      </c>
      <c r="D60" s="130">
        <f t="shared" si="0"/>
        <v>112271</v>
      </c>
      <c r="E60" s="130">
        <f t="shared" si="1"/>
        <v>11517</v>
      </c>
      <c r="F60" s="130">
        <v>0</v>
      </c>
      <c r="G60" s="130">
        <v>0</v>
      </c>
      <c r="H60" s="130">
        <v>0</v>
      </c>
      <c r="I60" s="130">
        <v>11517</v>
      </c>
      <c r="J60" s="132" t="s">
        <v>363</v>
      </c>
      <c r="K60" s="130">
        <v>0</v>
      </c>
      <c r="L60" s="130">
        <v>100754</v>
      </c>
      <c r="M60" s="130">
        <f t="shared" si="2"/>
        <v>9058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2" t="s">
        <v>363</v>
      </c>
      <c r="T60" s="130">
        <v>0</v>
      </c>
      <c r="U60" s="130">
        <v>9058</v>
      </c>
      <c r="V60" s="130">
        <f t="shared" si="4"/>
        <v>121329</v>
      </c>
      <c r="W60" s="130">
        <f t="shared" si="5"/>
        <v>11517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11517</v>
      </c>
      <c r="AB60" s="132" t="s">
        <v>363</v>
      </c>
      <c r="AC60" s="130">
        <f t="shared" si="10"/>
        <v>0</v>
      </c>
      <c r="AD60" s="130">
        <f t="shared" si="11"/>
        <v>109812</v>
      </c>
      <c r="AE60" s="130">
        <f t="shared" si="12"/>
        <v>0</v>
      </c>
      <c r="AF60" s="130">
        <f t="shared" si="13"/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f t="shared" si="14"/>
        <v>46176</v>
      </c>
      <c r="AN60" s="130">
        <f t="shared" si="15"/>
        <v>6599</v>
      </c>
      <c r="AO60" s="130">
        <v>6599</v>
      </c>
      <c r="AP60" s="130">
        <v>0</v>
      </c>
      <c r="AQ60" s="130">
        <v>0</v>
      </c>
      <c r="AR60" s="130">
        <v>0</v>
      </c>
      <c r="AS60" s="130">
        <f t="shared" si="16"/>
        <v>9712</v>
      </c>
      <c r="AT60" s="130">
        <v>6078</v>
      </c>
      <c r="AU60" s="130">
        <v>0</v>
      </c>
      <c r="AV60" s="130">
        <v>3634</v>
      </c>
      <c r="AW60" s="130">
        <v>0</v>
      </c>
      <c r="AX60" s="130">
        <f t="shared" si="17"/>
        <v>29865</v>
      </c>
      <c r="AY60" s="130">
        <v>29865</v>
      </c>
      <c r="AZ60" s="130">
        <v>0</v>
      </c>
      <c r="BA60" s="130">
        <v>0</v>
      </c>
      <c r="BB60" s="130">
        <v>0</v>
      </c>
      <c r="BC60" s="130">
        <v>66095</v>
      </c>
      <c r="BD60" s="130">
        <v>0</v>
      </c>
      <c r="BE60" s="130">
        <v>0</v>
      </c>
      <c r="BF60" s="130">
        <f t="shared" si="18"/>
        <v>46176</v>
      </c>
      <c r="BG60" s="130">
        <f t="shared" si="19"/>
        <v>0</v>
      </c>
      <c r="BH60" s="130">
        <f t="shared" si="20"/>
        <v>0</v>
      </c>
      <c r="BI60" s="130">
        <v>0</v>
      </c>
      <c r="BJ60" s="130">
        <v>0</v>
      </c>
      <c r="BK60" s="130">
        <v>0</v>
      </c>
      <c r="BL60" s="130">
        <v>0</v>
      </c>
      <c r="BM60" s="130">
        <v>0</v>
      </c>
      <c r="BN60" s="130">
        <v>0</v>
      </c>
      <c r="BO60" s="130">
        <f t="shared" si="21"/>
        <v>0</v>
      </c>
      <c r="BP60" s="130">
        <f t="shared" si="22"/>
        <v>0</v>
      </c>
      <c r="BQ60" s="130">
        <v>0</v>
      </c>
      <c r="BR60" s="130">
        <v>0</v>
      </c>
      <c r="BS60" s="130">
        <v>0</v>
      </c>
      <c r="BT60" s="130">
        <v>0</v>
      </c>
      <c r="BU60" s="130">
        <f t="shared" si="23"/>
        <v>0</v>
      </c>
      <c r="BV60" s="130">
        <v>0</v>
      </c>
      <c r="BW60" s="130">
        <v>0</v>
      </c>
      <c r="BX60" s="130">
        <v>0</v>
      </c>
      <c r="BY60" s="130">
        <v>0</v>
      </c>
      <c r="BZ60" s="130">
        <f t="shared" si="24"/>
        <v>0</v>
      </c>
      <c r="CA60" s="130">
        <v>0</v>
      </c>
      <c r="CB60" s="130">
        <v>0</v>
      </c>
      <c r="CC60" s="130">
        <v>0</v>
      </c>
      <c r="CD60" s="130">
        <v>0</v>
      </c>
      <c r="CE60" s="130">
        <v>9058</v>
      </c>
      <c r="CF60" s="130">
        <v>0</v>
      </c>
      <c r="CG60" s="130">
        <v>0</v>
      </c>
      <c r="CH60" s="130">
        <f t="shared" si="25"/>
        <v>0</v>
      </c>
      <c r="CI60" s="130">
        <f t="shared" si="53"/>
        <v>0</v>
      </c>
      <c r="CJ60" s="130">
        <f t="shared" si="54"/>
        <v>0</v>
      </c>
      <c r="CK60" s="130">
        <f t="shared" si="55"/>
        <v>0</v>
      </c>
      <c r="CL60" s="130">
        <f t="shared" si="56"/>
        <v>0</v>
      </c>
      <c r="CM60" s="130">
        <f t="shared" si="57"/>
        <v>0</v>
      </c>
      <c r="CN60" s="130">
        <f t="shared" si="58"/>
        <v>0</v>
      </c>
      <c r="CO60" s="130">
        <f t="shared" si="59"/>
        <v>0</v>
      </c>
      <c r="CP60" s="130">
        <f t="shared" si="60"/>
        <v>0</v>
      </c>
      <c r="CQ60" s="130">
        <f t="shared" si="61"/>
        <v>46176</v>
      </c>
      <c r="CR60" s="130">
        <f t="shared" si="62"/>
        <v>6599</v>
      </c>
      <c r="CS60" s="130">
        <f t="shared" si="63"/>
        <v>6599</v>
      </c>
      <c r="CT60" s="130">
        <f t="shared" si="64"/>
        <v>0</v>
      </c>
      <c r="CU60" s="130">
        <f t="shared" si="49"/>
        <v>0</v>
      </c>
      <c r="CV60" s="130">
        <f t="shared" si="50"/>
        <v>0</v>
      </c>
      <c r="CW60" s="130">
        <f t="shared" si="51"/>
        <v>9712</v>
      </c>
      <c r="CX60" s="130">
        <f t="shared" si="52"/>
        <v>6078</v>
      </c>
      <c r="CY60" s="130">
        <f t="shared" si="46"/>
        <v>0</v>
      </c>
      <c r="CZ60" s="130">
        <f t="shared" si="47"/>
        <v>3634</v>
      </c>
      <c r="DA60" s="130">
        <f t="shared" si="48"/>
        <v>0</v>
      </c>
      <c r="DB60" s="130">
        <f t="shared" si="44"/>
        <v>29865</v>
      </c>
      <c r="DC60" s="130">
        <f t="shared" si="44"/>
        <v>29865</v>
      </c>
      <c r="DD60" s="130">
        <f t="shared" si="44"/>
        <v>0</v>
      </c>
      <c r="DE60" s="130">
        <f t="shared" si="44"/>
        <v>0</v>
      </c>
      <c r="DF60" s="130">
        <f t="shared" si="44"/>
        <v>0</v>
      </c>
      <c r="DG60" s="130">
        <f t="shared" si="44"/>
        <v>75153</v>
      </c>
      <c r="DH60" s="130">
        <f t="shared" si="44"/>
        <v>0</v>
      </c>
      <c r="DI60" s="130">
        <f t="shared" si="44"/>
        <v>0</v>
      </c>
      <c r="DJ60" s="130">
        <f t="shared" si="44"/>
        <v>46176</v>
      </c>
    </row>
    <row r="61" spans="1:114" s="122" customFormat="1" ht="12" customHeight="1">
      <c r="A61" s="118" t="s">
        <v>42</v>
      </c>
      <c r="B61" s="134" t="s">
        <v>355</v>
      </c>
      <c r="C61" s="118" t="s">
        <v>356</v>
      </c>
      <c r="D61" s="130">
        <f t="shared" si="0"/>
        <v>403530</v>
      </c>
      <c r="E61" s="130">
        <f t="shared" si="1"/>
        <v>75965</v>
      </c>
      <c r="F61" s="130">
        <v>0</v>
      </c>
      <c r="G61" s="130">
        <v>0</v>
      </c>
      <c r="H61" s="130">
        <v>0</v>
      </c>
      <c r="I61" s="130">
        <v>68046</v>
      </c>
      <c r="J61" s="132" t="s">
        <v>363</v>
      </c>
      <c r="K61" s="130">
        <v>7919</v>
      </c>
      <c r="L61" s="130">
        <v>327565</v>
      </c>
      <c r="M61" s="130">
        <f t="shared" si="2"/>
        <v>57828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2" t="s">
        <v>363</v>
      </c>
      <c r="T61" s="130">
        <v>0</v>
      </c>
      <c r="U61" s="130">
        <v>57828</v>
      </c>
      <c r="V61" s="130">
        <f t="shared" si="4"/>
        <v>461358</v>
      </c>
      <c r="W61" s="130">
        <f t="shared" si="5"/>
        <v>75965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68046</v>
      </c>
      <c r="AB61" s="132" t="s">
        <v>363</v>
      </c>
      <c r="AC61" s="130">
        <f t="shared" si="10"/>
        <v>7919</v>
      </c>
      <c r="AD61" s="130">
        <f t="shared" si="11"/>
        <v>385393</v>
      </c>
      <c r="AE61" s="130">
        <f t="shared" si="12"/>
        <v>0</v>
      </c>
      <c r="AF61" s="130">
        <f t="shared" si="13"/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f t="shared" si="14"/>
        <v>398750</v>
      </c>
      <c r="AN61" s="130">
        <f t="shared" si="15"/>
        <v>27509</v>
      </c>
      <c r="AO61" s="130">
        <v>27509</v>
      </c>
      <c r="AP61" s="130">
        <v>0</v>
      </c>
      <c r="AQ61" s="130">
        <v>0</v>
      </c>
      <c r="AR61" s="130">
        <v>0</v>
      </c>
      <c r="AS61" s="130">
        <f t="shared" si="16"/>
        <v>16681</v>
      </c>
      <c r="AT61" s="130">
        <v>14671</v>
      </c>
      <c r="AU61" s="130">
        <v>264</v>
      </c>
      <c r="AV61" s="130">
        <v>1746</v>
      </c>
      <c r="AW61" s="130">
        <v>0</v>
      </c>
      <c r="AX61" s="130">
        <f t="shared" si="17"/>
        <v>354560</v>
      </c>
      <c r="AY61" s="130">
        <v>130970</v>
      </c>
      <c r="AZ61" s="130">
        <v>190076</v>
      </c>
      <c r="BA61" s="130">
        <v>27936</v>
      </c>
      <c r="BB61" s="130">
        <v>5578</v>
      </c>
      <c r="BC61" s="130">
        <v>0</v>
      </c>
      <c r="BD61" s="130">
        <v>0</v>
      </c>
      <c r="BE61" s="130">
        <v>4780</v>
      </c>
      <c r="BF61" s="130">
        <f t="shared" si="18"/>
        <v>403530</v>
      </c>
      <c r="BG61" s="130">
        <f t="shared" si="19"/>
        <v>0</v>
      </c>
      <c r="BH61" s="130">
        <f t="shared" si="20"/>
        <v>0</v>
      </c>
      <c r="BI61" s="130">
        <v>0</v>
      </c>
      <c r="BJ61" s="130">
        <v>0</v>
      </c>
      <c r="BK61" s="130">
        <v>0</v>
      </c>
      <c r="BL61" s="130">
        <v>0</v>
      </c>
      <c r="BM61" s="130">
        <v>0</v>
      </c>
      <c r="BN61" s="130">
        <v>0</v>
      </c>
      <c r="BO61" s="130">
        <f t="shared" si="21"/>
        <v>0</v>
      </c>
      <c r="BP61" s="130">
        <f t="shared" si="22"/>
        <v>0</v>
      </c>
      <c r="BQ61" s="130">
        <v>0</v>
      </c>
      <c r="BR61" s="130">
        <v>0</v>
      </c>
      <c r="BS61" s="130">
        <v>0</v>
      </c>
      <c r="BT61" s="130">
        <v>0</v>
      </c>
      <c r="BU61" s="130">
        <f t="shared" si="23"/>
        <v>0</v>
      </c>
      <c r="BV61" s="130">
        <v>0</v>
      </c>
      <c r="BW61" s="130">
        <v>0</v>
      </c>
      <c r="BX61" s="130">
        <v>0</v>
      </c>
      <c r="BY61" s="130">
        <v>0</v>
      </c>
      <c r="BZ61" s="130">
        <f t="shared" si="24"/>
        <v>0</v>
      </c>
      <c r="CA61" s="130">
        <v>0</v>
      </c>
      <c r="CB61" s="130">
        <v>0</v>
      </c>
      <c r="CC61" s="130">
        <v>0</v>
      </c>
      <c r="CD61" s="130">
        <v>0</v>
      </c>
      <c r="CE61" s="130">
        <v>57760</v>
      </c>
      <c r="CF61" s="130">
        <v>0</v>
      </c>
      <c r="CG61" s="130">
        <v>68</v>
      </c>
      <c r="CH61" s="130">
        <f t="shared" si="25"/>
        <v>68</v>
      </c>
      <c r="CI61" s="130">
        <f t="shared" si="53"/>
        <v>0</v>
      </c>
      <c r="CJ61" s="130">
        <f t="shared" si="54"/>
        <v>0</v>
      </c>
      <c r="CK61" s="130">
        <f t="shared" si="55"/>
        <v>0</v>
      </c>
      <c r="CL61" s="130">
        <f t="shared" si="56"/>
        <v>0</v>
      </c>
      <c r="CM61" s="130">
        <f t="shared" si="57"/>
        <v>0</v>
      </c>
      <c r="CN61" s="130">
        <f t="shared" si="58"/>
        <v>0</v>
      </c>
      <c r="CO61" s="130">
        <f t="shared" si="59"/>
        <v>0</v>
      </c>
      <c r="CP61" s="130">
        <f t="shared" si="60"/>
        <v>0</v>
      </c>
      <c r="CQ61" s="130">
        <f t="shared" si="61"/>
        <v>398750</v>
      </c>
      <c r="CR61" s="130">
        <f t="shared" si="62"/>
        <v>27509</v>
      </c>
      <c r="CS61" s="130">
        <f t="shared" si="63"/>
        <v>27509</v>
      </c>
      <c r="CT61" s="130">
        <f t="shared" si="64"/>
        <v>0</v>
      </c>
      <c r="CU61" s="130">
        <f t="shared" si="49"/>
        <v>0</v>
      </c>
      <c r="CV61" s="130">
        <f t="shared" si="50"/>
        <v>0</v>
      </c>
      <c r="CW61" s="130">
        <f t="shared" si="51"/>
        <v>16681</v>
      </c>
      <c r="CX61" s="130">
        <f t="shared" si="52"/>
        <v>14671</v>
      </c>
      <c r="CY61" s="130">
        <f t="shared" si="46"/>
        <v>264</v>
      </c>
      <c r="CZ61" s="130">
        <f t="shared" si="47"/>
        <v>1746</v>
      </c>
      <c r="DA61" s="130">
        <f t="shared" si="48"/>
        <v>0</v>
      </c>
      <c r="DB61" s="130">
        <f t="shared" si="44"/>
        <v>354560</v>
      </c>
      <c r="DC61" s="130">
        <f t="shared" si="44"/>
        <v>130970</v>
      </c>
      <c r="DD61" s="130">
        <f t="shared" si="44"/>
        <v>190076</v>
      </c>
      <c r="DE61" s="130">
        <f t="shared" si="44"/>
        <v>27936</v>
      </c>
      <c r="DF61" s="130">
        <f t="shared" si="44"/>
        <v>5578</v>
      </c>
      <c r="DG61" s="130">
        <f t="shared" si="44"/>
        <v>57760</v>
      </c>
      <c r="DH61" s="130">
        <f t="shared" si="44"/>
        <v>0</v>
      </c>
      <c r="DI61" s="130">
        <f t="shared" si="44"/>
        <v>4848</v>
      </c>
      <c r="DJ61" s="130">
        <f t="shared" si="44"/>
        <v>403598</v>
      </c>
    </row>
    <row r="62" spans="1:114" s="122" customFormat="1" ht="12" customHeight="1">
      <c r="A62" s="118" t="s">
        <v>42</v>
      </c>
      <c r="B62" s="134" t="s">
        <v>357</v>
      </c>
      <c r="C62" s="118" t="s">
        <v>358</v>
      </c>
      <c r="D62" s="130">
        <f t="shared" si="0"/>
        <v>87697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2" t="s">
        <v>363</v>
      </c>
      <c r="K62" s="130">
        <v>0</v>
      </c>
      <c r="L62" s="130">
        <v>87697</v>
      </c>
      <c r="M62" s="130">
        <f t="shared" si="2"/>
        <v>45911</v>
      </c>
      <c r="N62" s="130">
        <f t="shared" si="3"/>
        <v>0</v>
      </c>
      <c r="O62" s="130">
        <v>0</v>
      </c>
      <c r="P62" s="130">
        <v>0</v>
      </c>
      <c r="Q62" s="130">
        <v>0</v>
      </c>
      <c r="R62" s="130">
        <v>0</v>
      </c>
      <c r="S62" s="132" t="s">
        <v>363</v>
      </c>
      <c r="T62" s="130">
        <v>0</v>
      </c>
      <c r="U62" s="130">
        <v>45911</v>
      </c>
      <c r="V62" s="130">
        <f t="shared" si="4"/>
        <v>133608</v>
      </c>
      <c r="W62" s="130">
        <f t="shared" si="5"/>
        <v>0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0</v>
      </c>
      <c r="AB62" s="132" t="s">
        <v>363</v>
      </c>
      <c r="AC62" s="130">
        <f t="shared" si="10"/>
        <v>0</v>
      </c>
      <c r="AD62" s="130">
        <f t="shared" si="11"/>
        <v>133608</v>
      </c>
      <c r="AE62" s="130">
        <f t="shared" si="12"/>
        <v>0</v>
      </c>
      <c r="AF62" s="130">
        <f t="shared" si="13"/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f t="shared" si="14"/>
        <v>0</v>
      </c>
      <c r="AN62" s="130">
        <f t="shared" si="15"/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f t="shared" si="16"/>
        <v>0</v>
      </c>
      <c r="AT62" s="130">
        <v>0</v>
      </c>
      <c r="AU62" s="130">
        <v>0</v>
      </c>
      <c r="AV62" s="130">
        <v>0</v>
      </c>
      <c r="AW62" s="130">
        <v>0</v>
      </c>
      <c r="AX62" s="130">
        <f t="shared" si="17"/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87697</v>
      </c>
      <c r="BD62" s="130">
        <v>0</v>
      </c>
      <c r="BE62" s="130">
        <v>0</v>
      </c>
      <c r="BF62" s="130">
        <f t="shared" si="18"/>
        <v>0</v>
      </c>
      <c r="BG62" s="130">
        <f t="shared" si="19"/>
        <v>0</v>
      </c>
      <c r="BH62" s="130">
        <f t="shared" si="20"/>
        <v>0</v>
      </c>
      <c r="BI62" s="130">
        <v>0</v>
      </c>
      <c r="BJ62" s="130">
        <v>0</v>
      </c>
      <c r="BK62" s="130">
        <v>0</v>
      </c>
      <c r="BL62" s="130">
        <v>0</v>
      </c>
      <c r="BM62" s="130">
        <v>0</v>
      </c>
      <c r="BN62" s="130">
        <v>0</v>
      </c>
      <c r="BO62" s="130">
        <f t="shared" si="21"/>
        <v>0</v>
      </c>
      <c r="BP62" s="130">
        <f t="shared" si="22"/>
        <v>0</v>
      </c>
      <c r="BQ62" s="130">
        <v>0</v>
      </c>
      <c r="BR62" s="130">
        <v>0</v>
      </c>
      <c r="BS62" s="130">
        <v>0</v>
      </c>
      <c r="BT62" s="130">
        <v>0</v>
      </c>
      <c r="BU62" s="130">
        <f t="shared" si="23"/>
        <v>0</v>
      </c>
      <c r="BV62" s="130">
        <v>0</v>
      </c>
      <c r="BW62" s="130">
        <v>0</v>
      </c>
      <c r="BX62" s="130">
        <v>0</v>
      </c>
      <c r="BY62" s="130">
        <v>0</v>
      </c>
      <c r="BZ62" s="130">
        <f t="shared" si="24"/>
        <v>0</v>
      </c>
      <c r="CA62" s="130">
        <v>0</v>
      </c>
      <c r="CB62" s="130">
        <v>0</v>
      </c>
      <c r="CC62" s="130">
        <v>0</v>
      </c>
      <c r="CD62" s="130">
        <v>0</v>
      </c>
      <c r="CE62" s="130">
        <v>45911</v>
      </c>
      <c r="CF62" s="130">
        <v>0</v>
      </c>
      <c r="CG62" s="130">
        <v>0</v>
      </c>
      <c r="CH62" s="130">
        <f t="shared" si="25"/>
        <v>0</v>
      </c>
      <c r="CI62" s="130">
        <f t="shared" si="53"/>
        <v>0</v>
      </c>
      <c r="CJ62" s="130">
        <f t="shared" si="54"/>
        <v>0</v>
      </c>
      <c r="CK62" s="130">
        <f t="shared" si="55"/>
        <v>0</v>
      </c>
      <c r="CL62" s="130">
        <f t="shared" si="56"/>
        <v>0</v>
      </c>
      <c r="CM62" s="130">
        <f t="shared" si="57"/>
        <v>0</v>
      </c>
      <c r="CN62" s="130">
        <f t="shared" si="58"/>
        <v>0</v>
      </c>
      <c r="CO62" s="130">
        <f t="shared" si="59"/>
        <v>0</v>
      </c>
      <c r="CP62" s="130">
        <f t="shared" si="60"/>
        <v>0</v>
      </c>
      <c r="CQ62" s="130">
        <f t="shared" si="61"/>
        <v>0</v>
      </c>
      <c r="CR62" s="130">
        <f t="shared" si="62"/>
        <v>0</v>
      </c>
      <c r="CS62" s="130">
        <f t="shared" si="63"/>
        <v>0</v>
      </c>
      <c r="CT62" s="130">
        <f t="shared" si="64"/>
        <v>0</v>
      </c>
      <c r="CU62" s="130">
        <f t="shared" si="49"/>
        <v>0</v>
      </c>
      <c r="CV62" s="130">
        <f t="shared" si="50"/>
        <v>0</v>
      </c>
      <c r="CW62" s="130">
        <f t="shared" si="51"/>
        <v>0</v>
      </c>
      <c r="CX62" s="130">
        <f t="shared" si="52"/>
        <v>0</v>
      </c>
      <c r="CY62" s="130">
        <f t="shared" si="46"/>
        <v>0</v>
      </c>
      <c r="CZ62" s="130">
        <f t="shared" si="47"/>
        <v>0</v>
      </c>
      <c r="DA62" s="130">
        <f t="shared" si="48"/>
        <v>0</v>
      </c>
      <c r="DB62" s="130">
        <f t="shared" si="44"/>
        <v>0</v>
      </c>
      <c r="DC62" s="130">
        <f t="shared" si="44"/>
        <v>0</v>
      </c>
      <c r="DD62" s="130">
        <f t="shared" si="44"/>
        <v>0</v>
      </c>
      <c r="DE62" s="130">
        <f t="shared" si="44"/>
        <v>0</v>
      </c>
      <c r="DF62" s="130">
        <f t="shared" si="44"/>
        <v>0</v>
      </c>
      <c r="DG62" s="130">
        <f t="shared" si="44"/>
        <v>133608</v>
      </c>
      <c r="DH62" s="130">
        <f t="shared" si="44"/>
        <v>0</v>
      </c>
      <c r="DI62" s="130">
        <f t="shared" si="44"/>
        <v>0</v>
      </c>
      <c r="DJ62" s="130">
        <f t="shared" si="44"/>
        <v>0</v>
      </c>
    </row>
    <row r="63" spans="1:114" s="122" customFormat="1" ht="12" customHeight="1">
      <c r="A63" s="118" t="s">
        <v>42</v>
      </c>
      <c r="B63" s="134" t="s">
        <v>359</v>
      </c>
      <c r="C63" s="118" t="s">
        <v>360</v>
      </c>
      <c r="D63" s="130">
        <f t="shared" si="0"/>
        <v>63402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2" t="s">
        <v>363</v>
      </c>
      <c r="K63" s="130">
        <v>0</v>
      </c>
      <c r="L63" s="130">
        <v>63402</v>
      </c>
      <c r="M63" s="130">
        <f t="shared" si="2"/>
        <v>13522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2" t="s">
        <v>363</v>
      </c>
      <c r="T63" s="130">
        <v>0</v>
      </c>
      <c r="U63" s="130">
        <v>13522</v>
      </c>
      <c r="V63" s="130">
        <f t="shared" si="4"/>
        <v>76924</v>
      </c>
      <c r="W63" s="130">
        <f t="shared" si="5"/>
        <v>0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0</v>
      </c>
      <c r="AB63" s="132" t="s">
        <v>363</v>
      </c>
      <c r="AC63" s="130">
        <f t="shared" si="10"/>
        <v>0</v>
      </c>
      <c r="AD63" s="130">
        <f t="shared" si="11"/>
        <v>76924</v>
      </c>
      <c r="AE63" s="130">
        <f t="shared" si="12"/>
        <v>0</v>
      </c>
      <c r="AF63" s="130">
        <f t="shared" si="13"/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f t="shared" si="14"/>
        <v>4118</v>
      </c>
      <c r="AN63" s="130">
        <f t="shared" si="15"/>
        <v>4118</v>
      </c>
      <c r="AO63" s="130">
        <v>4118</v>
      </c>
      <c r="AP63" s="130">
        <v>0</v>
      </c>
      <c r="AQ63" s="130">
        <v>0</v>
      </c>
      <c r="AR63" s="130">
        <v>0</v>
      </c>
      <c r="AS63" s="130">
        <f t="shared" si="16"/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f t="shared" si="17"/>
        <v>0</v>
      </c>
      <c r="AY63" s="130">
        <v>0</v>
      </c>
      <c r="AZ63" s="130">
        <v>0</v>
      </c>
      <c r="BA63" s="130">
        <v>0</v>
      </c>
      <c r="BB63" s="130">
        <v>0</v>
      </c>
      <c r="BC63" s="130">
        <v>59284</v>
      </c>
      <c r="BD63" s="130">
        <v>0</v>
      </c>
      <c r="BE63" s="130">
        <v>0</v>
      </c>
      <c r="BF63" s="130">
        <f t="shared" si="18"/>
        <v>4118</v>
      </c>
      <c r="BG63" s="130">
        <f t="shared" si="19"/>
        <v>0</v>
      </c>
      <c r="BH63" s="130">
        <f t="shared" si="20"/>
        <v>0</v>
      </c>
      <c r="BI63" s="130">
        <v>0</v>
      </c>
      <c r="BJ63" s="130">
        <v>0</v>
      </c>
      <c r="BK63" s="130">
        <v>0</v>
      </c>
      <c r="BL63" s="130">
        <v>0</v>
      </c>
      <c r="BM63" s="130">
        <v>0</v>
      </c>
      <c r="BN63" s="130">
        <v>0</v>
      </c>
      <c r="BO63" s="130">
        <f t="shared" si="21"/>
        <v>4118</v>
      </c>
      <c r="BP63" s="130">
        <f t="shared" si="22"/>
        <v>4118</v>
      </c>
      <c r="BQ63" s="130">
        <v>4118</v>
      </c>
      <c r="BR63" s="130">
        <v>0</v>
      </c>
      <c r="BS63" s="130">
        <v>0</v>
      </c>
      <c r="BT63" s="130">
        <v>0</v>
      </c>
      <c r="BU63" s="130">
        <f t="shared" si="23"/>
        <v>0</v>
      </c>
      <c r="BV63" s="130">
        <v>0</v>
      </c>
      <c r="BW63" s="130">
        <v>0</v>
      </c>
      <c r="BX63" s="130">
        <v>0</v>
      </c>
      <c r="BY63" s="130">
        <v>0</v>
      </c>
      <c r="BZ63" s="130">
        <f t="shared" si="24"/>
        <v>0</v>
      </c>
      <c r="CA63" s="130">
        <v>0</v>
      </c>
      <c r="CB63" s="130">
        <v>0</v>
      </c>
      <c r="CC63" s="130">
        <v>0</v>
      </c>
      <c r="CD63" s="130">
        <v>0</v>
      </c>
      <c r="CE63" s="130">
        <v>9404</v>
      </c>
      <c r="CF63" s="130">
        <v>0</v>
      </c>
      <c r="CG63" s="130">
        <v>0</v>
      </c>
      <c r="CH63" s="130">
        <f t="shared" si="25"/>
        <v>4118</v>
      </c>
      <c r="CI63" s="130">
        <f t="shared" si="53"/>
        <v>0</v>
      </c>
      <c r="CJ63" s="130">
        <f t="shared" si="54"/>
        <v>0</v>
      </c>
      <c r="CK63" s="130">
        <f t="shared" si="55"/>
        <v>0</v>
      </c>
      <c r="CL63" s="130">
        <f t="shared" si="56"/>
        <v>0</v>
      </c>
      <c r="CM63" s="130">
        <f t="shared" si="57"/>
        <v>0</v>
      </c>
      <c r="CN63" s="130">
        <f t="shared" si="58"/>
        <v>0</v>
      </c>
      <c r="CO63" s="130">
        <f t="shared" si="59"/>
        <v>0</v>
      </c>
      <c r="CP63" s="130">
        <f t="shared" si="60"/>
        <v>0</v>
      </c>
      <c r="CQ63" s="130">
        <f t="shared" si="61"/>
        <v>8236</v>
      </c>
      <c r="CR63" s="130">
        <f t="shared" si="62"/>
        <v>8236</v>
      </c>
      <c r="CS63" s="130">
        <f t="shared" si="63"/>
        <v>8236</v>
      </c>
      <c r="CT63" s="130">
        <f t="shared" si="64"/>
        <v>0</v>
      </c>
      <c r="CU63" s="130">
        <f t="shared" si="49"/>
        <v>0</v>
      </c>
      <c r="CV63" s="130">
        <f t="shared" si="50"/>
        <v>0</v>
      </c>
      <c r="CW63" s="130">
        <f t="shared" si="51"/>
        <v>0</v>
      </c>
      <c r="CX63" s="130">
        <f t="shared" si="52"/>
        <v>0</v>
      </c>
      <c r="CY63" s="130">
        <f t="shared" si="46"/>
        <v>0</v>
      </c>
      <c r="CZ63" s="130">
        <f t="shared" si="47"/>
        <v>0</v>
      </c>
      <c r="DA63" s="130">
        <f t="shared" si="48"/>
        <v>0</v>
      </c>
      <c r="DB63" s="130">
        <f t="shared" si="44"/>
        <v>0</v>
      </c>
      <c r="DC63" s="130">
        <f t="shared" si="44"/>
        <v>0</v>
      </c>
      <c r="DD63" s="130">
        <f t="shared" si="44"/>
        <v>0</v>
      </c>
      <c r="DE63" s="130">
        <f t="shared" si="44"/>
        <v>0</v>
      </c>
      <c r="DF63" s="130">
        <f t="shared" si="44"/>
        <v>0</v>
      </c>
      <c r="DG63" s="130">
        <f t="shared" si="44"/>
        <v>68688</v>
      </c>
      <c r="DH63" s="130">
        <f t="shared" si="44"/>
        <v>0</v>
      </c>
      <c r="DI63" s="130">
        <f t="shared" si="44"/>
        <v>0</v>
      </c>
      <c r="DJ63" s="130">
        <f t="shared" si="44"/>
        <v>8236</v>
      </c>
    </row>
    <row r="64" spans="1:114" s="122" customFormat="1" ht="12" customHeight="1">
      <c r="A64" s="118" t="s">
        <v>42</v>
      </c>
      <c r="B64" s="134" t="s">
        <v>361</v>
      </c>
      <c r="C64" s="118" t="s">
        <v>362</v>
      </c>
      <c r="D64" s="130">
        <f t="shared" si="0"/>
        <v>20730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2" t="s">
        <v>363</v>
      </c>
      <c r="K64" s="130">
        <v>0</v>
      </c>
      <c r="L64" s="130">
        <v>20730</v>
      </c>
      <c r="M64" s="130">
        <f t="shared" si="2"/>
        <v>15083</v>
      </c>
      <c r="N64" s="130">
        <f t="shared" si="3"/>
        <v>0</v>
      </c>
      <c r="O64" s="130">
        <v>0</v>
      </c>
      <c r="P64" s="130">
        <v>0</v>
      </c>
      <c r="Q64" s="130">
        <v>0</v>
      </c>
      <c r="R64" s="130">
        <v>0</v>
      </c>
      <c r="S64" s="132" t="s">
        <v>363</v>
      </c>
      <c r="T64" s="130">
        <v>0</v>
      </c>
      <c r="U64" s="130">
        <v>15083</v>
      </c>
      <c r="V64" s="130">
        <f t="shared" si="4"/>
        <v>35813</v>
      </c>
      <c r="W64" s="130">
        <f t="shared" si="5"/>
        <v>0</v>
      </c>
      <c r="X64" s="130">
        <f t="shared" si="6"/>
        <v>0</v>
      </c>
      <c r="Y64" s="130">
        <f t="shared" si="7"/>
        <v>0</v>
      </c>
      <c r="Z64" s="130">
        <f t="shared" si="8"/>
        <v>0</v>
      </c>
      <c r="AA64" s="130">
        <f t="shared" si="9"/>
        <v>0</v>
      </c>
      <c r="AB64" s="132" t="s">
        <v>363</v>
      </c>
      <c r="AC64" s="130">
        <f t="shared" si="10"/>
        <v>0</v>
      </c>
      <c r="AD64" s="130">
        <f t="shared" si="11"/>
        <v>35813</v>
      </c>
      <c r="AE64" s="130">
        <f t="shared" si="12"/>
        <v>0</v>
      </c>
      <c r="AF64" s="130">
        <f t="shared" si="13"/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f t="shared" si="14"/>
        <v>0</v>
      </c>
      <c r="AN64" s="130">
        <f t="shared" si="15"/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f t="shared" si="16"/>
        <v>0</v>
      </c>
      <c r="AT64" s="130">
        <v>0</v>
      </c>
      <c r="AU64" s="130">
        <v>0</v>
      </c>
      <c r="AV64" s="130">
        <v>0</v>
      </c>
      <c r="AW64" s="130">
        <v>0</v>
      </c>
      <c r="AX64" s="130">
        <f t="shared" si="17"/>
        <v>0</v>
      </c>
      <c r="AY64" s="130">
        <v>0</v>
      </c>
      <c r="AZ64" s="130">
        <v>0</v>
      </c>
      <c r="BA64" s="130">
        <v>0</v>
      </c>
      <c r="BB64" s="130">
        <v>0</v>
      </c>
      <c r="BC64" s="130">
        <v>20730</v>
      </c>
      <c r="BD64" s="130">
        <v>0</v>
      </c>
      <c r="BE64" s="130">
        <v>0</v>
      </c>
      <c r="BF64" s="130">
        <f t="shared" si="18"/>
        <v>0</v>
      </c>
      <c r="BG64" s="130">
        <f t="shared" si="19"/>
        <v>0</v>
      </c>
      <c r="BH64" s="130">
        <f t="shared" si="20"/>
        <v>0</v>
      </c>
      <c r="BI64" s="130">
        <v>0</v>
      </c>
      <c r="BJ64" s="130">
        <v>0</v>
      </c>
      <c r="BK64" s="130">
        <v>0</v>
      </c>
      <c r="BL64" s="130">
        <v>0</v>
      </c>
      <c r="BM64" s="130">
        <v>0</v>
      </c>
      <c r="BN64" s="130">
        <v>0</v>
      </c>
      <c r="BO64" s="130">
        <f t="shared" si="21"/>
        <v>0</v>
      </c>
      <c r="BP64" s="130">
        <f t="shared" si="22"/>
        <v>0</v>
      </c>
      <c r="BQ64" s="130">
        <v>0</v>
      </c>
      <c r="BR64" s="130">
        <v>0</v>
      </c>
      <c r="BS64" s="130">
        <v>0</v>
      </c>
      <c r="BT64" s="130">
        <v>0</v>
      </c>
      <c r="BU64" s="130">
        <f t="shared" si="23"/>
        <v>0</v>
      </c>
      <c r="BV64" s="130">
        <v>0</v>
      </c>
      <c r="BW64" s="130">
        <v>0</v>
      </c>
      <c r="BX64" s="130">
        <v>0</v>
      </c>
      <c r="BY64" s="130">
        <v>0</v>
      </c>
      <c r="BZ64" s="130">
        <f t="shared" si="24"/>
        <v>0</v>
      </c>
      <c r="CA64" s="130">
        <v>0</v>
      </c>
      <c r="CB64" s="130">
        <v>0</v>
      </c>
      <c r="CC64" s="130">
        <v>0</v>
      </c>
      <c r="CD64" s="130">
        <v>0</v>
      </c>
      <c r="CE64" s="130">
        <v>15083</v>
      </c>
      <c r="CF64" s="130">
        <v>0</v>
      </c>
      <c r="CG64" s="130">
        <v>0</v>
      </c>
      <c r="CH64" s="130">
        <f t="shared" si="25"/>
        <v>0</v>
      </c>
      <c r="CI64" s="130">
        <f t="shared" si="53"/>
        <v>0</v>
      </c>
      <c r="CJ64" s="130">
        <f t="shared" si="54"/>
        <v>0</v>
      </c>
      <c r="CK64" s="130">
        <f t="shared" si="55"/>
        <v>0</v>
      </c>
      <c r="CL64" s="130">
        <f t="shared" si="56"/>
        <v>0</v>
      </c>
      <c r="CM64" s="130">
        <f t="shared" si="57"/>
        <v>0</v>
      </c>
      <c r="CN64" s="130">
        <f t="shared" si="58"/>
        <v>0</v>
      </c>
      <c r="CO64" s="130">
        <f t="shared" si="59"/>
        <v>0</v>
      </c>
      <c r="CP64" s="130">
        <f t="shared" si="60"/>
        <v>0</v>
      </c>
      <c r="CQ64" s="130">
        <f t="shared" si="61"/>
        <v>0</v>
      </c>
      <c r="CR64" s="130">
        <f t="shared" si="62"/>
        <v>0</v>
      </c>
      <c r="CS64" s="130">
        <f t="shared" si="63"/>
        <v>0</v>
      </c>
      <c r="CT64" s="130">
        <f t="shared" si="64"/>
        <v>0</v>
      </c>
      <c r="CU64" s="130">
        <f t="shared" si="49"/>
        <v>0</v>
      </c>
      <c r="CV64" s="130">
        <f t="shared" si="50"/>
        <v>0</v>
      </c>
      <c r="CW64" s="130">
        <f t="shared" si="51"/>
        <v>0</v>
      </c>
      <c r="CX64" s="130">
        <f t="shared" si="52"/>
        <v>0</v>
      </c>
      <c r="CY64" s="130">
        <f t="shared" si="46"/>
        <v>0</v>
      </c>
      <c r="CZ64" s="130">
        <f t="shared" si="47"/>
        <v>0</v>
      </c>
      <c r="DA64" s="130">
        <f t="shared" si="48"/>
        <v>0</v>
      </c>
      <c r="DB64" s="130">
        <f t="shared" si="44"/>
        <v>0</v>
      </c>
      <c r="DC64" s="130">
        <f t="shared" si="44"/>
        <v>0</v>
      </c>
      <c r="DD64" s="130">
        <f t="shared" si="44"/>
        <v>0</v>
      </c>
      <c r="DE64" s="130">
        <f t="shared" si="44"/>
        <v>0</v>
      </c>
      <c r="DF64" s="130">
        <f t="shared" si="44"/>
        <v>0</v>
      </c>
      <c r="DG64" s="130">
        <f t="shared" si="44"/>
        <v>35813</v>
      </c>
      <c r="DH64" s="130">
        <f t="shared" si="44"/>
        <v>0</v>
      </c>
      <c r="DI64" s="130">
        <f t="shared" si="44"/>
        <v>0</v>
      </c>
      <c r="DJ64" s="130">
        <f t="shared" si="44"/>
        <v>0</v>
      </c>
    </row>
  </sheetData>
  <sheetProtection/>
  <autoFilter ref="A6:DJ64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42</v>
      </c>
      <c r="B7" s="192" t="s">
        <v>43</v>
      </c>
      <c r="C7" s="191" t="s">
        <v>364</v>
      </c>
      <c r="D7" s="193">
        <f>SUM(D8:D53)</f>
        <v>7039379</v>
      </c>
      <c r="E7" s="193">
        <f>SUM(E8:E53)</f>
        <v>4685249</v>
      </c>
      <c r="F7" s="193">
        <f>SUM(F8:F53)</f>
        <v>242094</v>
      </c>
      <c r="G7" s="193">
        <f>SUM(G8:G53)</f>
        <v>13690</v>
      </c>
      <c r="H7" s="193">
        <f>SUM(H8:H53)</f>
        <v>1854600</v>
      </c>
      <c r="I7" s="193">
        <f>SUM(I8:I53)</f>
        <v>2008258</v>
      </c>
      <c r="J7" s="193">
        <f>SUM(J8:J53)</f>
        <v>10817440</v>
      </c>
      <c r="K7" s="193">
        <f>SUM(K8:K53)</f>
        <v>566607</v>
      </c>
      <c r="L7" s="193">
        <f>SUM(L8:L53)</f>
        <v>2354130</v>
      </c>
      <c r="M7" s="193">
        <f>SUM(M8:M53)</f>
        <v>388929</v>
      </c>
      <c r="N7" s="193">
        <f>SUM(N8:N53)</f>
        <v>235873</v>
      </c>
      <c r="O7" s="193">
        <f>SUM(O8:O53)</f>
        <v>0</v>
      </c>
      <c r="P7" s="193">
        <f>SUM(P8:P53)</f>
        <v>0</v>
      </c>
      <c r="Q7" s="193">
        <f>SUM(Q8:Q53)</f>
        <v>0</v>
      </c>
      <c r="R7" s="193">
        <f>SUM(R8:R53)</f>
        <v>143515</v>
      </c>
      <c r="S7" s="193">
        <f>SUM(S8:S53)</f>
        <v>3797269</v>
      </c>
      <c r="T7" s="193">
        <f>SUM(T8:T53)</f>
        <v>92358</v>
      </c>
      <c r="U7" s="193">
        <f>SUM(U8:U53)</f>
        <v>153056</v>
      </c>
      <c r="V7" s="193">
        <f>SUM(V8:V53)</f>
        <v>7428308</v>
      </c>
      <c r="W7" s="193">
        <f>SUM(W8:W53)</f>
        <v>4921122</v>
      </c>
      <c r="X7" s="193">
        <f>SUM(X8:X53)</f>
        <v>242094</v>
      </c>
      <c r="Y7" s="193">
        <f>SUM(Y8:Y53)</f>
        <v>13690</v>
      </c>
      <c r="Z7" s="193">
        <f>SUM(Z8:Z53)</f>
        <v>1854600</v>
      </c>
      <c r="AA7" s="193">
        <f>SUM(AA8:AA53)</f>
        <v>2151773</v>
      </c>
      <c r="AB7" s="193">
        <f>SUM(AB8:AB53)</f>
        <v>14614709</v>
      </c>
      <c r="AC7" s="193">
        <f>SUM(AC8:AC53)</f>
        <v>658965</v>
      </c>
      <c r="AD7" s="193">
        <f>SUM(AD8:AD53)</f>
        <v>2507186</v>
      </c>
      <c r="AE7" s="193">
        <f>SUM(AE8:AE53)</f>
        <v>2814594</v>
      </c>
      <c r="AF7" s="193">
        <f>SUM(AF8:AF53)</f>
        <v>2749692</v>
      </c>
      <c r="AG7" s="193">
        <f>SUM(AG8:AG53)</f>
        <v>11611</v>
      </c>
      <c r="AH7" s="193">
        <f>SUM(AH8:AH53)</f>
        <v>1656923</v>
      </c>
      <c r="AI7" s="193">
        <f>SUM(AI8:AI53)</f>
        <v>918093</v>
      </c>
      <c r="AJ7" s="193">
        <f>SUM(AJ8:AJ53)</f>
        <v>163065</v>
      </c>
      <c r="AK7" s="193">
        <f>SUM(AK8:AK53)</f>
        <v>64902</v>
      </c>
      <c r="AL7" s="193" t="s">
        <v>363</v>
      </c>
      <c r="AM7" s="193">
        <f>SUM(AM8:AM53)</f>
        <v>11555404</v>
      </c>
      <c r="AN7" s="193">
        <f>SUM(AN8:AN53)</f>
        <v>2203256</v>
      </c>
      <c r="AO7" s="193">
        <f>SUM(AO8:AO53)</f>
        <v>1717434</v>
      </c>
      <c r="AP7" s="193">
        <f>SUM(AP8:AP53)</f>
        <v>0</v>
      </c>
      <c r="AQ7" s="193">
        <f>SUM(AQ8:AQ53)</f>
        <v>460915</v>
      </c>
      <c r="AR7" s="193">
        <f>SUM(AR8:AR53)</f>
        <v>24907</v>
      </c>
      <c r="AS7" s="193">
        <f>SUM(AS8:AS53)</f>
        <v>4137070</v>
      </c>
      <c r="AT7" s="193">
        <f>SUM(AT8:AT53)</f>
        <v>0</v>
      </c>
      <c r="AU7" s="193">
        <f>SUM(AU8:AU53)</f>
        <v>4018843</v>
      </c>
      <c r="AV7" s="193">
        <f>SUM(AV8:AV53)</f>
        <v>118227</v>
      </c>
      <c r="AW7" s="193">
        <f>SUM(AW8:AW53)</f>
        <v>0</v>
      </c>
      <c r="AX7" s="193">
        <f>SUM(AX8:AX53)</f>
        <v>5188353</v>
      </c>
      <c r="AY7" s="193">
        <f>SUM(AY8:AY53)</f>
        <v>286106</v>
      </c>
      <c r="AZ7" s="193">
        <f>SUM(AZ8:AZ53)</f>
        <v>3203254</v>
      </c>
      <c r="BA7" s="193">
        <f>SUM(BA8:BA53)</f>
        <v>1151150</v>
      </c>
      <c r="BB7" s="193">
        <f>SUM(BB8:BB53)</f>
        <v>547843</v>
      </c>
      <c r="BC7" s="193" t="s">
        <v>363</v>
      </c>
      <c r="BD7" s="193">
        <f>SUM(BD8:BD53)</f>
        <v>26725</v>
      </c>
      <c r="BE7" s="193">
        <f>SUM(BE8:BE53)</f>
        <v>3486821</v>
      </c>
      <c r="BF7" s="193">
        <f>SUM(BF8:BF53)</f>
        <v>17856819</v>
      </c>
      <c r="BG7" s="193">
        <f>SUM(BG8:BG53)</f>
        <v>67299</v>
      </c>
      <c r="BH7" s="193">
        <f>SUM(BH8:BH53)</f>
        <v>67299</v>
      </c>
      <c r="BI7" s="193">
        <f>SUM(BI8:BI53)</f>
        <v>0</v>
      </c>
      <c r="BJ7" s="193">
        <f>SUM(BJ8:BJ53)</f>
        <v>67299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363</v>
      </c>
      <c r="BO7" s="193">
        <f>SUM(BO8:BO53)</f>
        <v>3512498</v>
      </c>
      <c r="BP7" s="193">
        <f>SUM(BP8:BP53)</f>
        <v>732857</v>
      </c>
      <c r="BQ7" s="193">
        <f>SUM(BQ8:BQ53)</f>
        <v>574466</v>
      </c>
      <c r="BR7" s="193">
        <f>SUM(BR8:BR53)</f>
        <v>0</v>
      </c>
      <c r="BS7" s="193">
        <f>SUM(BS8:BS53)</f>
        <v>151392</v>
      </c>
      <c r="BT7" s="193">
        <f>SUM(BT8:BT53)</f>
        <v>6999</v>
      </c>
      <c r="BU7" s="193">
        <f>SUM(BU8:BU53)</f>
        <v>1990305</v>
      </c>
      <c r="BV7" s="193">
        <f>SUM(BV8:BV53)</f>
        <v>0</v>
      </c>
      <c r="BW7" s="193">
        <f>SUM(BW8:BW53)</f>
        <v>1988792</v>
      </c>
      <c r="BX7" s="193">
        <f>SUM(BX8:BX53)</f>
        <v>1513</v>
      </c>
      <c r="BY7" s="193">
        <f>SUM(BY8:BY53)</f>
        <v>5735</v>
      </c>
      <c r="BZ7" s="193">
        <f>SUM(BZ8:BZ53)</f>
        <v>783601</v>
      </c>
      <c r="CA7" s="193">
        <f>SUM(CA8:CA53)</f>
        <v>3001</v>
      </c>
      <c r="CB7" s="193">
        <f>SUM(CB8:CB53)</f>
        <v>659905</v>
      </c>
      <c r="CC7" s="193">
        <f>SUM(CC8:CC53)</f>
        <v>46172</v>
      </c>
      <c r="CD7" s="193">
        <f>SUM(CD8:CD53)</f>
        <v>74523</v>
      </c>
      <c r="CE7" s="193" t="s">
        <v>363</v>
      </c>
      <c r="CF7" s="193">
        <f>SUM(CF8:CF53)</f>
        <v>0</v>
      </c>
      <c r="CG7" s="193">
        <f>SUM(CG8:CG53)</f>
        <v>606401</v>
      </c>
      <c r="CH7" s="193">
        <f>SUM(CH8:CH53)</f>
        <v>4186198</v>
      </c>
      <c r="CI7" s="193">
        <f>SUM(CI8:CI53)</f>
        <v>2881893</v>
      </c>
      <c r="CJ7" s="193">
        <f>SUM(CJ8:CJ53)</f>
        <v>2816991</v>
      </c>
      <c r="CK7" s="193">
        <f>SUM(CK8:CK53)</f>
        <v>11611</v>
      </c>
      <c r="CL7" s="193">
        <f>SUM(CL8:CL53)</f>
        <v>1724222</v>
      </c>
      <c r="CM7" s="193">
        <f>SUM(CM8:CM53)</f>
        <v>918093</v>
      </c>
      <c r="CN7" s="193">
        <f>SUM(CN8:CN53)</f>
        <v>163065</v>
      </c>
      <c r="CO7" s="193">
        <f>SUM(CO8:CO53)</f>
        <v>64902</v>
      </c>
      <c r="CP7" s="193" t="s">
        <v>363</v>
      </c>
      <c r="CQ7" s="193">
        <f>SUM(CQ8:CQ53)</f>
        <v>15067902</v>
      </c>
      <c r="CR7" s="193">
        <f>SUM(CR8:CR53)</f>
        <v>2936113</v>
      </c>
      <c r="CS7" s="193">
        <f>SUM(CS8:CS53)</f>
        <v>2291900</v>
      </c>
      <c r="CT7" s="193">
        <f>SUM(CT8:CT53)</f>
        <v>0</v>
      </c>
      <c r="CU7" s="193">
        <f>SUM(CU8:CU53)</f>
        <v>612307</v>
      </c>
      <c r="CV7" s="193">
        <f>SUM(CV8:CV53)</f>
        <v>31906</v>
      </c>
      <c r="CW7" s="193">
        <f>SUM(CW8:CW53)</f>
        <v>6127375</v>
      </c>
      <c r="CX7" s="193">
        <f>SUM(CX8:CX53)</f>
        <v>0</v>
      </c>
      <c r="CY7" s="193">
        <f>SUM(CY8:CY53)</f>
        <v>6007635</v>
      </c>
      <c r="CZ7" s="193">
        <f>SUM(CZ8:CZ53)</f>
        <v>119740</v>
      </c>
      <c r="DA7" s="193">
        <f>SUM(DA8:DA53)</f>
        <v>5735</v>
      </c>
      <c r="DB7" s="193">
        <f>SUM(DB8:DB53)</f>
        <v>5971954</v>
      </c>
      <c r="DC7" s="193">
        <f>SUM(DC8:DC53)</f>
        <v>289107</v>
      </c>
      <c r="DD7" s="193">
        <f>SUM(DD8:DD53)</f>
        <v>3863159</v>
      </c>
      <c r="DE7" s="193">
        <f>SUM(DE8:DE53)</f>
        <v>1197322</v>
      </c>
      <c r="DF7" s="193">
        <f>SUM(DF8:DF53)</f>
        <v>622366</v>
      </c>
      <c r="DG7" s="193" t="s">
        <v>363</v>
      </c>
      <c r="DH7" s="193">
        <f>SUM(DH8:DH53)</f>
        <v>26725</v>
      </c>
      <c r="DI7" s="193">
        <f>SUM(DI8:DI53)</f>
        <v>4093222</v>
      </c>
      <c r="DJ7" s="193">
        <f>SUM(DJ8:DJ53)</f>
        <v>22043017</v>
      </c>
    </row>
    <row r="8" spans="1:114" s="122" customFormat="1" ht="12" customHeight="1">
      <c r="A8" s="118" t="s">
        <v>42</v>
      </c>
      <c r="B8" s="134" t="s">
        <v>44</v>
      </c>
      <c r="C8" s="118" t="s">
        <v>45</v>
      </c>
      <c r="D8" s="120">
        <f aca="true" t="shared" si="0" ref="D8:D28">SUM(E8,+L8)</f>
        <v>0</v>
      </c>
      <c r="E8" s="120">
        <f aca="true" t="shared" si="1" ref="E8:E28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8">SUM(N8,+U8)</f>
        <v>48663</v>
      </c>
      <c r="N8" s="120">
        <f aca="true" t="shared" si="3" ref="N8:N28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389864</v>
      </c>
      <c r="T8" s="120">
        <v>0</v>
      </c>
      <c r="U8" s="120">
        <v>48663</v>
      </c>
      <c r="V8" s="120">
        <f aca="true" t="shared" si="4" ref="V8:V28">+SUM(D8,M8)</f>
        <v>48663</v>
      </c>
      <c r="W8" s="120">
        <f aca="true" t="shared" si="5" ref="W8:W28">+SUM(E8,N8)</f>
        <v>0</v>
      </c>
      <c r="X8" s="120">
        <f aca="true" t="shared" si="6" ref="X8:X28">+SUM(F8,O8)</f>
        <v>0</v>
      </c>
      <c r="Y8" s="120">
        <f aca="true" t="shared" si="7" ref="Y8:Y28">+SUM(G8,P8)</f>
        <v>0</v>
      </c>
      <c r="Z8" s="120">
        <f aca="true" t="shared" si="8" ref="Z8:Z28">+SUM(H8,Q8)</f>
        <v>0</v>
      </c>
      <c r="AA8" s="120">
        <f aca="true" t="shared" si="9" ref="AA8:AA28">+SUM(I8,R8)</f>
        <v>0</v>
      </c>
      <c r="AB8" s="120">
        <f aca="true" t="shared" si="10" ref="AB8:AB28">+SUM(J8,S8)</f>
        <v>389864</v>
      </c>
      <c r="AC8" s="120">
        <f aca="true" t="shared" si="11" ref="AC8:AC28">+SUM(K8,T8)</f>
        <v>0</v>
      </c>
      <c r="AD8" s="120">
        <f aca="true" t="shared" si="12" ref="AD8:AD28">+SUM(L8,U8)</f>
        <v>48663</v>
      </c>
      <c r="AE8" s="120">
        <f aca="true" t="shared" si="13" ref="AE8:AE28">SUM(AF8,+AK8)</f>
        <v>0</v>
      </c>
      <c r="AF8" s="120">
        <f aca="true" t="shared" si="14" ref="AF8:AF28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363</v>
      </c>
      <c r="AM8" s="120">
        <f aca="true" t="shared" si="15" ref="AM8:AM28">SUM(AN8,AS8,AW8,AX8,BD8)</f>
        <v>0</v>
      </c>
      <c r="AN8" s="120">
        <f aca="true" t="shared" si="16" ref="AN8:AN28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8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8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363</v>
      </c>
      <c r="BD8" s="120">
        <v>0</v>
      </c>
      <c r="BE8" s="120">
        <v>0</v>
      </c>
      <c r="BF8" s="120">
        <f aca="true" t="shared" si="19" ref="BF8:BF28">SUM(AE8,+AM8,+BE8)</f>
        <v>0</v>
      </c>
      <c r="BG8" s="120">
        <f aca="true" t="shared" si="20" ref="BG8:BG28">SUM(BH8,+BM8)</f>
        <v>0</v>
      </c>
      <c r="BH8" s="120">
        <f aca="true" t="shared" si="21" ref="BH8:BH28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363</v>
      </c>
      <c r="BO8" s="120">
        <f aca="true" t="shared" si="22" ref="BO8:BO28">SUM(BP8,BU8,BY8,BZ8,CF8)</f>
        <v>391216</v>
      </c>
      <c r="BP8" s="120">
        <f aca="true" t="shared" si="23" ref="BP8:BP28">SUM(BQ8:BT8)</f>
        <v>111619</v>
      </c>
      <c r="BQ8" s="120">
        <v>111619</v>
      </c>
      <c r="BR8" s="120">
        <v>0</v>
      </c>
      <c r="BS8" s="120">
        <v>0</v>
      </c>
      <c r="BT8" s="120">
        <v>0</v>
      </c>
      <c r="BU8" s="120">
        <f aca="true" t="shared" si="24" ref="BU8:BU28">SUM(BV8:BX8)</f>
        <v>225540</v>
      </c>
      <c r="BV8" s="120">
        <v>0</v>
      </c>
      <c r="BW8" s="120">
        <v>225540</v>
      </c>
      <c r="BX8" s="120">
        <v>0</v>
      </c>
      <c r="BY8" s="120">
        <v>0</v>
      </c>
      <c r="BZ8" s="120">
        <f aca="true" t="shared" si="25" ref="BZ8:BZ28">SUM(CA8:CD8)</f>
        <v>54057</v>
      </c>
      <c r="CA8" s="120">
        <v>0</v>
      </c>
      <c r="CB8" s="120">
        <v>13596</v>
      </c>
      <c r="CC8" s="120">
        <v>6722</v>
      </c>
      <c r="CD8" s="120">
        <v>33739</v>
      </c>
      <c r="CE8" s="121" t="s">
        <v>363</v>
      </c>
      <c r="CF8" s="120">
        <v>0</v>
      </c>
      <c r="CG8" s="120">
        <v>47311</v>
      </c>
      <c r="CH8" s="120">
        <f aca="true" t="shared" si="26" ref="CH8:CH28">SUM(BG8,+BO8,+CG8)</f>
        <v>438527</v>
      </c>
      <c r="CI8" s="120">
        <f aca="true" t="shared" si="27" ref="CI8:CI28">SUM(AE8,+BG8)</f>
        <v>0</v>
      </c>
      <c r="CJ8" s="120">
        <f aca="true" t="shared" si="28" ref="CJ8:CJ28">SUM(AF8,+BH8)</f>
        <v>0</v>
      </c>
      <c r="CK8" s="120">
        <f aca="true" t="shared" si="29" ref="CK8:CK28">SUM(AG8,+BI8)</f>
        <v>0</v>
      </c>
      <c r="CL8" s="120">
        <f aca="true" t="shared" si="30" ref="CL8:CL28">SUM(AH8,+BJ8)</f>
        <v>0</v>
      </c>
      <c r="CM8" s="120">
        <f aca="true" t="shared" si="31" ref="CM8:CM28">SUM(AI8,+BK8)</f>
        <v>0</v>
      </c>
      <c r="CN8" s="120">
        <f aca="true" t="shared" si="32" ref="CN8:CN28">SUM(AJ8,+BL8)</f>
        <v>0</v>
      </c>
      <c r="CO8" s="120">
        <f aca="true" t="shared" si="33" ref="CO8:CO28">SUM(AK8,+BM8)</f>
        <v>0</v>
      </c>
      <c r="CP8" s="121" t="s">
        <v>363</v>
      </c>
      <c r="CQ8" s="120">
        <f aca="true" t="shared" si="34" ref="CQ8:DF23">SUM(AM8,+BO8)</f>
        <v>391216</v>
      </c>
      <c r="CR8" s="120">
        <f t="shared" si="34"/>
        <v>111619</v>
      </c>
      <c r="CS8" s="120">
        <f t="shared" si="34"/>
        <v>111619</v>
      </c>
      <c r="CT8" s="120">
        <f t="shared" si="34"/>
        <v>0</v>
      </c>
      <c r="CU8" s="120">
        <f t="shared" si="34"/>
        <v>0</v>
      </c>
      <c r="CV8" s="120">
        <f t="shared" si="34"/>
        <v>0</v>
      </c>
      <c r="CW8" s="120">
        <f t="shared" si="34"/>
        <v>225540</v>
      </c>
      <c r="CX8" s="120">
        <f t="shared" si="34"/>
        <v>0</v>
      </c>
      <c r="CY8" s="120">
        <f t="shared" si="34"/>
        <v>225540</v>
      </c>
      <c r="CZ8" s="120">
        <f t="shared" si="34"/>
        <v>0</v>
      </c>
      <c r="DA8" s="120">
        <f t="shared" si="34"/>
        <v>0</v>
      </c>
      <c r="DB8" s="120">
        <f t="shared" si="34"/>
        <v>54057</v>
      </c>
      <c r="DC8" s="120">
        <f t="shared" si="34"/>
        <v>0</v>
      </c>
      <c r="DD8" s="120">
        <f t="shared" si="34"/>
        <v>13596</v>
      </c>
      <c r="DE8" s="120">
        <f t="shared" si="34"/>
        <v>6722</v>
      </c>
      <c r="DF8" s="120">
        <f t="shared" si="34"/>
        <v>33739</v>
      </c>
      <c r="DG8" s="121" t="s">
        <v>363</v>
      </c>
      <c r="DH8" s="120">
        <f aca="true" t="shared" si="35" ref="DH8:DH28">SUM(BD8,+CF8)</f>
        <v>0</v>
      </c>
      <c r="DI8" s="120">
        <f aca="true" t="shared" si="36" ref="DI8:DI28">SUM(BE8,+CG8)</f>
        <v>47311</v>
      </c>
      <c r="DJ8" s="120">
        <f aca="true" t="shared" si="37" ref="DJ8:DJ28">SUM(BF8,+CH8)</f>
        <v>438527</v>
      </c>
    </row>
    <row r="9" spans="1:114" s="122" customFormat="1" ht="12" customHeight="1">
      <c r="A9" s="118" t="s">
        <v>42</v>
      </c>
      <c r="B9" s="134" t="s">
        <v>46</v>
      </c>
      <c r="C9" s="118" t="s">
        <v>47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17870</v>
      </c>
      <c r="N9" s="120">
        <f t="shared" si="3"/>
        <v>17870</v>
      </c>
      <c r="O9" s="120">
        <v>0</v>
      </c>
      <c r="P9" s="120">
        <v>0</v>
      </c>
      <c r="Q9" s="120">
        <v>0</v>
      </c>
      <c r="R9" s="120">
        <v>0</v>
      </c>
      <c r="S9" s="120">
        <v>309543</v>
      </c>
      <c r="T9" s="120">
        <v>17870</v>
      </c>
      <c r="U9" s="120">
        <v>0</v>
      </c>
      <c r="V9" s="120">
        <f t="shared" si="4"/>
        <v>17870</v>
      </c>
      <c r="W9" s="120">
        <f t="shared" si="5"/>
        <v>17870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0">
        <f t="shared" si="10"/>
        <v>309543</v>
      </c>
      <c r="AC9" s="120">
        <f t="shared" si="11"/>
        <v>17870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363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363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363</v>
      </c>
      <c r="BO9" s="120">
        <f t="shared" si="22"/>
        <v>308640</v>
      </c>
      <c r="BP9" s="120">
        <f t="shared" si="23"/>
        <v>74717</v>
      </c>
      <c r="BQ9" s="120">
        <v>74717</v>
      </c>
      <c r="BR9" s="120">
        <v>0</v>
      </c>
      <c r="BS9" s="120">
        <v>0</v>
      </c>
      <c r="BT9" s="120">
        <v>0</v>
      </c>
      <c r="BU9" s="120">
        <f t="shared" si="24"/>
        <v>156730</v>
      </c>
      <c r="BV9" s="120">
        <v>0</v>
      </c>
      <c r="BW9" s="120">
        <v>156730</v>
      </c>
      <c r="BX9" s="120">
        <v>0</v>
      </c>
      <c r="BY9" s="120">
        <v>0</v>
      </c>
      <c r="BZ9" s="120">
        <f t="shared" si="25"/>
        <v>77193</v>
      </c>
      <c r="CA9" s="120">
        <v>0</v>
      </c>
      <c r="CB9" s="120">
        <v>74964</v>
      </c>
      <c r="CC9" s="120">
        <v>2229</v>
      </c>
      <c r="CD9" s="120">
        <v>0</v>
      </c>
      <c r="CE9" s="121" t="s">
        <v>363</v>
      </c>
      <c r="CF9" s="120">
        <v>0</v>
      </c>
      <c r="CG9" s="120">
        <v>18773</v>
      </c>
      <c r="CH9" s="120">
        <f t="shared" si="26"/>
        <v>327413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363</v>
      </c>
      <c r="CQ9" s="120">
        <f t="shared" si="34"/>
        <v>308640</v>
      </c>
      <c r="CR9" s="120">
        <f t="shared" si="34"/>
        <v>74717</v>
      </c>
      <c r="CS9" s="120">
        <f t="shared" si="34"/>
        <v>74717</v>
      </c>
      <c r="CT9" s="120">
        <f t="shared" si="34"/>
        <v>0</v>
      </c>
      <c r="CU9" s="120">
        <f t="shared" si="34"/>
        <v>0</v>
      </c>
      <c r="CV9" s="120">
        <f t="shared" si="34"/>
        <v>0</v>
      </c>
      <c r="CW9" s="120">
        <f t="shared" si="34"/>
        <v>156730</v>
      </c>
      <c r="CX9" s="120">
        <f t="shared" si="34"/>
        <v>0</v>
      </c>
      <c r="CY9" s="120">
        <f t="shared" si="34"/>
        <v>156730</v>
      </c>
      <c r="CZ9" s="120">
        <f t="shared" si="34"/>
        <v>0</v>
      </c>
      <c r="DA9" s="120">
        <f t="shared" si="34"/>
        <v>0</v>
      </c>
      <c r="DB9" s="120">
        <f t="shared" si="34"/>
        <v>77193</v>
      </c>
      <c r="DC9" s="120">
        <f t="shared" si="34"/>
        <v>0</v>
      </c>
      <c r="DD9" s="120">
        <f t="shared" si="34"/>
        <v>74964</v>
      </c>
      <c r="DE9" s="120">
        <f t="shared" si="34"/>
        <v>2229</v>
      </c>
      <c r="DF9" s="120">
        <f t="shared" si="34"/>
        <v>0</v>
      </c>
      <c r="DG9" s="121" t="s">
        <v>363</v>
      </c>
      <c r="DH9" s="120">
        <f t="shared" si="35"/>
        <v>0</v>
      </c>
      <c r="DI9" s="120">
        <f t="shared" si="36"/>
        <v>18773</v>
      </c>
      <c r="DJ9" s="120">
        <f t="shared" si="37"/>
        <v>327413</v>
      </c>
    </row>
    <row r="10" spans="1:114" s="122" customFormat="1" ht="12" customHeight="1">
      <c r="A10" s="118" t="s">
        <v>42</v>
      </c>
      <c r="B10" s="134" t="s">
        <v>48</v>
      </c>
      <c r="C10" s="118" t="s">
        <v>49</v>
      </c>
      <c r="D10" s="120">
        <f t="shared" si="0"/>
        <v>575067</v>
      </c>
      <c r="E10" s="120">
        <f t="shared" si="1"/>
        <v>547736</v>
      </c>
      <c r="F10" s="120">
        <v>0</v>
      </c>
      <c r="G10" s="120">
        <v>0</v>
      </c>
      <c r="H10" s="120">
        <v>367900</v>
      </c>
      <c r="I10" s="120">
        <v>179836</v>
      </c>
      <c r="J10" s="120">
        <v>608235</v>
      </c>
      <c r="K10" s="120">
        <v>0</v>
      </c>
      <c r="L10" s="120">
        <v>27331</v>
      </c>
      <c r="M10" s="120">
        <f t="shared" si="2"/>
        <v>1497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199444</v>
      </c>
      <c r="T10" s="120">
        <v>0</v>
      </c>
      <c r="U10" s="120">
        <v>1497</v>
      </c>
      <c r="V10" s="120">
        <f t="shared" si="4"/>
        <v>576564</v>
      </c>
      <c r="W10" s="120">
        <f t="shared" si="5"/>
        <v>547736</v>
      </c>
      <c r="X10" s="120">
        <f t="shared" si="6"/>
        <v>0</v>
      </c>
      <c r="Y10" s="120">
        <f t="shared" si="7"/>
        <v>0</v>
      </c>
      <c r="Z10" s="120">
        <f t="shared" si="8"/>
        <v>367900</v>
      </c>
      <c r="AA10" s="120">
        <f t="shared" si="9"/>
        <v>179836</v>
      </c>
      <c r="AB10" s="120">
        <f t="shared" si="10"/>
        <v>807679</v>
      </c>
      <c r="AC10" s="120">
        <f t="shared" si="11"/>
        <v>0</v>
      </c>
      <c r="AD10" s="120">
        <f t="shared" si="12"/>
        <v>28828</v>
      </c>
      <c r="AE10" s="120">
        <f t="shared" si="13"/>
        <v>384257</v>
      </c>
      <c r="AF10" s="120">
        <f t="shared" si="14"/>
        <v>384257</v>
      </c>
      <c r="AG10" s="120">
        <v>11611</v>
      </c>
      <c r="AH10" s="120">
        <v>372646</v>
      </c>
      <c r="AI10" s="120">
        <v>0</v>
      </c>
      <c r="AJ10" s="120">
        <v>0</v>
      </c>
      <c r="AK10" s="120">
        <v>0</v>
      </c>
      <c r="AL10" s="121" t="s">
        <v>363</v>
      </c>
      <c r="AM10" s="120">
        <f t="shared" si="15"/>
        <v>799045</v>
      </c>
      <c r="AN10" s="120">
        <f t="shared" si="16"/>
        <v>83989</v>
      </c>
      <c r="AO10" s="120">
        <v>55993</v>
      </c>
      <c r="AP10" s="120">
        <v>0</v>
      </c>
      <c r="AQ10" s="120">
        <v>27996</v>
      </c>
      <c r="AR10" s="120">
        <v>0</v>
      </c>
      <c r="AS10" s="120">
        <f t="shared" si="17"/>
        <v>345462</v>
      </c>
      <c r="AT10" s="120">
        <v>0</v>
      </c>
      <c r="AU10" s="120">
        <v>345462</v>
      </c>
      <c r="AV10" s="120">
        <v>0</v>
      </c>
      <c r="AW10" s="120">
        <v>0</v>
      </c>
      <c r="AX10" s="120">
        <f t="shared" si="18"/>
        <v>369594</v>
      </c>
      <c r="AY10" s="120">
        <v>0</v>
      </c>
      <c r="AZ10" s="120">
        <v>268596</v>
      </c>
      <c r="BA10" s="120">
        <v>100998</v>
      </c>
      <c r="BB10" s="120">
        <v>0</v>
      </c>
      <c r="BC10" s="121" t="s">
        <v>363</v>
      </c>
      <c r="BD10" s="120">
        <v>0</v>
      </c>
      <c r="BE10" s="120">
        <v>0</v>
      </c>
      <c r="BF10" s="120">
        <f t="shared" si="19"/>
        <v>1183302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363</v>
      </c>
      <c r="BO10" s="120">
        <f t="shared" si="22"/>
        <v>200941</v>
      </c>
      <c r="BP10" s="120">
        <f t="shared" si="23"/>
        <v>76989</v>
      </c>
      <c r="BQ10" s="120">
        <v>34995</v>
      </c>
      <c r="BR10" s="120">
        <v>0</v>
      </c>
      <c r="BS10" s="120">
        <v>34995</v>
      </c>
      <c r="BT10" s="120">
        <v>6999</v>
      </c>
      <c r="BU10" s="120">
        <f t="shared" si="24"/>
        <v>111322</v>
      </c>
      <c r="BV10" s="120">
        <v>0</v>
      </c>
      <c r="BW10" s="120">
        <v>110965</v>
      </c>
      <c r="BX10" s="120">
        <v>357</v>
      </c>
      <c r="BY10" s="120">
        <v>0</v>
      </c>
      <c r="BZ10" s="120">
        <f t="shared" si="25"/>
        <v>12630</v>
      </c>
      <c r="CA10" s="120">
        <v>0</v>
      </c>
      <c r="CB10" s="120">
        <v>12630</v>
      </c>
      <c r="CC10" s="120">
        <v>0</v>
      </c>
      <c r="CD10" s="120">
        <v>0</v>
      </c>
      <c r="CE10" s="121" t="s">
        <v>363</v>
      </c>
      <c r="CF10" s="120">
        <v>0</v>
      </c>
      <c r="CG10" s="120">
        <v>0</v>
      </c>
      <c r="CH10" s="120">
        <f t="shared" si="26"/>
        <v>200941</v>
      </c>
      <c r="CI10" s="120">
        <f t="shared" si="27"/>
        <v>384257</v>
      </c>
      <c r="CJ10" s="120">
        <f t="shared" si="28"/>
        <v>384257</v>
      </c>
      <c r="CK10" s="120">
        <f t="shared" si="29"/>
        <v>11611</v>
      </c>
      <c r="CL10" s="120">
        <f t="shared" si="30"/>
        <v>372646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363</v>
      </c>
      <c r="CQ10" s="120">
        <f t="shared" si="34"/>
        <v>999986</v>
      </c>
      <c r="CR10" s="120">
        <f t="shared" si="34"/>
        <v>160978</v>
      </c>
      <c r="CS10" s="120">
        <f t="shared" si="34"/>
        <v>90988</v>
      </c>
      <c r="CT10" s="120">
        <f t="shared" si="34"/>
        <v>0</v>
      </c>
      <c r="CU10" s="120">
        <f t="shared" si="34"/>
        <v>62991</v>
      </c>
      <c r="CV10" s="120">
        <f t="shared" si="34"/>
        <v>6999</v>
      </c>
      <c r="CW10" s="120">
        <f t="shared" si="34"/>
        <v>456784</v>
      </c>
      <c r="CX10" s="120">
        <f t="shared" si="34"/>
        <v>0</v>
      </c>
      <c r="CY10" s="120">
        <f t="shared" si="34"/>
        <v>456427</v>
      </c>
      <c r="CZ10" s="120">
        <f t="shared" si="34"/>
        <v>357</v>
      </c>
      <c r="DA10" s="120">
        <f t="shared" si="34"/>
        <v>0</v>
      </c>
      <c r="DB10" s="120">
        <f t="shared" si="34"/>
        <v>382224</v>
      </c>
      <c r="DC10" s="120">
        <f t="shared" si="34"/>
        <v>0</v>
      </c>
      <c r="DD10" s="120">
        <f t="shared" si="34"/>
        <v>281226</v>
      </c>
      <c r="DE10" s="120">
        <f t="shared" si="34"/>
        <v>100998</v>
      </c>
      <c r="DF10" s="120">
        <f t="shared" si="34"/>
        <v>0</v>
      </c>
      <c r="DG10" s="121" t="s">
        <v>363</v>
      </c>
      <c r="DH10" s="120">
        <f t="shared" si="35"/>
        <v>0</v>
      </c>
      <c r="DI10" s="120">
        <f t="shared" si="36"/>
        <v>0</v>
      </c>
      <c r="DJ10" s="120">
        <f t="shared" si="37"/>
        <v>1384243</v>
      </c>
    </row>
    <row r="11" spans="1:114" s="122" customFormat="1" ht="12" customHeight="1">
      <c r="A11" s="118" t="s">
        <v>42</v>
      </c>
      <c r="B11" s="134" t="s">
        <v>50</v>
      </c>
      <c r="C11" s="118" t="s">
        <v>51</v>
      </c>
      <c r="D11" s="120">
        <f t="shared" si="0"/>
        <v>223691</v>
      </c>
      <c r="E11" s="120">
        <f t="shared" si="1"/>
        <v>223691</v>
      </c>
      <c r="F11" s="120">
        <v>0</v>
      </c>
      <c r="G11" s="120">
        <v>0</v>
      </c>
      <c r="H11" s="120">
        <v>0</v>
      </c>
      <c r="I11" s="120">
        <v>167668</v>
      </c>
      <c r="J11" s="120">
        <v>1024076</v>
      </c>
      <c r="K11" s="120">
        <v>56023</v>
      </c>
      <c r="L11" s="120">
        <v>0</v>
      </c>
      <c r="M11" s="120">
        <f t="shared" si="2"/>
        <v>8403</v>
      </c>
      <c r="N11" s="120">
        <f t="shared" si="3"/>
        <v>8403</v>
      </c>
      <c r="O11" s="120">
        <v>0</v>
      </c>
      <c r="P11" s="120">
        <v>0</v>
      </c>
      <c r="Q11" s="120">
        <v>0</v>
      </c>
      <c r="R11" s="120">
        <v>0</v>
      </c>
      <c r="S11" s="120">
        <v>226340</v>
      </c>
      <c r="T11" s="120">
        <v>8403</v>
      </c>
      <c r="U11" s="120">
        <v>0</v>
      </c>
      <c r="V11" s="120">
        <f t="shared" si="4"/>
        <v>232094</v>
      </c>
      <c r="W11" s="120">
        <f t="shared" si="5"/>
        <v>232094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167668</v>
      </c>
      <c r="AB11" s="120">
        <f t="shared" si="10"/>
        <v>1250416</v>
      </c>
      <c r="AC11" s="120">
        <f t="shared" si="11"/>
        <v>64426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363</v>
      </c>
      <c r="AM11" s="120">
        <f t="shared" si="15"/>
        <v>1121298</v>
      </c>
      <c r="AN11" s="120">
        <f t="shared" si="16"/>
        <v>172824</v>
      </c>
      <c r="AO11" s="120">
        <v>172824</v>
      </c>
      <c r="AP11" s="120">
        <v>0</v>
      </c>
      <c r="AQ11" s="120">
        <v>0</v>
      </c>
      <c r="AR11" s="120">
        <v>0</v>
      </c>
      <c r="AS11" s="120">
        <f t="shared" si="17"/>
        <v>595179</v>
      </c>
      <c r="AT11" s="120">
        <v>0</v>
      </c>
      <c r="AU11" s="120">
        <v>595179</v>
      </c>
      <c r="AV11" s="120">
        <v>0</v>
      </c>
      <c r="AW11" s="120">
        <v>0</v>
      </c>
      <c r="AX11" s="120">
        <f t="shared" si="18"/>
        <v>353295</v>
      </c>
      <c r="AY11" s="120">
        <v>0</v>
      </c>
      <c r="AZ11" s="120">
        <v>257163</v>
      </c>
      <c r="BA11" s="120">
        <v>96132</v>
      </c>
      <c r="BB11" s="120">
        <v>0</v>
      </c>
      <c r="BC11" s="121" t="s">
        <v>363</v>
      </c>
      <c r="BD11" s="120">
        <v>0</v>
      </c>
      <c r="BE11" s="120">
        <v>126469</v>
      </c>
      <c r="BF11" s="120">
        <f t="shared" si="19"/>
        <v>1247767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363</v>
      </c>
      <c r="BO11" s="120">
        <f t="shared" si="22"/>
        <v>198331</v>
      </c>
      <c r="BP11" s="120">
        <f t="shared" si="23"/>
        <v>24709</v>
      </c>
      <c r="BQ11" s="120">
        <v>24709</v>
      </c>
      <c r="BR11" s="120">
        <v>0</v>
      </c>
      <c r="BS11" s="120">
        <v>0</v>
      </c>
      <c r="BT11" s="120">
        <v>0</v>
      </c>
      <c r="BU11" s="120">
        <f t="shared" si="24"/>
        <v>121786</v>
      </c>
      <c r="BV11" s="120">
        <v>0</v>
      </c>
      <c r="BW11" s="120">
        <v>121786</v>
      </c>
      <c r="BX11" s="120">
        <v>0</v>
      </c>
      <c r="BY11" s="120">
        <v>0</v>
      </c>
      <c r="BZ11" s="120">
        <f t="shared" si="25"/>
        <v>51836</v>
      </c>
      <c r="CA11" s="120">
        <v>0</v>
      </c>
      <c r="CB11" s="120">
        <v>50183</v>
      </c>
      <c r="CC11" s="120">
        <v>1653</v>
      </c>
      <c r="CD11" s="120">
        <v>0</v>
      </c>
      <c r="CE11" s="121" t="s">
        <v>363</v>
      </c>
      <c r="CF11" s="120">
        <v>0</v>
      </c>
      <c r="CG11" s="120">
        <v>36412</v>
      </c>
      <c r="CH11" s="120">
        <f t="shared" si="26"/>
        <v>234743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363</v>
      </c>
      <c r="CQ11" s="120">
        <f t="shared" si="34"/>
        <v>1319629</v>
      </c>
      <c r="CR11" s="120">
        <f t="shared" si="34"/>
        <v>197533</v>
      </c>
      <c r="CS11" s="120">
        <f t="shared" si="34"/>
        <v>197533</v>
      </c>
      <c r="CT11" s="120">
        <f t="shared" si="34"/>
        <v>0</v>
      </c>
      <c r="CU11" s="120">
        <f t="shared" si="34"/>
        <v>0</v>
      </c>
      <c r="CV11" s="120">
        <f t="shared" si="34"/>
        <v>0</v>
      </c>
      <c r="CW11" s="120">
        <f t="shared" si="34"/>
        <v>716965</v>
      </c>
      <c r="CX11" s="120">
        <f t="shared" si="34"/>
        <v>0</v>
      </c>
      <c r="CY11" s="120">
        <f t="shared" si="34"/>
        <v>716965</v>
      </c>
      <c r="CZ11" s="120">
        <f t="shared" si="34"/>
        <v>0</v>
      </c>
      <c r="DA11" s="120">
        <f t="shared" si="34"/>
        <v>0</v>
      </c>
      <c r="DB11" s="120">
        <f t="shared" si="34"/>
        <v>405131</v>
      </c>
      <c r="DC11" s="120">
        <f t="shared" si="34"/>
        <v>0</v>
      </c>
      <c r="DD11" s="120">
        <f t="shared" si="34"/>
        <v>307346</v>
      </c>
      <c r="DE11" s="120">
        <f t="shared" si="34"/>
        <v>97785</v>
      </c>
      <c r="DF11" s="120">
        <f t="shared" si="34"/>
        <v>0</v>
      </c>
      <c r="DG11" s="121" t="s">
        <v>363</v>
      </c>
      <c r="DH11" s="120">
        <f t="shared" si="35"/>
        <v>0</v>
      </c>
      <c r="DI11" s="120">
        <f t="shared" si="36"/>
        <v>162881</v>
      </c>
      <c r="DJ11" s="120">
        <f t="shared" si="37"/>
        <v>1482510</v>
      </c>
    </row>
    <row r="12" spans="1:114" s="122" customFormat="1" ht="12" customHeight="1">
      <c r="A12" s="118" t="s">
        <v>42</v>
      </c>
      <c r="B12" s="134" t="s">
        <v>52</v>
      </c>
      <c r="C12" s="118" t="s">
        <v>53</v>
      </c>
      <c r="D12" s="130">
        <f t="shared" si="0"/>
        <v>166693</v>
      </c>
      <c r="E12" s="130">
        <f t="shared" si="1"/>
        <v>166693</v>
      </c>
      <c r="F12" s="130">
        <v>0</v>
      </c>
      <c r="G12" s="130">
        <v>0</v>
      </c>
      <c r="H12" s="130">
        <v>0</v>
      </c>
      <c r="I12" s="130">
        <v>86604</v>
      </c>
      <c r="J12" s="130">
        <v>761831</v>
      </c>
      <c r="K12" s="130">
        <v>80089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166693</v>
      </c>
      <c r="W12" s="130">
        <f t="shared" si="5"/>
        <v>166693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86604</v>
      </c>
      <c r="AB12" s="130">
        <f t="shared" si="10"/>
        <v>761831</v>
      </c>
      <c r="AC12" s="130">
        <f t="shared" si="11"/>
        <v>80089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2" t="s">
        <v>363</v>
      </c>
      <c r="AM12" s="130">
        <f t="shared" si="15"/>
        <v>813518</v>
      </c>
      <c r="AN12" s="130">
        <f t="shared" si="16"/>
        <v>29858</v>
      </c>
      <c r="AO12" s="130">
        <v>29858</v>
      </c>
      <c r="AP12" s="130">
        <v>0</v>
      </c>
      <c r="AQ12" s="130">
        <v>0</v>
      </c>
      <c r="AR12" s="130">
        <v>0</v>
      </c>
      <c r="AS12" s="130">
        <f t="shared" si="17"/>
        <v>357792</v>
      </c>
      <c r="AT12" s="130">
        <v>0</v>
      </c>
      <c r="AU12" s="130">
        <v>357648</v>
      </c>
      <c r="AV12" s="130">
        <v>144</v>
      </c>
      <c r="AW12" s="130">
        <v>0</v>
      </c>
      <c r="AX12" s="130">
        <f t="shared" si="18"/>
        <v>425868</v>
      </c>
      <c r="AY12" s="130">
        <v>0</v>
      </c>
      <c r="AZ12" s="130">
        <v>335501</v>
      </c>
      <c r="BA12" s="130">
        <v>90367</v>
      </c>
      <c r="BB12" s="130">
        <v>0</v>
      </c>
      <c r="BC12" s="132" t="s">
        <v>363</v>
      </c>
      <c r="BD12" s="130">
        <v>0</v>
      </c>
      <c r="BE12" s="130">
        <v>115006</v>
      </c>
      <c r="BF12" s="130">
        <f t="shared" si="19"/>
        <v>928524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2" t="s">
        <v>363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2" t="s">
        <v>363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2" t="s">
        <v>363</v>
      </c>
      <c r="CQ12" s="130">
        <f t="shared" si="34"/>
        <v>813518</v>
      </c>
      <c r="CR12" s="130">
        <f t="shared" si="34"/>
        <v>29858</v>
      </c>
      <c r="CS12" s="130">
        <f t="shared" si="34"/>
        <v>29858</v>
      </c>
      <c r="CT12" s="130">
        <f t="shared" si="34"/>
        <v>0</v>
      </c>
      <c r="CU12" s="130">
        <f t="shared" si="34"/>
        <v>0</v>
      </c>
      <c r="CV12" s="130">
        <f t="shared" si="34"/>
        <v>0</v>
      </c>
      <c r="CW12" s="130">
        <f t="shared" si="34"/>
        <v>357792</v>
      </c>
      <c r="CX12" s="130">
        <f t="shared" si="34"/>
        <v>0</v>
      </c>
      <c r="CY12" s="130">
        <f t="shared" si="34"/>
        <v>357648</v>
      </c>
      <c r="CZ12" s="130">
        <f t="shared" si="34"/>
        <v>144</v>
      </c>
      <c r="DA12" s="130">
        <f t="shared" si="34"/>
        <v>0</v>
      </c>
      <c r="DB12" s="130">
        <f t="shared" si="34"/>
        <v>425868</v>
      </c>
      <c r="DC12" s="130">
        <f t="shared" si="34"/>
        <v>0</v>
      </c>
      <c r="DD12" s="130">
        <f t="shared" si="34"/>
        <v>335501</v>
      </c>
      <c r="DE12" s="130">
        <f t="shared" si="34"/>
        <v>90367</v>
      </c>
      <c r="DF12" s="130">
        <f t="shared" si="34"/>
        <v>0</v>
      </c>
      <c r="DG12" s="132" t="s">
        <v>363</v>
      </c>
      <c r="DH12" s="130">
        <f t="shared" si="35"/>
        <v>0</v>
      </c>
      <c r="DI12" s="130">
        <f t="shared" si="36"/>
        <v>115006</v>
      </c>
      <c r="DJ12" s="130">
        <f t="shared" si="37"/>
        <v>928524</v>
      </c>
    </row>
    <row r="13" spans="1:114" s="122" customFormat="1" ht="12" customHeight="1">
      <c r="A13" s="118" t="s">
        <v>42</v>
      </c>
      <c r="B13" s="134" t="s">
        <v>54</v>
      </c>
      <c r="C13" s="118" t="s">
        <v>55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4321</v>
      </c>
      <c r="N13" s="130">
        <f t="shared" si="3"/>
        <v>4285</v>
      </c>
      <c r="O13" s="130">
        <v>0</v>
      </c>
      <c r="P13" s="130">
        <v>0</v>
      </c>
      <c r="Q13" s="130">
        <v>0</v>
      </c>
      <c r="R13" s="130">
        <v>4285</v>
      </c>
      <c r="S13" s="130">
        <v>164092</v>
      </c>
      <c r="T13" s="130">
        <v>0</v>
      </c>
      <c r="U13" s="130">
        <v>36</v>
      </c>
      <c r="V13" s="130">
        <f t="shared" si="4"/>
        <v>4321</v>
      </c>
      <c r="W13" s="130">
        <f t="shared" si="5"/>
        <v>4285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4285</v>
      </c>
      <c r="AB13" s="130">
        <f t="shared" si="10"/>
        <v>164092</v>
      </c>
      <c r="AC13" s="130">
        <f t="shared" si="11"/>
        <v>0</v>
      </c>
      <c r="AD13" s="130">
        <f t="shared" si="12"/>
        <v>36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2" t="s">
        <v>363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2" t="s">
        <v>363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2" t="s">
        <v>363</v>
      </c>
      <c r="BO13" s="130">
        <f t="shared" si="22"/>
        <v>168413</v>
      </c>
      <c r="BP13" s="130">
        <f t="shared" si="23"/>
        <v>7264</v>
      </c>
      <c r="BQ13" s="130">
        <v>7264</v>
      </c>
      <c r="BR13" s="130">
        <v>0</v>
      </c>
      <c r="BS13" s="130">
        <v>0</v>
      </c>
      <c r="BT13" s="130">
        <v>0</v>
      </c>
      <c r="BU13" s="130">
        <f t="shared" si="24"/>
        <v>106515</v>
      </c>
      <c r="BV13" s="130">
        <v>0</v>
      </c>
      <c r="BW13" s="130">
        <v>106515</v>
      </c>
      <c r="BX13" s="130">
        <v>0</v>
      </c>
      <c r="BY13" s="130">
        <v>0</v>
      </c>
      <c r="BZ13" s="130">
        <f t="shared" si="25"/>
        <v>54634</v>
      </c>
      <c r="CA13" s="130">
        <v>0</v>
      </c>
      <c r="CB13" s="130">
        <v>54634</v>
      </c>
      <c r="CC13" s="130">
        <v>0</v>
      </c>
      <c r="CD13" s="130">
        <v>0</v>
      </c>
      <c r="CE13" s="132" t="s">
        <v>363</v>
      </c>
      <c r="CF13" s="130">
        <v>0</v>
      </c>
      <c r="CG13" s="130">
        <v>0</v>
      </c>
      <c r="CH13" s="130">
        <f t="shared" si="26"/>
        <v>168413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2" t="s">
        <v>363</v>
      </c>
      <c r="CQ13" s="130">
        <f t="shared" si="34"/>
        <v>168413</v>
      </c>
      <c r="CR13" s="130">
        <f t="shared" si="34"/>
        <v>7264</v>
      </c>
      <c r="CS13" s="130">
        <f t="shared" si="34"/>
        <v>7264</v>
      </c>
      <c r="CT13" s="130">
        <f t="shared" si="34"/>
        <v>0</v>
      </c>
      <c r="CU13" s="130">
        <f t="shared" si="34"/>
        <v>0</v>
      </c>
      <c r="CV13" s="130">
        <f t="shared" si="34"/>
        <v>0</v>
      </c>
      <c r="CW13" s="130">
        <f t="shared" si="34"/>
        <v>106515</v>
      </c>
      <c r="CX13" s="130">
        <f t="shared" si="34"/>
        <v>0</v>
      </c>
      <c r="CY13" s="130">
        <f t="shared" si="34"/>
        <v>106515</v>
      </c>
      <c r="CZ13" s="130">
        <f t="shared" si="34"/>
        <v>0</v>
      </c>
      <c r="DA13" s="130">
        <f t="shared" si="34"/>
        <v>0</v>
      </c>
      <c r="DB13" s="130">
        <f t="shared" si="34"/>
        <v>54634</v>
      </c>
      <c r="DC13" s="130">
        <f t="shared" si="34"/>
        <v>0</v>
      </c>
      <c r="DD13" s="130">
        <f t="shared" si="34"/>
        <v>54634</v>
      </c>
      <c r="DE13" s="130">
        <f t="shared" si="34"/>
        <v>0</v>
      </c>
      <c r="DF13" s="130">
        <f t="shared" si="34"/>
        <v>0</v>
      </c>
      <c r="DG13" s="132" t="s">
        <v>363</v>
      </c>
      <c r="DH13" s="130">
        <f t="shared" si="35"/>
        <v>0</v>
      </c>
      <c r="DI13" s="130">
        <f t="shared" si="36"/>
        <v>0</v>
      </c>
      <c r="DJ13" s="130">
        <f t="shared" si="37"/>
        <v>168413</v>
      </c>
    </row>
    <row r="14" spans="1:114" s="122" customFormat="1" ht="12" customHeight="1">
      <c r="A14" s="118" t="s">
        <v>42</v>
      </c>
      <c r="B14" s="134" t="s">
        <v>56</v>
      </c>
      <c r="C14" s="118" t="s">
        <v>57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14349</v>
      </c>
      <c r="N14" s="130">
        <f t="shared" si="3"/>
        <v>14349</v>
      </c>
      <c r="O14" s="130">
        <v>0</v>
      </c>
      <c r="P14" s="130">
        <v>0</v>
      </c>
      <c r="Q14" s="130">
        <v>0</v>
      </c>
      <c r="R14" s="130">
        <v>8</v>
      </c>
      <c r="S14" s="130">
        <v>315820</v>
      </c>
      <c r="T14" s="130">
        <v>14341</v>
      </c>
      <c r="U14" s="130">
        <v>0</v>
      </c>
      <c r="V14" s="130">
        <f t="shared" si="4"/>
        <v>14349</v>
      </c>
      <c r="W14" s="130">
        <f t="shared" si="5"/>
        <v>14349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8</v>
      </c>
      <c r="AB14" s="130">
        <f t="shared" si="10"/>
        <v>315820</v>
      </c>
      <c r="AC14" s="130">
        <f t="shared" si="11"/>
        <v>14341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2" t="s">
        <v>363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2" t="s">
        <v>363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2" t="s">
        <v>363</v>
      </c>
      <c r="BO14" s="130">
        <f t="shared" si="22"/>
        <v>300541</v>
      </c>
      <c r="BP14" s="130">
        <f t="shared" si="23"/>
        <v>11212</v>
      </c>
      <c r="BQ14" s="130">
        <v>11212</v>
      </c>
      <c r="BR14" s="130">
        <v>0</v>
      </c>
      <c r="BS14" s="130">
        <v>0</v>
      </c>
      <c r="BT14" s="130">
        <v>0</v>
      </c>
      <c r="BU14" s="130">
        <f t="shared" si="24"/>
        <v>144429</v>
      </c>
      <c r="BV14" s="130">
        <v>0</v>
      </c>
      <c r="BW14" s="130">
        <v>144429</v>
      </c>
      <c r="BX14" s="130">
        <v>0</v>
      </c>
      <c r="BY14" s="130">
        <v>0</v>
      </c>
      <c r="BZ14" s="130">
        <f t="shared" si="25"/>
        <v>144900</v>
      </c>
      <c r="CA14" s="130">
        <v>0</v>
      </c>
      <c r="CB14" s="130">
        <v>144900</v>
      </c>
      <c r="CC14" s="130">
        <v>0</v>
      </c>
      <c r="CD14" s="130">
        <v>0</v>
      </c>
      <c r="CE14" s="132" t="s">
        <v>363</v>
      </c>
      <c r="CF14" s="130">
        <v>0</v>
      </c>
      <c r="CG14" s="130">
        <v>29628</v>
      </c>
      <c r="CH14" s="130">
        <f t="shared" si="26"/>
        <v>330169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2" t="s">
        <v>363</v>
      </c>
      <c r="CQ14" s="130">
        <f t="shared" si="34"/>
        <v>300541</v>
      </c>
      <c r="CR14" s="130">
        <f t="shared" si="34"/>
        <v>11212</v>
      </c>
      <c r="CS14" s="130">
        <f t="shared" si="34"/>
        <v>11212</v>
      </c>
      <c r="CT14" s="130">
        <f t="shared" si="34"/>
        <v>0</v>
      </c>
      <c r="CU14" s="130">
        <f t="shared" si="34"/>
        <v>0</v>
      </c>
      <c r="CV14" s="130">
        <f t="shared" si="34"/>
        <v>0</v>
      </c>
      <c r="CW14" s="130">
        <f t="shared" si="34"/>
        <v>144429</v>
      </c>
      <c r="CX14" s="130">
        <f t="shared" si="34"/>
        <v>0</v>
      </c>
      <c r="CY14" s="130">
        <f t="shared" si="34"/>
        <v>144429</v>
      </c>
      <c r="CZ14" s="130">
        <f t="shared" si="34"/>
        <v>0</v>
      </c>
      <c r="DA14" s="130">
        <f t="shared" si="34"/>
        <v>0</v>
      </c>
      <c r="DB14" s="130">
        <f t="shared" si="34"/>
        <v>144900</v>
      </c>
      <c r="DC14" s="130">
        <f t="shared" si="34"/>
        <v>0</v>
      </c>
      <c r="DD14" s="130">
        <f t="shared" si="34"/>
        <v>144900</v>
      </c>
      <c r="DE14" s="130">
        <f t="shared" si="34"/>
        <v>0</v>
      </c>
      <c r="DF14" s="130">
        <f t="shared" si="34"/>
        <v>0</v>
      </c>
      <c r="DG14" s="132" t="s">
        <v>363</v>
      </c>
      <c r="DH14" s="130">
        <f t="shared" si="35"/>
        <v>0</v>
      </c>
      <c r="DI14" s="130">
        <f t="shared" si="36"/>
        <v>29628</v>
      </c>
      <c r="DJ14" s="130">
        <f t="shared" si="37"/>
        <v>330169</v>
      </c>
    </row>
    <row r="15" spans="1:114" s="122" customFormat="1" ht="12" customHeight="1">
      <c r="A15" s="118" t="s">
        <v>42</v>
      </c>
      <c r="B15" s="134" t="s">
        <v>58</v>
      </c>
      <c r="C15" s="118" t="s">
        <v>59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f t="shared" si="2"/>
        <v>20018</v>
      </c>
      <c r="N15" s="130">
        <f t="shared" si="3"/>
        <v>36</v>
      </c>
      <c r="O15" s="130">
        <v>0</v>
      </c>
      <c r="P15" s="130">
        <v>0</v>
      </c>
      <c r="Q15" s="130">
        <v>0</v>
      </c>
      <c r="R15" s="130">
        <v>0</v>
      </c>
      <c r="S15" s="130">
        <v>221560</v>
      </c>
      <c r="T15" s="130">
        <v>36</v>
      </c>
      <c r="U15" s="130">
        <v>19982</v>
      </c>
      <c r="V15" s="130">
        <f t="shared" si="4"/>
        <v>20018</v>
      </c>
      <c r="W15" s="130">
        <f t="shared" si="5"/>
        <v>36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0">
        <f t="shared" si="10"/>
        <v>221560</v>
      </c>
      <c r="AC15" s="130">
        <f t="shared" si="11"/>
        <v>36</v>
      </c>
      <c r="AD15" s="130">
        <f t="shared" si="12"/>
        <v>19982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2" t="s">
        <v>363</v>
      </c>
      <c r="AM15" s="130">
        <f t="shared" si="15"/>
        <v>0</v>
      </c>
      <c r="AN15" s="130">
        <f t="shared" si="16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7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8"/>
        <v>0</v>
      </c>
      <c r="AY15" s="130">
        <v>0</v>
      </c>
      <c r="AZ15" s="130">
        <v>0</v>
      </c>
      <c r="BA15" s="130">
        <v>0</v>
      </c>
      <c r="BB15" s="130">
        <v>0</v>
      </c>
      <c r="BC15" s="132" t="s">
        <v>363</v>
      </c>
      <c r="BD15" s="130">
        <v>0</v>
      </c>
      <c r="BE15" s="130">
        <v>0</v>
      </c>
      <c r="BF15" s="130">
        <f t="shared" si="19"/>
        <v>0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2" t="s">
        <v>363</v>
      </c>
      <c r="BO15" s="130">
        <f t="shared" si="22"/>
        <v>241578</v>
      </c>
      <c r="BP15" s="130">
        <f t="shared" si="23"/>
        <v>72671</v>
      </c>
      <c r="BQ15" s="130">
        <v>6388</v>
      </c>
      <c r="BR15" s="130">
        <v>0</v>
      </c>
      <c r="BS15" s="130">
        <v>66283</v>
      </c>
      <c r="BT15" s="130">
        <v>0</v>
      </c>
      <c r="BU15" s="130">
        <f t="shared" si="24"/>
        <v>155840</v>
      </c>
      <c r="BV15" s="130">
        <v>0</v>
      </c>
      <c r="BW15" s="130">
        <v>154684</v>
      </c>
      <c r="BX15" s="130">
        <v>1156</v>
      </c>
      <c r="BY15" s="130">
        <v>0</v>
      </c>
      <c r="BZ15" s="130">
        <f t="shared" si="25"/>
        <v>13067</v>
      </c>
      <c r="CA15" s="130">
        <v>0</v>
      </c>
      <c r="CB15" s="130">
        <v>0</v>
      </c>
      <c r="CC15" s="130">
        <v>13067</v>
      </c>
      <c r="CD15" s="130">
        <v>0</v>
      </c>
      <c r="CE15" s="132" t="s">
        <v>363</v>
      </c>
      <c r="CF15" s="130">
        <v>0</v>
      </c>
      <c r="CG15" s="130">
        <v>0</v>
      </c>
      <c r="CH15" s="130">
        <f t="shared" si="26"/>
        <v>241578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2" t="s">
        <v>363</v>
      </c>
      <c r="CQ15" s="130">
        <f t="shared" si="34"/>
        <v>241578</v>
      </c>
      <c r="CR15" s="130">
        <f t="shared" si="34"/>
        <v>72671</v>
      </c>
      <c r="CS15" s="130">
        <f t="shared" si="34"/>
        <v>6388</v>
      </c>
      <c r="CT15" s="130">
        <f t="shared" si="34"/>
        <v>0</v>
      </c>
      <c r="CU15" s="130">
        <f t="shared" si="34"/>
        <v>66283</v>
      </c>
      <c r="CV15" s="130">
        <f t="shared" si="34"/>
        <v>0</v>
      </c>
      <c r="CW15" s="130">
        <f t="shared" si="34"/>
        <v>155840</v>
      </c>
      <c r="CX15" s="130">
        <f t="shared" si="34"/>
        <v>0</v>
      </c>
      <c r="CY15" s="130">
        <f t="shared" si="34"/>
        <v>154684</v>
      </c>
      <c r="CZ15" s="130">
        <f t="shared" si="34"/>
        <v>1156</v>
      </c>
      <c r="DA15" s="130">
        <f t="shared" si="34"/>
        <v>0</v>
      </c>
      <c r="DB15" s="130">
        <f t="shared" si="34"/>
        <v>13067</v>
      </c>
      <c r="DC15" s="130">
        <f t="shared" si="34"/>
        <v>0</v>
      </c>
      <c r="DD15" s="130">
        <f t="shared" si="34"/>
        <v>0</v>
      </c>
      <c r="DE15" s="130">
        <f t="shared" si="34"/>
        <v>13067</v>
      </c>
      <c r="DF15" s="130">
        <f t="shared" si="34"/>
        <v>0</v>
      </c>
      <c r="DG15" s="132" t="s">
        <v>363</v>
      </c>
      <c r="DH15" s="130">
        <f t="shared" si="35"/>
        <v>0</v>
      </c>
      <c r="DI15" s="130">
        <f t="shared" si="36"/>
        <v>0</v>
      </c>
      <c r="DJ15" s="130">
        <f t="shared" si="37"/>
        <v>241578</v>
      </c>
    </row>
    <row r="16" spans="1:114" s="122" customFormat="1" ht="12" customHeight="1">
      <c r="A16" s="118" t="s">
        <v>42</v>
      </c>
      <c r="B16" s="134" t="s">
        <v>60</v>
      </c>
      <c r="C16" s="118" t="s">
        <v>61</v>
      </c>
      <c r="D16" s="130">
        <f t="shared" si="0"/>
        <v>617696</v>
      </c>
      <c r="E16" s="130">
        <f t="shared" si="1"/>
        <v>364191</v>
      </c>
      <c r="F16" s="130">
        <v>0</v>
      </c>
      <c r="G16" s="130">
        <v>0</v>
      </c>
      <c r="H16" s="130">
        <v>0</v>
      </c>
      <c r="I16" s="130">
        <v>364191</v>
      </c>
      <c r="J16" s="130">
        <v>552563</v>
      </c>
      <c r="K16" s="130">
        <v>0</v>
      </c>
      <c r="L16" s="130">
        <v>253505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617696</v>
      </c>
      <c r="W16" s="130">
        <f t="shared" si="5"/>
        <v>364191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364191</v>
      </c>
      <c r="AB16" s="130">
        <f t="shared" si="10"/>
        <v>552563</v>
      </c>
      <c r="AC16" s="130">
        <f t="shared" si="11"/>
        <v>0</v>
      </c>
      <c r="AD16" s="130">
        <f t="shared" si="12"/>
        <v>253505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2" t="s">
        <v>363</v>
      </c>
      <c r="AM16" s="130">
        <f t="shared" si="15"/>
        <v>952372</v>
      </c>
      <c r="AN16" s="130">
        <f t="shared" si="16"/>
        <v>281898</v>
      </c>
      <c r="AO16" s="130">
        <v>103363</v>
      </c>
      <c r="AP16" s="130">
        <v>0</v>
      </c>
      <c r="AQ16" s="130">
        <v>178535</v>
      </c>
      <c r="AR16" s="130">
        <v>0</v>
      </c>
      <c r="AS16" s="130">
        <f t="shared" si="17"/>
        <v>525101</v>
      </c>
      <c r="AT16" s="130">
        <v>0</v>
      </c>
      <c r="AU16" s="130">
        <v>495152</v>
      </c>
      <c r="AV16" s="130">
        <v>29949</v>
      </c>
      <c r="AW16" s="130">
        <v>0</v>
      </c>
      <c r="AX16" s="130">
        <f t="shared" si="18"/>
        <v>145373</v>
      </c>
      <c r="AY16" s="130">
        <v>0</v>
      </c>
      <c r="AZ16" s="130">
        <v>35236</v>
      </c>
      <c r="BA16" s="130">
        <v>110137</v>
      </c>
      <c r="BB16" s="130">
        <v>0</v>
      </c>
      <c r="BC16" s="132" t="s">
        <v>363</v>
      </c>
      <c r="BD16" s="130">
        <v>0</v>
      </c>
      <c r="BE16" s="130">
        <v>217887</v>
      </c>
      <c r="BF16" s="130">
        <f t="shared" si="19"/>
        <v>1170259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2" t="s">
        <v>363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2" t="s">
        <v>363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2" t="s">
        <v>363</v>
      </c>
      <c r="CQ16" s="130">
        <f t="shared" si="34"/>
        <v>952372</v>
      </c>
      <c r="CR16" s="130">
        <f t="shared" si="34"/>
        <v>281898</v>
      </c>
      <c r="CS16" s="130">
        <f t="shared" si="34"/>
        <v>103363</v>
      </c>
      <c r="CT16" s="130">
        <f t="shared" si="34"/>
        <v>0</v>
      </c>
      <c r="CU16" s="130">
        <f t="shared" si="34"/>
        <v>178535</v>
      </c>
      <c r="CV16" s="130">
        <f t="shared" si="34"/>
        <v>0</v>
      </c>
      <c r="CW16" s="130">
        <f t="shared" si="34"/>
        <v>525101</v>
      </c>
      <c r="CX16" s="130">
        <f t="shared" si="34"/>
        <v>0</v>
      </c>
      <c r="CY16" s="130">
        <f t="shared" si="34"/>
        <v>495152</v>
      </c>
      <c r="CZ16" s="130">
        <f t="shared" si="34"/>
        <v>29949</v>
      </c>
      <c r="DA16" s="130">
        <f t="shared" si="34"/>
        <v>0</v>
      </c>
      <c r="DB16" s="130">
        <f t="shared" si="34"/>
        <v>145373</v>
      </c>
      <c r="DC16" s="130">
        <f t="shared" si="34"/>
        <v>0</v>
      </c>
      <c r="DD16" s="130">
        <f t="shared" si="34"/>
        <v>35236</v>
      </c>
      <c r="DE16" s="130">
        <f t="shared" si="34"/>
        <v>110137</v>
      </c>
      <c r="DF16" s="130">
        <f t="shared" si="34"/>
        <v>0</v>
      </c>
      <c r="DG16" s="132" t="s">
        <v>363</v>
      </c>
      <c r="DH16" s="130">
        <f t="shared" si="35"/>
        <v>0</v>
      </c>
      <c r="DI16" s="130">
        <f t="shared" si="36"/>
        <v>217887</v>
      </c>
      <c r="DJ16" s="130">
        <f t="shared" si="37"/>
        <v>1170259</v>
      </c>
    </row>
    <row r="17" spans="1:114" s="122" customFormat="1" ht="12" customHeight="1">
      <c r="A17" s="118" t="s">
        <v>42</v>
      </c>
      <c r="B17" s="134" t="s">
        <v>62</v>
      </c>
      <c r="C17" s="118" t="s">
        <v>63</v>
      </c>
      <c r="D17" s="130">
        <f t="shared" si="0"/>
        <v>2523700</v>
      </c>
      <c r="E17" s="130">
        <f t="shared" si="1"/>
        <v>291778</v>
      </c>
      <c r="F17" s="130">
        <v>0</v>
      </c>
      <c r="G17" s="130">
        <v>0</v>
      </c>
      <c r="H17" s="130">
        <v>0</v>
      </c>
      <c r="I17" s="130">
        <v>291778</v>
      </c>
      <c r="J17" s="130">
        <v>1499099</v>
      </c>
      <c r="K17" s="130">
        <v>0</v>
      </c>
      <c r="L17" s="130">
        <v>2231922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439845</v>
      </c>
      <c r="T17" s="130">
        <v>0</v>
      </c>
      <c r="U17" s="130">
        <v>0</v>
      </c>
      <c r="V17" s="130">
        <f t="shared" si="4"/>
        <v>2523700</v>
      </c>
      <c r="W17" s="130">
        <f t="shared" si="5"/>
        <v>291778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291778</v>
      </c>
      <c r="AB17" s="130">
        <f t="shared" si="10"/>
        <v>1938944</v>
      </c>
      <c r="AC17" s="130">
        <f t="shared" si="11"/>
        <v>0</v>
      </c>
      <c r="AD17" s="130">
        <f t="shared" si="12"/>
        <v>2231922</v>
      </c>
      <c r="AE17" s="130">
        <f t="shared" si="13"/>
        <v>341467</v>
      </c>
      <c r="AF17" s="130">
        <f t="shared" si="14"/>
        <v>341467</v>
      </c>
      <c r="AG17" s="130">
        <v>0</v>
      </c>
      <c r="AH17" s="130">
        <v>178402</v>
      </c>
      <c r="AI17" s="130">
        <v>0</v>
      </c>
      <c r="AJ17" s="130">
        <v>163065</v>
      </c>
      <c r="AK17" s="130">
        <v>0</v>
      </c>
      <c r="AL17" s="132" t="s">
        <v>363</v>
      </c>
      <c r="AM17" s="130">
        <f t="shared" si="15"/>
        <v>1379143</v>
      </c>
      <c r="AN17" s="130">
        <f t="shared" si="16"/>
        <v>270268</v>
      </c>
      <c r="AO17" s="130">
        <v>270268</v>
      </c>
      <c r="AP17" s="130">
        <v>0</v>
      </c>
      <c r="AQ17" s="130">
        <v>0</v>
      </c>
      <c r="AR17" s="130">
        <v>0</v>
      </c>
      <c r="AS17" s="130">
        <f t="shared" si="17"/>
        <v>358957</v>
      </c>
      <c r="AT17" s="130">
        <v>0</v>
      </c>
      <c r="AU17" s="130">
        <v>347296</v>
      </c>
      <c r="AV17" s="130">
        <v>11661</v>
      </c>
      <c r="AW17" s="130">
        <v>0</v>
      </c>
      <c r="AX17" s="130">
        <f t="shared" si="18"/>
        <v>749918</v>
      </c>
      <c r="AY17" s="130">
        <v>0</v>
      </c>
      <c r="AZ17" s="130">
        <v>610456</v>
      </c>
      <c r="BA17" s="130">
        <v>139462</v>
      </c>
      <c r="BB17" s="130">
        <v>0</v>
      </c>
      <c r="BC17" s="132" t="s">
        <v>363</v>
      </c>
      <c r="BD17" s="130">
        <v>0</v>
      </c>
      <c r="BE17" s="130">
        <v>2302189</v>
      </c>
      <c r="BF17" s="130">
        <f t="shared" si="19"/>
        <v>4022799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2" t="s">
        <v>363</v>
      </c>
      <c r="BO17" s="130">
        <f t="shared" si="22"/>
        <v>354961</v>
      </c>
      <c r="BP17" s="130">
        <f t="shared" si="23"/>
        <v>79133</v>
      </c>
      <c r="BQ17" s="130">
        <v>79133</v>
      </c>
      <c r="BR17" s="130">
        <v>0</v>
      </c>
      <c r="BS17" s="130">
        <v>0</v>
      </c>
      <c r="BT17" s="130">
        <v>0</v>
      </c>
      <c r="BU17" s="130">
        <f t="shared" si="24"/>
        <v>221232</v>
      </c>
      <c r="BV17" s="130">
        <v>0</v>
      </c>
      <c r="BW17" s="130">
        <v>221232</v>
      </c>
      <c r="BX17" s="130">
        <v>0</v>
      </c>
      <c r="BY17" s="130">
        <v>5735</v>
      </c>
      <c r="BZ17" s="130">
        <f t="shared" si="25"/>
        <v>48861</v>
      </c>
      <c r="CA17" s="130">
        <v>0</v>
      </c>
      <c r="CB17" s="130">
        <v>31325</v>
      </c>
      <c r="CC17" s="130">
        <v>17536</v>
      </c>
      <c r="CD17" s="130">
        <v>0</v>
      </c>
      <c r="CE17" s="132" t="s">
        <v>363</v>
      </c>
      <c r="CF17" s="130">
        <v>0</v>
      </c>
      <c r="CG17" s="130">
        <v>84884</v>
      </c>
      <c r="CH17" s="130">
        <f t="shared" si="26"/>
        <v>439845</v>
      </c>
      <c r="CI17" s="130">
        <f t="shared" si="27"/>
        <v>341467</v>
      </c>
      <c r="CJ17" s="130">
        <f t="shared" si="28"/>
        <v>341467</v>
      </c>
      <c r="CK17" s="130">
        <f t="shared" si="29"/>
        <v>0</v>
      </c>
      <c r="CL17" s="130">
        <f t="shared" si="30"/>
        <v>178402</v>
      </c>
      <c r="CM17" s="130">
        <f t="shared" si="31"/>
        <v>0</v>
      </c>
      <c r="CN17" s="130">
        <f t="shared" si="32"/>
        <v>163065</v>
      </c>
      <c r="CO17" s="130">
        <f t="shared" si="33"/>
        <v>0</v>
      </c>
      <c r="CP17" s="132" t="s">
        <v>363</v>
      </c>
      <c r="CQ17" s="130">
        <f t="shared" si="34"/>
        <v>1734104</v>
      </c>
      <c r="CR17" s="130">
        <f t="shared" si="34"/>
        <v>349401</v>
      </c>
      <c r="CS17" s="130">
        <f t="shared" si="34"/>
        <v>349401</v>
      </c>
      <c r="CT17" s="130">
        <f t="shared" si="34"/>
        <v>0</v>
      </c>
      <c r="CU17" s="130">
        <f t="shared" si="34"/>
        <v>0</v>
      </c>
      <c r="CV17" s="130">
        <f t="shared" si="34"/>
        <v>0</v>
      </c>
      <c r="CW17" s="130">
        <f t="shared" si="34"/>
        <v>580189</v>
      </c>
      <c r="CX17" s="130">
        <f t="shared" si="34"/>
        <v>0</v>
      </c>
      <c r="CY17" s="130">
        <f t="shared" si="34"/>
        <v>568528</v>
      </c>
      <c r="CZ17" s="130">
        <f t="shared" si="34"/>
        <v>11661</v>
      </c>
      <c r="DA17" s="130">
        <f t="shared" si="34"/>
        <v>5735</v>
      </c>
      <c r="DB17" s="130">
        <f t="shared" si="34"/>
        <v>798779</v>
      </c>
      <c r="DC17" s="130">
        <f t="shared" si="34"/>
        <v>0</v>
      </c>
      <c r="DD17" s="130">
        <f t="shared" si="34"/>
        <v>641781</v>
      </c>
      <c r="DE17" s="130">
        <f t="shared" si="34"/>
        <v>156998</v>
      </c>
      <c r="DF17" s="130">
        <f t="shared" si="34"/>
        <v>0</v>
      </c>
      <c r="DG17" s="132" t="s">
        <v>363</v>
      </c>
      <c r="DH17" s="130">
        <f t="shared" si="35"/>
        <v>0</v>
      </c>
      <c r="DI17" s="130">
        <f t="shared" si="36"/>
        <v>2387073</v>
      </c>
      <c r="DJ17" s="130">
        <f t="shared" si="37"/>
        <v>4462644</v>
      </c>
    </row>
    <row r="18" spans="1:114" s="122" customFormat="1" ht="12" customHeight="1">
      <c r="A18" s="118" t="s">
        <v>42</v>
      </c>
      <c r="B18" s="134" t="s">
        <v>64</v>
      </c>
      <c r="C18" s="118" t="s">
        <v>65</v>
      </c>
      <c r="D18" s="130">
        <f t="shared" si="0"/>
        <v>380763</v>
      </c>
      <c r="E18" s="130">
        <f t="shared" si="1"/>
        <v>313951</v>
      </c>
      <c r="F18" s="130">
        <v>22285</v>
      </c>
      <c r="G18" s="130">
        <v>0</v>
      </c>
      <c r="H18" s="130">
        <v>109600</v>
      </c>
      <c r="I18" s="130">
        <v>182066</v>
      </c>
      <c r="J18" s="130">
        <v>1129000</v>
      </c>
      <c r="K18" s="130">
        <v>0</v>
      </c>
      <c r="L18" s="130">
        <v>66812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f t="shared" si="4"/>
        <v>380763</v>
      </c>
      <c r="W18" s="130">
        <f t="shared" si="5"/>
        <v>313951</v>
      </c>
      <c r="X18" s="130">
        <f t="shared" si="6"/>
        <v>22285</v>
      </c>
      <c r="Y18" s="130">
        <f t="shared" si="7"/>
        <v>0</v>
      </c>
      <c r="Z18" s="130">
        <f t="shared" si="8"/>
        <v>109600</v>
      </c>
      <c r="AA18" s="130">
        <f t="shared" si="9"/>
        <v>182066</v>
      </c>
      <c r="AB18" s="130">
        <f t="shared" si="10"/>
        <v>1129000</v>
      </c>
      <c r="AC18" s="130">
        <f t="shared" si="11"/>
        <v>0</v>
      </c>
      <c r="AD18" s="130">
        <f t="shared" si="12"/>
        <v>66812</v>
      </c>
      <c r="AE18" s="130">
        <f t="shared" si="13"/>
        <v>285122</v>
      </c>
      <c r="AF18" s="130">
        <f t="shared" si="14"/>
        <v>220220</v>
      </c>
      <c r="AG18" s="130">
        <v>0</v>
      </c>
      <c r="AH18" s="130">
        <v>217385</v>
      </c>
      <c r="AI18" s="130">
        <v>2835</v>
      </c>
      <c r="AJ18" s="130">
        <v>0</v>
      </c>
      <c r="AK18" s="130">
        <v>64902</v>
      </c>
      <c r="AL18" s="132" t="s">
        <v>363</v>
      </c>
      <c r="AM18" s="130">
        <f t="shared" si="15"/>
        <v>1069164</v>
      </c>
      <c r="AN18" s="130">
        <f t="shared" si="16"/>
        <v>334317</v>
      </c>
      <c r="AO18" s="130">
        <v>326043</v>
      </c>
      <c r="AP18" s="130">
        <v>0</v>
      </c>
      <c r="AQ18" s="130">
        <v>8274</v>
      </c>
      <c r="AR18" s="130">
        <v>0</v>
      </c>
      <c r="AS18" s="130">
        <f t="shared" si="17"/>
        <v>154872</v>
      </c>
      <c r="AT18" s="130">
        <v>0</v>
      </c>
      <c r="AU18" s="130">
        <v>131686</v>
      </c>
      <c r="AV18" s="130">
        <v>23186</v>
      </c>
      <c r="AW18" s="130">
        <v>0</v>
      </c>
      <c r="AX18" s="130">
        <f t="shared" si="18"/>
        <v>553250</v>
      </c>
      <c r="AY18" s="130">
        <v>7517</v>
      </c>
      <c r="AZ18" s="130">
        <v>304771</v>
      </c>
      <c r="BA18" s="130">
        <v>220002</v>
      </c>
      <c r="BB18" s="130">
        <v>20960</v>
      </c>
      <c r="BC18" s="132" t="s">
        <v>363</v>
      </c>
      <c r="BD18" s="130">
        <v>26725</v>
      </c>
      <c r="BE18" s="130">
        <v>155477</v>
      </c>
      <c r="BF18" s="130">
        <f t="shared" si="19"/>
        <v>1509763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2" t="s">
        <v>363</v>
      </c>
      <c r="BO18" s="130">
        <f t="shared" si="22"/>
        <v>0</v>
      </c>
      <c r="BP18" s="130">
        <f t="shared" si="23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4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5"/>
        <v>0</v>
      </c>
      <c r="CA18" s="130">
        <v>0</v>
      </c>
      <c r="CB18" s="130">
        <v>0</v>
      </c>
      <c r="CC18" s="130">
        <v>0</v>
      </c>
      <c r="CD18" s="130">
        <v>0</v>
      </c>
      <c r="CE18" s="132" t="s">
        <v>363</v>
      </c>
      <c r="CF18" s="130">
        <v>0</v>
      </c>
      <c r="CG18" s="130">
        <v>0</v>
      </c>
      <c r="CH18" s="130">
        <f t="shared" si="26"/>
        <v>0</v>
      </c>
      <c r="CI18" s="130">
        <f t="shared" si="27"/>
        <v>285122</v>
      </c>
      <c r="CJ18" s="130">
        <f t="shared" si="28"/>
        <v>220220</v>
      </c>
      <c r="CK18" s="130">
        <f t="shared" si="29"/>
        <v>0</v>
      </c>
      <c r="CL18" s="130">
        <f t="shared" si="30"/>
        <v>217385</v>
      </c>
      <c r="CM18" s="130">
        <f t="shared" si="31"/>
        <v>2835</v>
      </c>
      <c r="CN18" s="130">
        <f t="shared" si="32"/>
        <v>0</v>
      </c>
      <c r="CO18" s="130">
        <f t="shared" si="33"/>
        <v>64902</v>
      </c>
      <c r="CP18" s="132" t="s">
        <v>363</v>
      </c>
      <c r="CQ18" s="130">
        <f t="shared" si="34"/>
        <v>1069164</v>
      </c>
      <c r="CR18" s="130">
        <f t="shared" si="34"/>
        <v>334317</v>
      </c>
      <c r="CS18" s="130">
        <f t="shared" si="34"/>
        <v>326043</v>
      </c>
      <c r="CT18" s="130">
        <f t="shared" si="34"/>
        <v>0</v>
      </c>
      <c r="CU18" s="130">
        <f t="shared" si="34"/>
        <v>8274</v>
      </c>
      <c r="CV18" s="130">
        <f t="shared" si="34"/>
        <v>0</v>
      </c>
      <c r="CW18" s="130">
        <f t="shared" si="34"/>
        <v>154872</v>
      </c>
      <c r="CX18" s="130">
        <f t="shared" si="34"/>
        <v>0</v>
      </c>
      <c r="CY18" s="130">
        <f t="shared" si="34"/>
        <v>131686</v>
      </c>
      <c r="CZ18" s="130">
        <f t="shared" si="34"/>
        <v>23186</v>
      </c>
      <c r="DA18" s="130">
        <f t="shared" si="34"/>
        <v>0</v>
      </c>
      <c r="DB18" s="130">
        <f t="shared" si="34"/>
        <v>553250</v>
      </c>
      <c r="DC18" s="130">
        <f t="shared" si="34"/>
        <v>7517</v>
      </c>
      <c r="DD18" s="130">
        <f t="shared" si="34"/>
        <v>304771</v>
      </c>
      <c r="DE18" s="130">
        <f t="shared" si="34"/>
        <v>220002</v>
      </c>
      <c r="DF18" s="130">
        <f t="shared" si="34"/>
        <v>20960</v>
      </c>
      <c r="DG18" s="132" t="s">
        <v>363</v>
      </c>
      <c r="DH18" s="130">
        <f t="shared" si="35"/>
        <v>26725</v>
      </c>
      <c r="DI18" s="130">
        <f t="shared" si="36"/>
        <v>155477</v>
      </c>
      <c r="DJ18" s="130">
        <f t="shared" si="37"/>
        <v>1509763</v>
      </c>
    </row>
    <row r="19" spans="1:114" s="122" customFormat="1" ht="12" customHeight="1">
      <c r="A19" s="118" t="s">
        <v>42</v>
      </c>
      <c r="B19" s="134" t="s">
        <v>66</v>
      </c>
      <c r="C19" s="118" t="s">
        <v>67</v>
      </c>
      <c r="D19" s="130">
        <f t="shared" si="0"/>
        <v>978745</v>
      </c>
      <c r="E19" s="130">
        <f t="shared" si="1"/>
        <v>978745</v>
      </c>
      <c r="F19" s="130">
        <v>195584</v>
      </c>
      <c r="G19" s="130">
        <v>13690</v>
      </c>
      <c r="H19" s="130">
        <v>659000</v>
      </c>
      <c r="I19" s="130">
        <v>81753</v>
      </c>
      <c r="J19" s="130">
        <v>588065</v>
      </c>
      <c r="K19" s="130">
        <v>28718</v>
      </c>
      <c r="L19" s="130">
        <v>0</v>
      </c>
      <c r="M19" s="130">
        <f t="shared" si="2"/>
        <v>885</v>
      </c>
      <c r="N19" s="130">
        <f t="shared" si="3"/>
        <v>885</v>
      </c>
      <c r="O19" s="130">
        <v>0</v>
      </c>
      <c r="P19" s="130">
        <v>0</v>
      </c>
      <c r="Q19" s="130">
        <v>0</v>
      </c>
      <c r="R19" s="130">
        <v>0</v>
      </c>
      <c r="S19" s="130">
        <v>120808</v>
      </c>
      <c r="T19" s="130">
        <v>885</v>
      </c>
      <c r="U19" s="130">
        <v>0</v>
      </c>
      <c r="V19" s="130">
        <f t="shared" si="4"/>
        <v>979630</v>
      </c>
      <c r="W19" s="130">
        <f t="shared" si="5"/>
        <v>979630</v>
      </c>
      <c r="X19" s="130">
        <f t="shared" si="6"/>
        <v>195584</v>
      </c>
      <c r="Y19" s="130">
        <f t="shared" si="7"/>
        <v>13690</v>
      </c>
      <c r="Z19" s="130">
        <f t="shared" si="8"/>
        <v>659000</v>
      </c>
      <c r="AA19" s="130">
        <f t="shared" si="9"/>
        <v>81753</v>
      </c>
      <c r="AB19" s="130">
        <f t="shared" si="10"/>
        <v>708873</v>
      </c>
      <c r="AC19" s="130">
        <f t="shared" si="11"/>
        <v>29603</v>
      </c>
      <c r="AD19" s="130">
        <f t="shared" si="12"/>
        <v>0</v>
      </c>
      <c r="AE19" s="130">
        <f t="shared" si="13"/>
        <v>915258</v>
      </c>
      <c r="AF19" s="130">
        <f t="shared" si="14"/>
        <v>915258</v>
      </c>
      <c r="AG19" s="130">
        <v>0</v>
      </c>
      <c r="AH19" s="130">
        <v>0</v>
      </c>
      <c r="AI19" s="130">
        <v>915258</v>
      </c>
      <c r="AJ19" s="130">
        <v>0</v>
      </c>
      <c r="AK19" s="130">
        <v>0</v>
      </c>
      <c r="AL19" s="132" t="s">
        <v>363</v>
      </c>
      <c r="AM19" s="130">
        <f t="shared" si="15"/>
        <v>651552</v>
      </c>
      <c r="AN19" s="130">
        <f t="shared" si="16"/>
        <v>132880</v>
      </c>
      <c r="AO19" s="130">
        <v>32314</v>
      </c>
      <c r="AP19" s="130">
        <v>0</v>
      </c>
      <c r="AQ19" s="130">
        <v>100566</v>
      </c>
      <c r="AR19" s="130">
        <v>0</v>
      </c>
      <c r="AS19" s="130">
        <f t="shared" si="17"/>
        <v>175163</v>
      </c>
      <c r="AT19" s="130">
        <v>0</v>
      </c>
      <c r="AU19" s="130">
        <v>166730</v>
      </c>
      <c r="AV19" s="130">
        <v>8433</v>
      </c>
      <c r="AW19" s="130">
        <v>0</v>
      </c>
      <c r="AX19" s="130">
        <f t="shared" si="18"/>
        <v>343509</v>
      </c>
      <c r="AY19" s="130">
        <v>245913</v>
      </c>
      <c r="AZ19" s="130">
        <v>89624</v>
      </c>
      <c r="BA19" s="130">
        <v>7972</v>
      </c>
      <c r="BB19" s="130">
        <v>0</v>
      </c>
      <c r="BC19" s="132" t="s">
        <v>363</v>
      </c>
      <c r="BD19" s="130">
        <v>0</v>
      </c>
      <c r="BE19" s="130">
        <v>0</v>
      </c>
      <c r="BF19" s="130">
        <f t="shared" si="19"/>
        <v>1566810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2" t="s">
        <v>363</v>
      </c>
      <c r="BO19" s="130">
        <f t="shared" si="22"/>
        <v>121693</v>
      </c>
      <c r="BP19" s="130">
        <f t="shared" si="23"/>
        <v>8893</v>
      </c>
      <c r="BQ19" s="130">
        <v>8893</v>
      </c>
      <c r="BR19" s="130">
        <v>0</v>
      </c>
      <c r="BS19" s="130">
        <v>0</v>
      </c>
      <c r="BT19" s="130">
        <v>0</v>
      </c>
      <c r="BU19" s="130">
        <f t="shared" si="24"/>
        <v>79769</v>
      </c>
      <c r="BV19" s="130">
        <v>0</v>
      </c>
      <c r="BW19" s="130">
        <v>79769</v>
      </c>
      <c r="BX19" s="130">
        <v>0</v>
      </c>
      <c r="BY19" s="130">
        <v>0</v>
      </c>
      <c r="BZ19" s="130">
        <f t="shared" si="25"/>
        <v>33031</v>
      </c>
      <c r="CA19" s="130">
        <v>0</v>
      </c>
      <c r="CB19" s="130">
        <v>33031</v>
      </c>
      <c r="CC19" s="130">
        <v>0</v>
      </c>
      <c r="CD19" s="130">
        <v>0</v>
      </c>
      <c r="CE19" s="132" t="s">
        <v>363</v>
      </c>
      <c r="CF19" s="130">
        <v>0</v>
      </c>
      <c r="CG19" s="130">
        <v>0</v>
      </c>
      <c r="CH19" s="130">
        <f t="shared" si="26"/>
        <v>121693</v>
      </c>
      <c r="CI19" s="130">
        <f t="shared" si="27"/>
        <v>915258</v>
      </c>
      <c r="CJ19" s="130">
        <f t="shared" si="28"/>
        <v>915258</v>
      </c>
      <c r="CK19" s="130">
        <f t="shared" si="29"/>
        <v>0</v>
      </c>
      <c r="CL19" s="130">
        <f t="shared" si="30"/>
        <v>0</v>
      </c>
      <c r="CM19" s="130">
        <f t="shared" si="31"/>
        <v>915258</v>
      </c>
      <c r="CN19" s="130">
        <f t="shared" si="32"/>
        <v>0</v>
      </c>
      <c r="CO19" s="130">
        <f t="shared" si="33"/>
        <v>0</v>
      </c>
      <c r="CP19" s="132" t="s">
        <v>363</v>
      </c>
      <c r="CQ19" s="130">
        <f t="shared" si="34"/>
        <v>773245</v>
      </c>
      <c r="CR19" s="130">
        <f t="shared" si="34"/>
        <v>141773</v>
      </c>
      <c r="CS19" s="130">
        <f t="shared" si="34"/>
        <v>41207</v>
      </c>
      <c r="CT19" s="130">
        <f t="shared" si="34"/>
        <v>0</v>
      </c>
      <c r="CU19" s="130">
        <f t="shared" si="34"/>
        <v>100566</v>
      </c>
      <c r="CV19" s="130">
        <f t="shared" si="34"/>
        <v>0</v>
      </c>
      <c r="CW19" s="130">
        <f t="shared" si="34"/>
        <v>254932</v>
      </c>
      <c r="CX19" s="130">
        <f t="shared" si="34"/>
        <v>0</v>
      </c>
      <c r="CY19" s="130">
        <f t="shared" si="34"/>
        <v>246499</v>
      </c>
      <c r="CZ19" s="130">
        <f t="shared" si="34"/>
        <v>8433</v>
      </c>
      <c r="DA19" s="130">
        <f t="shared" si="34"/>
        <v>0</v>
      </c>
      <c r="DB19" s="130">
        <f t="shared" si="34"/>
        <v>376540</v>
      </c>
      <c r="DC19" s="130">
        <f t="shared" si="34"/>
        <v>245913</v>
      </c>
      <c r="DD19" s="130">
        <f t="shared" si="34"/>
        <v>122655</v>
      </c>
      <c r="DE19" s="130">
        <f t="shared" si="34"/>
        <v>7972</v>
      </c>
      <c r="DF19" s="130">
        <f t="shared" si="34"/>
        <v>0</v>
      </c>
      <c r="DG19" s="132" t="s">
        <v>363</v>
      </c>
      <c r="DH19" s="130">
        <f t="shared" si="35"/>
        <v>0</v>
      </c>
      <c r="DI19" s="130">
        <f t="shared" si="36"/>
        <v>0</v>
      </c>
      <c r="DJ19" s="130">
        <f t="shared" si="37"/>
        <v>1688503</v>
      </c>
    </row>
    <row r="20" spans="1:114" s="122" customFormat="1" ht="12" customHeight="1">
      <c r="A20" s="118" t="s">
        <v>42</v>
      </c>
      <c r="B20" s="134" t="s">
        <v>68</v>
      </c>
      <c r="C20" s="118" t="s">
        <v>69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f t="shared" si="2"/>
        <v>48143</v>
      </c>
      <c r="N20" s="130">
        <f t="shared" si="3"/>
        <v>48143</v>
      </c>
      <c r="O20" s="130">
        <v>0</v>
      </c>
      <c r="P20" s="130">
        <v>0</v>
      </c>
      <c r="Q20" s="130">
        <v>0</v>
      </c>
      <c r="R20" s="130">
        <v>5500</v>
      </c>
      <c r="S20" s="130">
        <v>261971</v>
      </c>
      <c r="T20" s="130">
        <v>42643</v>
      </c>
      <c r="U20" s="130">
        <v>0</v>
      </c>
      <c r="V20" s="130">
        <f t="shared" si="4"/>
        <v>48143</v>
      </c>
      <c r="W20" s="130">
        <f t="shared" si="5"/>
        <v>48143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5500</v>
      </c>
      <c r="AB20" s="130">
        <f t="shared" si="10"/>
        <v>261971</v>
      </c>
      <c r="AC20" s="130">
        <f t="shared" si="11"/>
        <v>42643</v>
      </c>
      <c r="AD20" s="130">
        <f t="shared" si="12"/>
        <v>0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2" t="s">
        <v>363</v>
      </c>
      <c r="AM20" s="130">
        <f t="shared" si="15"/>
        <v>0</v>
      </c>
      <c r="AN20" s="130">
        <f t="shared" si="16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7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8"/>
        <v>0</v>
      </c>
      <c r="AY20" s="130">
        <v>0</v>
      </c>
      <c r="AZ20" s="130">
        <v>0</v>
      </c>
      <c r="BA20" s="130">
        <v>0</v>
      </c>
      <c r="BB20" s="130">
        <v>0</v>
      </c>
      <c r="BC20" s="132" t="s">
        <v>363</v>
      </c>
      <c r="BD20" s="130">
        <v>0</v>
      </c>
      <c r="BE20" s="130">
        <v>0</v>
      </c>
      <c r="BF20" s="130">
        <f t="shared" si="19"/>
        <v>0</v>
      </c>
      <c r="BG20" s="130">
        <f t="shared" si="20"/>
        <v>20370</v>
      </c>
      <c r="BH20" s="130">
        <f t="shared" si="21"/>
        <v>20370</v>
      </c>
      <c r="BI20" s="130">
        <v>0</v>
      </c>
      <c r="BJ20" s="130">
        <v>20370</v>
      </c>
      <c r="BK20" s="130">
        <v>0</v>
      </c>
      <c r="BL20" s="130">
        <v>0</v>
      </c>
      <c r="BM20" s="130">
        <v>0</v>
      </c>
      <c r="BN20" s="132" t="s">
        <v>363</v>
      </c>
      <c r="BO20" s="130">
        <f t="shared" si="22"/>
        <v>219951</v>
      </c>
      <c r="BP20" s="130">
        <f t="shared" si="23"/>
        <v>75655</v>
      </c>
      <c r="BQ20" s="130">
        <v>38077</v>
      </c>
      <c r="BR20" s="130">
        <v>0</v>
      </c>
      <c r="BS20" s="130">
        <v>37578</v>
      </c>
      <c r="BT20" s="130">
        <v>0</v>
      </c>
      <c r="BU20" s="130">
        <f t="shared" si="24"/>
        <v>95150</v>
      </c>
      <c r="BV20" s="130">
        <v>0</v>
      </c>
      <c r="BW20" s="130">
        <v>95150</v>
      </c>
      <c r="BX20" s="130">
        <v>0</v>
      </c>
      <c r="BY20" s="130">
        <v>0</v>
      </c>
      <c r="BZ20" s="130">
        <f t="shared" si="25"/>
        <v>49146</v>
      </c>
      <c r="CA20" s="130">
        <v>0</v>
      </c>
      <c r="CB20" s="130">
        <v>44725</v>
      </c>
      <c r="CC20" s="130">
        <v>0</v>
      </c>
      <c r="CD20" s="130">
        <v>4421</v>
      </c>
      <c r="CE20" s="132" t="s">
        <v>363</v>
      </c>
      <c r="CF20" s="130">
        <v>0</v>
      </c>
      <c r="CG20" s="130">
        <v>69793</v>
      </c>
      <c r="CH20" s="130">
        <f t="shared" si="26"/>
        <v>310114</v>
      </c>
      <c r="CI20" s="130">
        <f t="shared" si="27"/>
        <v>20370</v>
      </c>
      <c r="CJ20" s="130">
        <f t="shared" si="28"/>
        <v>20370</v>
      </c>
      <c r="CK20" s="130">
        <f t="shared" si="29"/>
        <v>0</v>
      </c>
      <c r="CL20" s="130">
        <f t="shared" si="30"/>
        <v>20370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2" t="s">
        <v>363</v>
      </c>
      <c r="CQ20" s="130">
        <f t="shared" si="34"/>
        <v>219951</v>
      </c>
      <c r="CR20" s="130">
        <f t="shared" si="34"/>
        <v>75655</v>
      </c>
      <c r="CS20" s="130">
        <f t="shared" si="34"/>
        <v>38077</v>
      </c>
      <c r="CT20" s="130">
        <f t="shared" si="34"/>
        <v>0</v>
      </c>
      <c r="CU20" s="130">
        <f t="shared" si="34"/>
        <v>37578</v>
      </c>
      <c r="CV20" s="130">
        <f t="shared" si="34"/>
        <v>0</v>
      </c>
      <c r="CW20" s="130">
        <f t="shared" si="34"/>
        <v>95150</v>
      </c>
      <c r="CX20" s="130">
        <f t="shared" si="34"/>
        <v>0</v>
      </c>
      <c r="CY20" s="130">
        <f t="shared" si="34"/>
        <v>95150</v>
      </c>
      <c r="CZ20" s="130">
        <f t="shared" si="34"/>
        <v>0</v>
      </c>
      <c r="DA20" s="130">
        <f t="shared" si="34"/>
        <v>0</v>
      </c>
      <c r="DB20" s="130">
        <f t="shared" si="34"/>
        <v>49146</v>
      </c>
      <c r="DC20" s="130">
        <f t="shared" si="34"/>
        <v>0</v>
      </c>
      <c r="DD20" s="130">
        <f t="shared" si="34"/>
        <v>44725</v>
      </c>
      <c r="DE20" s="130">
        <f t="shared" si="34"/>
        <v>0</v>
      </c>
      <c r="DF20" s="130">
        <f t="shared" si="34"/>
        <v>4421</v>
      </c>
      <c r="DG20" s="132" t="s">
        <v>363</v>
      </c>
      <c r="DH20" s="130">
        <f t="shared" si="35"/>
        <v>0</v>
      </c>
      <c r="DI20" s="130">
        <f t="shared" si="36"/>
        <v>69793</v>
      </c>
      <c r="DJ20" s="130">
        <f t="shared" si="37"/>
        <v>310114</v>
      </c>
    </row>
    <row r="21" spans="1:114" s="122" customFormat="1" ht="12" customHeight="1">
      <c r="A21" s="118" t="s">
        <v>42</v>
      </c>
      <c r="B21" s="134" t="s">
        <v>70</v>
      </c>
      <c r="C21" s="118" t="s">
        <v>71</v>
      </c>
      <c r="D21" s="130">
        <f t="shared" si="0"/>
        <v>468056</v>
      </c>
      <c r="E21" s="130">
        <f t="shared" si="1"/>
        <v>468056</v>
      </c>
      <c r="F21" s="130">
        <v>0</v>
      </c>
      <c r="G21" s="130">
        <v>0</v>
      </c>
      <c r="H21" s="130">
        <v>0</v>
      </c>
      <c r="I21" s="130">
        <v>206549</v>
      </c>
      <c r="J21" s="130">
        <v>805490</v>
      </c>
      <c r="K21" s="130">
        <v>261507</v>
      </c>
      <c r="L21" s="130">
        <v>0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468056</v>
      </c>
      <c r="W21" s="130">
        <f t="shared" si="5"/>
        <v>468056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206549</v>
      </c>
      <c r="AB21" s="130">
        <f t="shared" si="10"/>
        <v>805490</v>
      </c>
      <c r="AC21" s="130">
        <f t="shared" si="11"/>
        <v>261507</v>
      </c>
      <c r="AD21" s="130">
        <f t="shared" si="12"/>
        <v>0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2" t="s">
        <v>363</v>
      </c>
      <c r="AM21" s="130">
        <f t="shared" si="15"/>
        <v>1263497</v>
      </c>
      <c r="AN21" s="130">
        <f t="shared" si="16"/>
        <v>84944</v>
      </c>
      <c r="AO21" s="130">
        <v>84944</v>
      </c>
      <c r="AP21" s="130">
        <v>0</v>
      </c>
      <c r="AQ21" s="130">
        <v>0</v>
      </c>
      <c r="AR21" s="130">
        <v>0</v>
      </c>
      <c r="AS21" s="130">
        <f t="shared" si="17"/>
        <v>313085</v>
      </c>
      <c r="AT21" s="130">
        <v>0</v>
      </c>
      <c r="AU21" s="130">
        <v>313085</v>
      </c>
      <c r="AV21" s="130"/>
      <c r="AW21" s="130">
        <v>0</v>
      </c>
      <c r="AX21" s="130">
        <f t="shared" si="18"/>
        <v>865468</v>
      </c>
      <c r="AY21" s="130">
        <v>0</v>
      </c>
      <c r="AZ21" s="130">
        <v>801605</v>
      </c>
      <c r="BA21" s="130">
        <v>63863</v>
      </c>
      <c r="BB21" s="130">
        <v>0</v>
      </c>
      <c r="BC21" s="132" t="s">
        <v>363</v>
      </c>
      <c r="BD21" s="130">
        <v>0</v>
      </c>
      <c r="BE21" s="130">
        <v>10049</v>
      </c>
      <c r="BF21" s="130">
        <f t="shared" si="19"/>
        <v>1273546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2" t="s">
        <v>363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2" t="s">
        <v>363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2" t="s">
        <v>363</v>
      </c>
      <c r="CQ21" s="130">
        <f t="shared" si="34"/>
        <v>1263497</v>
      </c>
      <c r="CR21" s="130">
        <f t="shared" si="34"/>
        <v>84944</v>
      </c>
      <c r="CS21" s="130">
        <f t="shared" si="34"/>
        <v>84944</v>
      </c>
      <c r="CT21" s="130">
        <f t="shared" si="34"/>
        <v>0</v>
      </c>
      <c r="CU21" s="130">
        <f t="shared" si="34"/>
        <v>0</v>
      </c>
      <c r="CV21" s="130">
        <f t="shared" si="34"/>
        <v>0</v>
      </c>
      <c r="CW21" s="130">
        <f t="shared" si="34"/>
        <v>313085</v>
      </c>
      <c r="CX21" s="130">
        <f t="shared" si="34"/>
        <v>0</v>
      </c>
      <c r="CY21" s="130">
        <f t="shared" si="34"/>
        <v>313085</v>
      </c>
      <c r="CZ21" s="130">
        <f t="shared" si="34"/>
        <v>0</v>
      </c>
      <c r="DA21" s="130">
        <f t="shared" si="34"/>
        <v>0</v>
      </c>
      <c r="DB21" s="130">
        <f t="shared" si="34"/>
        <v>865468</v>
      </c>
      <c r="DC21" s="130">
        <f t="shared" si="34"/>
        <v>0</v>
      </c>
      <c r="DD21" s="130">
        <f t="shared" si="34"/>
        <v>801605</v>
      </c>
      <c r="DE21" s="130">
        <f t="shared" si="34"/>
        <v>63863</v>
      </c>
      <c r="DF21" s="130">
        <f t="shared" si="34"/>
        <v>0</v>
      </c>
      <c r="DG21" s="132" t="s">
        <v>363</v>
      </c>
      <c r="DH21" s="130">
        <f t="shared" si="35"/>
        <v>0</v>
      </c>
      <c r="DI21" s="130">
        <f t="shared" si="36"/>
        <v>10049</v>
      </c>
      <c r="DJ21" s="130">
        <f t="shared" si="37"/>
        <v>1273546</v>
      </c>
    </row>
    <row r="22" spans="1:114" s="122" customFormat="1" ht="12" customHeight="1">
      <c r="A22" s="118" t="s">
        <v>42</v>
      </c>
      <c r="B22" s="134" t="s">
        <v>72</v>
      </c>
      <c r="C22" s="118" t="s">
        <v>73</v>
      </c>
      <c r="D22" s="130">
        <f t="shared" si="0"/>
        <v>804865</v>
      </c>
      <c r="E22" s="130">
        <f t="shared" si="1"/>
        <v>794222</v>
      </c>
      <c r="F22" s="130">
        <v>0</v>
      </c>
      <c r="G22" s="130">
        <v>0</v>
      </c>
      <c r="H22" s="130">
        <v>673500</v>
      </c>
      <c r="I22" s="130">
        <v>120722</v>
      </c>
      <c r="J22" s="130">
        <v>985514</v>
      </c>
      <c r="K22" s="130">
        <v>0</v>
      </c>
      <c r="L22" s="130">
        <v>10643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804865</v>
      </c>
      <c r="W22" s="130">
        <f t="shared" si="5"/>
        <v>794222</v>
      </c>
      <c r="X22" s="130">
        <f t="shared" si="6"/>
        <v>0</v>
      </c>
      <c r="Y22" s="130">
        <f t="shared" si="7"/>
        <v>0</v>
      </c>
      <c r="Z22" s="130">
        <f t="shared" si="8"/>
        <v>673500</v>
      </c>
      <c r="AA22" s="130">
        <f t="shared" si="9"/>
        <v>120722</v>
      </c>
      <c r="AB22" s="130">
        <f t="shared" si="10"/>
        <v>985514</v>
      </c>
      <c r="AC22" s="130">
        <f t="shared" si="11"/>
        <v>0</v>
      </c>
      <c r="AD22" s="130">
        <f t="shared" si="12"/>
        <v>10643</v>
      </c>
      <c r="AE22" s="130">
        <f t="shared" si="13"/>
        <v>809732</v>
      </c>
      <c r="AF22" s="130">
        <f t="shared" si="14"/>
        <v>809732</v>
      </c>
      <c r="AG22" s="130">
        <v>0</v>
      </c>
      <c r="AH22" s="130">
        <v>809732</v>
      </c>
      <c r="AI22" s="130">
        <v>0</v>
      </c>
      <c r="AJ22" s="130">
        <v>0</v>
      </c>
      <c r="AK22" s="130">
        <v>0</v>
      </c>
      <c r="AL22" s="132" t="s">
        <v>363</v>
      </c>
      <c r="AM22" s="130">
        <f t="shared" si="15"/>
        <v>946440</v>
      </c>
      <c r="AN22" s="130">
        <f t="shared" si="16"/>
        <v>159545</v>
      </c>
      <c r="AO22" s="130">
        <v>62197</v>
      </c>
      <c r="AP22" s="130"/>
      <c r="AQ22" s="130">
        <v>97348</v>
      </c>
      <c r="AR22" s="130">
        <v>0</v>
      </c>
      <c r="AS22" s="130">
        <f t="shared" si="17"/>
        <v>446605</v>
      </c>
      <c r="AT22" s="130">
        <v>0</v>
      </c>
      <c r="AU22" s="130">
        <v>446007</v>
      </c>
      <c r="AV22" s="130">
        <v>598</v>
      </c>
      <c r="AW22" s="130">
        <v>0</v>
      </c>
      <c r="AX22" s="130">
        <f t="shared" si="18"/>
        <v>340290</v>
      </c>
      <c r="AY22" s="130">
        <v>0</v>
      </c>
      <c r="AZ22" s="130">
        <v>317294</v>
      </c>
      <c r="BA22" s="130">
        <v>18920</v>
      </c>
      <c r="BB22" s="130">
        <v>4076</v>
      </c>
      <c r="BC22" s="132" t="s">
        <v>363</v>
      </c>
      <c r="BD22" s="130">
        <v>0</v>
      </c>
      <c r="BE22" s="130">
        <v>34207</v>
      </c>
      <c r="BF22" s="130">
        <f t="shared" si="19"/>
        <v>1790379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2" t="s">
        <v>363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2" t="s">
        <v>363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809732</v>
      </c>
      <c r="CJ22" s="130">
        <f t="shared" si="28"/>
        <v>809732</v>
      </c>
      <c r="CK22" s="130">
        <f t="shared" si="29"/>
        <v>0</v>
      </c>
      <c r="CL22" s="130">
        <f t="shared" si="30"/>
        <v>809732</v>
      </c>
      <c r="CM22" s="130">
        <f t="shared" si="31"/>
        <v>0</v>
      </c>
      <c r="CN22" s="130">
        <f t="shared" si="32"/>
        <v>0</v>
      </c>
      <c r="CO22" s="130">
        <f t="shared" si="33"/>
        <v>0</v>
      </c>
      <c r="CP22" s="132" t="s">
        <v>363</v>
      </c>
      <c r="CQ22" s="130">
        <f t="shared" si="34"/>
        <v>946440</v>
      </c>
      <c r="CR22" s="130">
        <f t="shared" si="34"/>
        <v>159545</v>
      </c>
      <c r="CS22" s="130">
        <f t="shared" si="34"/>
        <v>62197</v>
      </c>
      <c r="CT22" s="130">
        <f t="shared" si="34"/>
        <v>0</v>
      </c>
      <c r="CU22" s="130">
        <f t="shared" si="34"/>
        <v>97348</v>
      </c>
      <c r="CV22" s="130">
        <f t="shared" si="34"/>
        <v>0</v>
      </c>
      <c r="CW22" s="130">
        <f t="shared" si="34"/>
        <v>446605</v>
      </c>
      <c r="CX22" s="130">
        <f t="shared" si="34"/>
        <v>0</v>
      </c>
      <c r="CY22" s="130">
        <f t="shared" si="34"/>
        <v>446007</v>
      </c>
      <c r="CZ22" s="130">
        <f t="shared" si="34"/>
        <v>598</v>
      </c>
      <c r="DA22" s="130">
        <f t="shared" si="34"/>
        <v>0</v>
      </c>
      <c r="DB22" s="130">
        <f t="shared" si="34"/>
        <v>340290</v>
      </c>
      <c r="DC22" s="130">
        <f t="shared" si="34"/>
        <v>0</v>
      </c>
      <c r="DD22" s="130">
        <f t="shared" si="34"/>
        <v>317294</v>
      </c>
      <c r="DE22" s="130">
        <f t="shared" si="34"/>
        <v>18920</v>
      </c>
      <c r="DF22" s="130">
        <f t="shared" si="34"/>
        <v>4076</v>
      </c>
      <c r="DG22" s="132" t="s">
        <v>363</v>
      </c>
      <c r="DH22" s="130">
        <f t="shared" si="35"/>
        <v>0</v>
      </c>
      <c r="DI22" s="130">
        <f t="shared" si="36"/>
        <v>34207</v>
      </c>
      <c r="DJ22" s="130">
        <f t="shared" si="37"/>
        <v>1790379</v>
      </c>
    </row>
    <row r="23" spans="1:114" s="122" customFormat="1" ht="12" customHeight="1">
      <c r="A23" s="118" t="s">
        <v>42</v>
      </c>
      <c r="B23" s="134" t="s">
        <v>74</v>
      </c>
      <c r="C23" s="118" t="s">
        <v>75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179437</v>
      </c>
      <c r="K23" s="130">
        <v>0</v>
      </c>
      <c r="L23" s="130">
        <v>0</v>
      </c>
      <c r="M23" s="130">
        <f t="shared" si="2"/>
        <v>0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80346</v>
      </c>
      <c r="T23" s="130">
        <v>0</v>
      </c>
      <c r="U23" s="130">
        <v>0</v>
      </c>
      <c r="V23" s="130">
        <f t="shared" si="4"/>
        <v>0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0">
        <f t="shared" si="10"/>
        <v>259783</v>
      </c>
      <c r="AC23" s="130">
        <f t="shared" si="11"/>
        <v>0</v>
      </c>
      <c r="AD23" s="130">
        <f t="shared" si="12"/>
        <v>0</v>
      </c>
      <c r="AE23" s="130">
        <f t="shared" si="13"/>
        <v>0</v>
      </c>
      <c r="AF23" s="130">
        <f t="shared" si="14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2" t="s">
        <v>363</v>
      </c>
      <c r="AM23" s="130">
        <f t="shared" si="15"/>
        <v>176885</v>
      </c>
      <c r="AN23" s="130">
        <f t="shared" si="16"/>
        <v>57187</v>
      </c>
      <c r="AO23" s="130">
        <v>17322</v>
      </c>
      <c r="AP23" s="130">
        <v>0</v>
      </c>
      <c r="AQ23" s="130">
        <v>39865</v>
      </c>
      <c r="AR23" s="130">
        <v>0</v>
      </c>
      <c r="AS23" s="130">
        <f t="shared" si="17"/>
        <v>62016</v>
      </c>
      <c r="AT23" s="130">
        <v>0</v>
      </c>
      <c r="AU23" s="130">
        <v>61617</v>
      </c>
      <c r="AV23" s="130">
        <v>399</v>
      </c>
      <c r="AW23" s="130">
        <v>0</v>
      </c>
      <c r="AX23" s="130">
        <f t="shared" si="18"/>
        <v>57682</v>
      </c>
      <c r="AY23" s="130">
        <v>26460</v>
      </c>
      <c r="AZ23" s="130">
        <v>1573</v>
      </c>
      <c r="BA23" s="130">
        <v>15145</v>
      </c>
      <c r="BB23" s="130">
        <v>14504</v>
      </c>
      <c r="BC23" s="132" t="s">
        <v>363</v>
      </c>
      <c r="BD23" s="130">
        <v>0</v>
      </c>
      <c r="BE23" s="130">
        <v>2552</v>
      </c>
      <c r="BF23" s="130">
        <f t="shared" si="19"/>
        <v>179437</v>
      </c>
      <c r="BG23" s="130">
        <f t="shared" si="20"/>
        <v>0</v>
      </c>
      <c r="BH23" s="130">
        <f t="shared" si="21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2" t="s">
        <v>363</v>
      </c>
      <c r="BO23" s="130">
        <f t="shared" si="22"/>
        <v>78184</v>
      </c>
      <c r="BP23" s="130">
        <f t="shared" si="23"/>
        <v>21197</v>
      </c>
      <c r="BQ23" s="130">
        <v>8661</v>
      </c>
      <c r="BR23" s="130">
        <v>0</v>
      </c>
      <c r="BS23" s="130">
        <v>12536</v>
      </c>
      <c r="BT23" s="130">
        <v>0</v>
      </c>
      <c r="BU23" s="130">
        <f t="shared" si="24"/>
        <v>50778</v>
      </c>
      <c r="BV23" s="130">
        <v>0</v>
      </c>
      <c r="BW23" s="130">
        <v>50778</v>
      </c>
      <c r="BX23" s="130">
        <v>0</v>
      </c>
      <c r="BY23" s="130">
        <v>0</v>
      </c>
      <c r="BZ23" s="130">
        <f t="shared" si="25"/>
        <v>6209</v>
      </c>
      <c r="CA23" s="130">
        <v>0</v>
      </c>
      <c r="CB23" s="130">
        <v>0</v>
      </c>
      <c r="CC23" s="130">
        <v>0</v>
      </c>
      <c r="CD23" s="130">
        <v>6209</v>
      </c>
      <c r="CE23" s="132" t="s">
        <v>363</v>
      </c>
      <c r="CF23" s="130">
        <v>0</v>
      </c>
      <c r="CG23" s="130">
        <v>2162</v>
      </c>
      <c r="CH23" s="130">
        <f t="shared" si="26"/>
        <v>80346</v>
      </c>
      <c r="CI23" s="130">
        <f t="shared" si="27"/>
        <v>0</v>
      </c>
      <c r="CJ23" s="130">
        <f t="shared" si="28"/>
        <v>0</v>
      </c>
      <c r="CK23" s="130">
        <f t="shared" si="29"/>
        <v>0</v>
      </c>
      <c r="CL23" s="130">
        <f t="shared" si="30"/>
        <v>0</v>
      </c>
      <c r="CM23" s="130">
        <f t="shared" si="31"/>
        <v>0</v>
      </c>
      <c r="CN23" s="130">
        <f t="shared" si="32"/>
        <v>0</v>
      </c>
      <c r="CO23" s="130">
        <f t="shared" si="33"/>
        <v>0</v>
      </c>
      <c r="CP23" s="132" t="s">
        <v>363</v>
      </c>
      <c r="CQ23" s="130">
        <f t="shared" si="34"/>
        <v>255069</v>
      </c>
      <c r="CR23" s="130">
        <f t="shared" si="34"/>
        <v>78384</v>
      </c>
      <c r="CS23" s="130">
        <f t="shared" si="34"/>
        <v>25983</v>
      </c>
      <c r="CT23" s="130">
        <f t="shared" si="34"/>
        <v>0</v>
      </c>
      <c r="CU23" s="130">
        <f t="shared" si="34"/>
        <v>52401</v>
      </c>
      <c r="CV23" s="130">
        <f t="shared" si="34"/>
        <v>0</v>
      </c>
      <c r="CW23" s="130">
        <f t="shared" si="34"/>
        <v>112794</v>
      </c>
      <c r="CX23" s="130">
        <f t="shared" si="34"/>
        <v>0</v>
      </c>
      <c r="CY23" s="130">
        <f t="shared" si="34"/>
        <v>112395</v>
      </c>
      <c r="CZ23" s="130">
        <f t="shared" si="34"/>
        <v>399</v>
      </c>
      <c r="DA23" s="130">
        <f t="shared" si="34"/>
        <v>0</v>
      </c>
      <c r="DB23" s="130">
        <f t="shared" si="34"/>
        <v>63891</v>
      </c>
      <c r="DC23" s="130">
        <f t="shared" si="34"/>
        <v>26460</v>
      </c>
      <c r="DD23" s="130">
        <f t="shared" si="34"/>
        <v>1573</v>
      </c>
      <c r="DE23" s="130">
        <f t="shared" si="34"/>
        <v>15145</v>
      </c>
      <c r="DF23" s="130">
        <f aca="true" t="shared" si="38" ref="DF23:DF28">SUM(BB23,+CD23)</f>
        <v>20713</v>
      </c>
      <c r="DG23" s="132" t="s">
        <v>363</v>
      </c>
      <c r="DH23" s="130">
        <f t="shared" si="35"/>
        <v>0</v>
      </c>
      <c r="DI23" s="130">
        <f t="shared" si="36"/>
        <v>4714</v>
      </c>
      <c r="DJ23" s="130">
        <f t="shared" si="37"/>
        <v>259783</v>
      </c>
    </row>
    <row r="24" spans="1:114" s="122" customFormat="1" ht="12" customHeight="1">
      <c r="A24" s="118" t="s">
        <v>42</v>
      </c>
      <c r="B24" s="134" t="s">
        <v>76</v>
      </c>
      <c r="C24" s="118" t="s">
        <v>77</v>
      </c>
      <c r="D24" s="130">
        <f t="shared" si="0"/>
        <v>173464</v>
      </c>
      <c r="E24" s="130">
        <f t="shared" si="1"/>
        <v>313</v>
      </c>
      <c r="F24" s="130">
        <v>0</v>
      </c>
      <c r="G24" s="130">
        <v>0</v>
      </c>
      <c r="H24" s="130">
        <v>0</v>
      </c>
      <c r="I24" s="130">
        <v>0</v>
      </c>
      <c r="J24" s="130">
        <v>324380</v>
      </c>
      <c r="K24" s="130">
        <v>313</v>
      </c>
      <c r="L24" s="130">
        <v>173151</v>
      </c>
      <c r="M24" s="130">
        <f t="shared" si="2"/>
        <v>133706</v>
      </c>
      <c r="N24" s="130">
        <f t="shared" si="3"/>
        <v>133706</v>
      </c>
      <c r="O24" s="130">
        <v>0</v>
      </c>
      <c r="P24" s="130">
        <v>0</v>
      </c>
      <c r="Q24" s="130">
        <v>0</v>
      </c>
      <c r="R24" s="130">
        <v>133706</v>
      </c>
      <c r="S24" s="130">
        <v>483450</v>
      </c>
      <c r="T24" s="130">
        <v>0</v>
      </c>
      <c r="U24" s="130">
        <v>0</v>
      </c>
      <c r="V24" s="130">
        <f t="shared" si="4"/>
        <v>307170</v>
      </c>
      <c r="W24" s="130">
        <f t="shared" si="5"/>
        <v>134019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133706</v>
      </c>
      <c r="AB24" s="130">
        <f t="shared" si="10"/>
        <v>807830</v>
      </c>
      <c r="AC24" s="130">
        <f t="shared" si="11"/>
        <v>313</v>
      </c>
      <c r="AD24" s="130">
        <f t="shared" si="12"/>
        <v>173151</v>
      </c>
      <c r="AE24" s="130">
        <f t="shared" si="13"/>
        <v>0</v>
      </c>
      <c r="AF24" s="130">
        <f t="shared" si="14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2" t="s">
        <v>363</v>
      </c>
      <c r="AM24" s="130">
        <f t="shared" si="15"/>
        <v>180233</v>
      </c>
      <c r="AN24" s="130">
        <f t="shared" si="16"/>
        <v>58117</v>
      </c>
      <c r="AO24" s="130">
        <v>33210</v>
      </c>
      <c r="AP24" s="130">
        <v>0</v>
      </c>
      <c r="AQ24" s="130">
        <v>0</v>
      </c>
      <c r="AR24" s="130">
        <v>24907</v>
      </c>
      <c r="AS24" s="130">
        <f t="shared" si="17"/>
        <v>39824</v>
      </c>
      <c r="AT24" s="130">
        <v>0</v>
      </c>
      <c r="AU24" s="130">
        <v>0</v>
      </c>
      <c r="AV24" s="130">
        <v>39824</v>
      </c>
      <c r="AW24" s="130">
        <v>0</v>
      </c>
      <c r="AX24" s="130">
        <f t="shared" si="18"/>
        <v>82292</v>
      </c>
      <c r="AY24" s="130">
        <v>0</v>
      </c>
      <c r="AZ24" s="130">
        <v>1919</v>
      </c>
      <c r="BA24" s="130">
        <v>64774</v>
      </c>
      <c r="BB24" s="130">
        <v>15599</v>
      </c>
      <c r="BC24" s="132" t="s">
        <v>363</v>
      </c>
      <c r="BD24" s="130">
        <v>0</v>
      </c>
      <c r="BE24" s="130">
        <v>317611</v>
      </c>
      <c r="BF24" s="130">
        <f t="shared" si="19"/>
        <v>497844</v>
      </c>
      <c r="BG24" s="130">
        <f t="shared" si="20"/>
        <v>0</v>
      </c>
      <c r="BH24" s="130">
        <f t="shared" si="21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2" t="s">
        <v>363</v>
      </c>
      <c r="BO24" s="130">
        <f t="shared" si="22"/>
        <v>305720</v>
      </c>
      <c r="BP24" s="130">
        <f t="shared" si="23"/>
        <v>24908</v>
      </c>
      <c r="BQ24" s="130">
        <v>24908</v>
      </c>
      <c r="BR24" s="130">
        <v>0</v>
      </c>
      <c r="BS24" s="130">
        <v>0</v>
      </c>
      <c r="BT24" s="130">
        <v>0</v>
      </c>
      <c r="BU24" s="130">
        <f t="shared" si="24"/>
        <v>205732</v>
      </c>
      <c r="BV24" s="130">
        <v>0</v>
      </c>
      <c r="BW24" s="130">
        <v>205732</v>
      </c>
      <c r="BX24" s="130">
        <v>0</v>
      </c>
      <c r="BY24" s="130">
        <v>0</v>
      </c>
      <c r="BZ24" s="130">
        <f t="shared" si="25"/>
        <v>75080</v>
      </c>
      <c r="CA24" s="130">
        <v>0</v>
      </c>
      <c r="CB24" s="130">
        <v>59976</v>
      </c>
      <c r="CC24" s="130">
        <v>4639</v>
      </c>
      <c r="CD24" s="130">
        <v>10465</v>
      </c>
      <c r="CE24" s="132" t="s">
        <v>363</v>
      </c>
      <c r="CF24" s="130">
        <v>0</v>
      </c>
      <c r="CG24" s="130">
        <v>311436</v>
      </c>
      <c r="CH24" s="130">
        <f t="shared" si="26"/>
        <v>617156</v>
      </c>
      <c r="CI24" s="130">
        <f t="shared" si="27"/>
        <v>0</v>
      </c>
      <c r="CJ24" s="130">
        <f t="shared" si="28"/>
        <v>0</v>
      </c>
      <c r="CK24" s="130">
        <f t="shared" si="29"/>
        <v>0</v>
      </c>
      <c r="CL24" s="130">
        <f t="shared" si="30"/>
        <v>0</v>
      </c>
      <c r="CM24" s="130">
        <f t="shared" si="31"/>
        <v>0</v>
      </c>
      <c r="CN24" s="130">
        <f t="shared" si="32"/>
        <v>0</v>
      </c>
      <c r="CO24" s="130">
        <f t="shared" si="33"/>
        <v>0</v>
      </c>
      <c r="CP24" s="132" t="s">
        <v>363</v>
      </c>
      <c r="CQ24" s="130">
        <f>SUM(AM24,+BO24)</f>
        <v>485953</v>
      </c>
      <c r="CR24" s="130">
        <f>SUM(AN24,+BP24)</f>
        <v>83025</v>
      </c>
      <c r="CS24" s="130">
        <f>SUM(AO24,+BQ24)</f>
        <v>58118</v>
      </c>
      <c r="CT24" s="130">
        <f>SUM(AP24,+BR24)</f>
        <v>0</v>
      </c>
      <c r="CU24" s="130">
        <f>SUM(AQ24,+BS24)</f>
        <v>0</v>
      </c>
      <c r="CV24" s="130">
        <f>SUM(AR24,+BT24)</f>
        <v>24907</v>
      </c>
      <c r="CW24" s="130">
        <f>SUM(AS24,+BU24)</f>
        <v>245556</v>
      </c>
      <c r="CX24" s="130">
        <f>SUM(AT24,+BV24)</f>
        <v>0</v>
      </c>
      <c r="CY24" s="130">
        <f>SUM(AU24,+BW24)</f>
        <v>205732</v>
      </c>
      <c r="CZ24" s="130">
        <f>SUM(AV24,+BX24)</f>
        <v>39824</v>
      </c>
      <c r="DA24" s="130">
        <f>SUM(AW24,+BY24)</f>
        <v>0</v>
      </c>
      <c r="DB24" s="130">
        <f>SUM(AX24,+BZ24)</f>
        <v>157372</v>
      </c>
      <c r="DC24" s="130">
        <f>SUM(AY24,+CA24)</f>
        <v>0</v>
      </c>
      <c r="DD24" s="130">
        <f>SUM(AZ24,+CB24)</f>
        <v>61895</v>
      </c>
      <c r="DE24" s="130">
        <f>SUM(BA24,+CC24)</f>
        <v>69413</v>
      </c>
      <c r="DF24" s="130">
        <f t="shared" si="38"/>
        <v>26064</v>
      </c>
      <c r="DG24" s="132" t="s">
        <v>363</v>
      </c>
      <c r="DH24" s="130">
        <f t="shared" si="35"/>
        <v>0</v>
      </c>
      <c r="DI24" s="130">
        <f t="shared" si="36"/>
        <v>629047</v>
      </c>
      <c r="DJ24" s="130">
        <f t="shared" si="37"/>
        <v>1115000</v>
      </c>
    </row>
    <row r="25" spans="1:114" s="122" customFormat="1" ht="12" customHeight="1">
      <c r="A25" s="118" t="s">
        <v>42</v>
      </c>
      <c r="B25" s="134" t="s">
        <v>78</v>
      </c>
      <c r="C25" s="118" t="s">
        <v>79</v>
      </c>
      <c r="D25" s="130">
        <f t="shared" si="0"/>
        <v>-215614</v>
      </c>
      <c r="E25" s="130">
        <f t="shared" si="1"/>
        <v>193620</v>
      </c>
      <c r="F25" s="130">
        <v>0</v>
      </c>
      <c r="G25" s="130">
        <v>0</v>
      </c>
      <c r="H25" s="130">
        <v>0</v>
      </c>
      <c r="I25" s="130">
        <v>187788</v>
      </c>
      <c r="J25" s="130">
        <v>1427522</v>
      </c>
      <c r="K25" s="130">
        <v>5832</v>
      </c>
      <c r="L25" s="130">
        <v>-409234</v>
      </c>
      <c r="M25" s="130">
        <f t="shared" si="2"/>
        <v>0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f t="shared" si="4"/>
        <v>-215614</v>
      </c>
      <c r="W25" s="130">
        <f t="shared" si="5"/>
        <v>193620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187788</v>
      </c>
      <c r="AB25" s="130">
        <f t="shared" si="10"/>
        <v>1427522</v>
      </c>
      <c r="AC25" s="130">
        <f t="shared" si="11"/>
        <v>5832</v>
      </c>
      <c r="AD25" s="130">
        <f t="shared" si="12"/>
        <v>-409234</v>
      </c>
      <c r="AE25" s="130">
        <f t="shared" si="13"/>
        <v>0</v>
      </c>
      <c r="AF25" s="130">
        <f t="shared" si="14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2" t="s">
        <v>363</v>
      </c>
      <c r="AM25" s="130">
        <f t="shared" si="15"/>
        <v>1006534</v>
      </c>
      <c r="AN25" s="130">
        <f t="shared" si="16"/>
        <v>172576</v>
      </c>
      <c r="AO25" s="130">
        <v>172576</v>
      </c>
      <c r="AP25" s="130">
        <v>0</v>
      </c>
      <c r="AQ25" s="130">
        <v>0</v>
      </c>
      <c r="AR25" s="130">
        <v>0</v>
      </c>
      <c r="AS25" s="130">
        <f t="shared" si="17"/>
        <v>504514</v>
      </c>
      <c r="AT25" s="130">
        <v>0</v>
      </c>
      <c r="AU25" s="130">
        <v>500481</v>
      </c>
      <c r="AV25" s="130">
        <v>4033</v>
      </c>
      <c r="AW25" s="130">
        <v>0</v>
      </c>
      <c r="AX25" s="130">
        <f t="shared" si="18"/>
        <v>329444</v>
      </c>
      <c r="AY25" s="130">
        <v>0</v>
      </c>
      <c r="AZ25" s="130">
        <v>171375</v>
      </c>
      <c r="BA25" s="130">
        <v>158069</v>
      </c>
      <c r="BB25" s="130">
        <v>0</v>
      </c>
      <c r="BC25" s="132" t="s">
        <v>363</v>
      </c>
      <c r="BD25" s="130">
        <v>0</v>
      </c>
      <c r="BE25" s="130">
        <v>205374</v>
      </c>
      <c r="BF25" s="130">
        <f t="shared" si="19"/>
        <v>1211908</v>
      </c>
      <c r="BG25" s="130">
        <f t="shared" si="20"/>
        <v>0</v>
      </c>
      <c r="BH25" s="130">
        <f t="shared" si="21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2" t="s">
        <v>363</v>
      </c>
      <c r="BO25" s="130">
        <f t="shared" si="22"/>
        <v>0</v>
      </c>
      <c r="BP25" s="130">
        <f t="shared" si="23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4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5"/>
        <v>0</v>
      </c>
      <c r="CA25" s="130">
        <v>0</v>
      </c>
      <c r="CB25" s="130">
        <v>0</v>
      </c>
      <c r="CC25" s="130">
        <v>0</v>
      </c>
      <c r="CD25" s="130">
        <v>0</v>
      </c>
      <c r="CE25" s="132" t="s">
        <v>363</v>
      </c>
      <c r="CF25" s="130">
        <v>0</v>
      </c>
      <c r="CG25" s="130">
        <v>0</v>
      </c>
      <c r="CH25" s="130">
        <f t="shared" si="26"/>
        <v>0</v>
      </c>
      <c r="CI25" s="130">
        <f t="shared" si="27"/>
        <v>0</v>
      </c>
      <c r="CJ25" s="130">
        <f t="shared" si="28"/>
        <v>0</v>
      </c>
      <c r="CK25" s="130">
        <f t="shared" si="29"/>
        <v>0</v>
      </c>
      <c r="CL25" s="130">
        <f t="shared" si="30"/>
        <v>0</v>
      </c>
      <c r="CM25" s="130">
        <f t="shared" si="31"/>
        <v>0</v>
      </c>
      <c r="CN25" s="130">
        <f t="shared" si="32"/>
        <v>0</v>
      </c>
      <c r="CO25" s="130">
        <f t="shared" si="33"/>
        <v>0</v>
      </c>
      <c r="CP25" s="132" t="s">
        <v>363</v>
      </c>
      <c r="CQ25" s="130">
        <f>SUM(AM25,+BO25)</f>
        <v>1006534</v>
      </c>
      <c r="CR25" s="130">
        <f>SUM(AN25,+BP25)</f>
        <v>172576</v>
      </c>
      <c r="CS25" s="130">
        <f>SUM(AO25,+BQ25)</f>
        <v>172576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504514</v>
      </c>
      <c r="CX25" s="130">
        <f>SUM(AT25,+BV25)</f>
        <v>0</v>
      </c>
      <c r="CY25" s="130">
        <f>SUM(AU25,+BW25)</f>
        <v>500481</v>
      </c>
      <c r="CZ25" s="130">
        <f>SUM(AV25,+BX25)</f>
        <v>4033</v>
      </c>
      <c r="DA25" s="130">
        <f>SUM(AW25,+BY25)</f>
        <v>0</v>
      </c>
      <c r="DB25" s="130">
        <f>SUM(AX25,+BZ25)</f>
        <v>329444</v>
      </c>
      <c r="DC25" s="130">
        <f>SUM(AY25,+CA25)</f>
        <v>0</v>
      </c>
      <c r="DD25" s="130">
        <f>SUM(AZ25,+CB25)</f>
        <v>171375</v>
      </c>
      <c r="DE25" s="130">
        <f>SUM(BA25,+CC25)</f>
        <v>158069</v>
      </c>
      <c r="DF25" s="130">
        <f t="shared" si="38"/>
        <v>0</v>
      </c>
      <c r="DG25" s="132" t="s">
        <v>363</v>
      </c>
      <c r="DH25" s="130">
        <f t="shared" si="35"/>
        <v>0</v>
      </c>
      <c r="DI25" s="130">
        <f t="shared" si="36"/>
        <v>205374</v>
      </c>
      <c r="DJ25" s="130">
        <f t="shared" si="37"/>
        <v>1211908</v>
      </c>
    </row>
    <row r="26" spans="1:114" s="122" customFormat="1" ht="12" customHeight="1">
      <c r="A26" s="118" t="s">
        <v>42</v>
      </c>
      <c r="B26" s="134" t="s">
        <v>80</v>
      </c>
      <c r="C26" s="118" t="s">
        <v>81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f t="shared" si="2"/>
        <v>29108</v>
      </c>
      <c r="N26" s="130">
        <f t="shared" si="3"/>
        <v>650</v>
      </c>
      <c r="O26" s="130">
        <v>0</v>
      </c>
      <c r="P26" s="130">
        <v>0</v>
      </c>
      <c r="Q26" s="130">
        <v>0</v>
      </c>
      <c r="R26" s="130">
        <v>0</v>
      </c>
      <c r="S26" s="130">
        <v>233236</v>
      </c>
      <c r="T26" s="130">
        <v>650</v>
      </c>
      <c r="U26" s="130">
        <v>28458</v>
      </c>
      <c r="V26" s="130">
        <f t="shared" si="4"/>
        <v>29108</v>
      </c>
      <c r="W26" s="130">
        <f t="shared" si="5"/>
        <v>650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0">
        <f t="shared" si="10"/>
        <v>233236</v>
      </c>
      <c r="AC26" s="130">
        <f t="shared" si="11"/>
        <v>650</v>
      </c>
      <c r="AD26" s="130">
        <f t="shared" si="12"/>
        <v>28458</v>
      </c>
      <c r="AE26" s="130">
        <f t="shared" si="13"/>
        <v>0</v>
      </c>
      <c r="AF26" s="130">
        <f t="shared" si="14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2" t="s">
        <v>363</v>
      </c>
      <c r="AM26" s="130">
        <f t="shared" si="15"/>
        <v>0</v>
      </c>
      <c r="AN26" s="130">
        <f t="shared" si="16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7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8"/>
        <v>0</v>
      </c>
      <c r="AY26" s="130">
        <v>0</v>
      </c>
      <c r="AZ26" s="130">
        <v>0</v>
      </c>
      <c r="BA26" s="130">
        <v>0</v>
      </c>
      <c r="BB26" s="130">
        <v>0</v>
      </c>
      <c r="BC26" s="132" t="s">
        <v>363</v>
      </c>
      <c r="BD26" s="130">
        <v>0</v>
      </c>
      <c r="BE26" s="130">
        <v>0</v>
      </c>
      <c r="BF26" s="130">
        <f t="shared" si="19"/>
        <v>0</v>
      </c>
      <c r="BG26" s="130">
        <f t="shared" si="20"/>
        <v>42624</v>
      </c>
      <c r="BH26" s="130">
        <f t="shared" si="21"/>
        <v>42624</v>
      </c>
      <c r="BI26" s="130">
        <v>0</v>
      </c>
      <c r="BJ26" s="130">
        <v>42624</v>
      </c>
      <c r="BK26" s="130">
        <v>0</v>
      </c>
      <c r="BL26" s="130">
        <v>0</v>
      </c>
      <c r="BM26" s="130">
        <v>0</v>
      </c>
      <c r="BN26" s="132" t="s">
        <v>363</v>
      </c>
      <c r="BO26" s="130">
        <f t="shared" si="22"/>
        <v>213718</v>
      </c>
      <c r="BP26" s="130">
        <f t="shared" si="23"/>
        <v>80782</v>
      </c>
      <c r="BQ26" s="130">
        <v>80782</v>
      </c>
      <c r="BR26" s="130">
        <v>0</v>
      </c>
      <c r="BS26" s="130">
        <v>0</v>
      </c>
      <c r="BT26" s="130">
        <v>0</v>
      </c>
      <c r="BU26" s="130">
        <f t="shared" si="24"/>
        <v>84420</v>
      </c>
      <c r="BV26" s="130">
        <v>0</v>
      </c>
      <c r="BW26" s="130">
        <v>84420</v>
      </c>
      <c r="BX26" s="130">
        <v>0</v>
      </c>
      <c r="BY26" s="130">
        <v>0</v>
      </c>
      <c r="BZ26" s="130">
        <f t="shared" si="25"/>
        <v>48516</v>
      </c>
      <c r="CA26" s="130">
        <v>0</v>
      </c>
      <c r="CB26" s="130">
        <v>48516</v>
      </c>
      <c r="CC26" s="130">
        <v>0</v>
      </c>
      <c r="CD26" s="130">
        <v>0</v>
      </c>
      <c r="CE26" s="132" t="s">
        <v>363</v>
      </c>
      <c r="CF26" s="130">
        <v>0</v>
      </c>
      <c r="CG26" s="130">
        <v>6002</v>
      </c>
      <c r="CH26" s="130">
        <f t="shared" si="26"/>
        <v>262344</v>
      </c>
      <c r="CI26" s="130">
        <f t="shared" si="27"/>
        <v>42624</v>
      </c>
      <c r="CJ26" s="130">
        <f t="shared" si="28"/>
        <v>42624</v>
      </c>
      <c r="CK26" s="130">
        <f t="shared" si="29"/>
        <v>0</v>
      </c>
      <c r="CL26" s="130">
        <f t="shared" si="30"/>
        <v>42624</v>
      </c>
      <c r="CM26" s="130">
        <f t="shared" si="31"/>
        <v>0</v>
      </c>
      <c r="CN26" s="130">
        <f t="shared" si="32"/>
        <v>0</v>
      </c>
      <c r="CO26" s="130">
        <f t="shared" si="33"/>
        <v>0</v>
      </c>
      <c r="CP26" s="132" t="s">
        <v>363</v>
      </c>
      <c r="CQ26" s="130">
        <f>SUM(AM26,+BO26)</f>
        <v>213718</v>
      </c>
      <c r="CR26" s="130">
        <f>SUM(AN26,+BP26)</f>
        <v>80782</v>
      </c>
      <c r="CS26" s="130">
        <f>SUM(AO26,+BQ26)</f>
        <v>80782</v>
      </c>
      <c r="CT26" s="130">
        <f>SUM(AP26,+BR26)</f>
        <v>0</v>
      </c>
      <c r="CU26" s="130">
        <f>SUM(AQ26,+BS26)</f>
        <v>0</v>
      </c>
      <c r="CV26" s="130">
        <f>SUM(AR26,+BT26)</f>
        <v>0</v>
      </c>
      <c r="CW26" s="130">
        <f>SUM(AS26,+BU26)</f>
        <v>84420</v>
      </c>
      <c r="CX26" s="130">
        <f>SUM(AT26,+BV26)</f>
        <v>0</v>
      </c>
      <c r="CY26" s="130">
        <f>SUM(AU26,+BW26)</f>
        <v>84420</v>
      </c>
      <c r="CZ26" s="130">
        <f>SUM(AV26,+BX26)</f>
        <v>0</v>
      </c>
      <c r="DA26" s="130">
        <f>SUM(AW26,+BY26)</f>
        <v>0</v>
      </c>
      <c r="DB26" s="130">
        <f>SUM(AX26,+BZ26)</f>
        <v>48516</v>
      </c>
      <c r="DC26" s="130">
        <f>SUM(AY26,+CA26)</f>
        <v>0</v>
      </c>
      <c r="DD26" s="130">
        <f>SUM(AZ26,+CB26)</f>
        <v>48516</v>
      </c>
      <c r="DE26" s="130">
        <f>SUM(BA26,+CC26)</f>
        <v>0</v>
      </c>
      <c r="DF26" s="130">
        <f t="shared" si="38"/>
        <v>0</v>
      </c>
      <c r="DG26" s="132" t="s">
        <v>363</v>
      </c>
      <c r="DH26" s="130">
        <f t="shared" si="35"/>
        <v>0</v>
      </c>
      <c r="DI26" s="130">
        <f t="shared" si="36"/>
        <v>6002</v>
      </c>
      <c r="DJ26" s="130">
        <f t="shared" si="37"/>
        <v>262344</v>
      </c>
    </row>
    <row r="27" spans="1:114" s="122" customFormat="1" ht="12" customHeight="1">
      <c r="A27" s="118" t="s">
        <v>42</v>
      </c>
      <c r="B27" s="134" t="s">
        <v>82</v>
      </c>
      <c r="C27" s="118" t="s">
        <v>83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f t="shared" si="2"/>
        <v>54420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212343</v>
      </c>
      <c r="T27" s="130"/>
      <c r="U27" s="130">
        <v>54420</v>
      </c>
      <c r="V27" s="130">
        <f t="shared" si="4"/>
        <v>54420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0">
        <f t="shared" si="10"/>
        <v>212343</v>
      </c>
      <c r="AC27" s="130">
        <f t="shared" si="11"/>
        <v>0</v>
      </c>
      <c r="AD27" s="130">
        <f t="shared" si="12"/>
        <v>54420</v>
      </c>
      <c r="AE27" s="130">
        <f t="shared" si="13"/>
        <v>0</v>
      </c>
      <c r="AF27" s="130">
        <f t="shared" si="14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2" t="s">
        <v>363</v>
      </c>
      <c r="AM27" s="130">
        <f t="shared" si="15"/>
        <v>0</v>
      </c>
      <c r="AN27" s="130">
        <f t="shared" si="16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7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8"/>
        <v>0</v>
      </c>
      <c r="AY27" s="130">
        <v>0</v>
      </c>
      <c r="AZ27" s="130">
        <v>0</v>
      </c>
      <c r="BA27" s="130">
        <v>0</v>
      </c>
      <c r="BB27" s="130">
        <v>0</v>
      </c>
      <c r="BC27" s="132" t="s">
        <v>363</v>
      </c>
      <c r="BD27" s="130">
        <v>0</v>
      </c>
      <c r="BE27" s="130">
        <v>0</v>
      </c>
      <c r="BF27" s="130">
        <f t="shared" si="19"/>
        <v>0</v>
      </c>
      <c r="BG27" s="130">
        <f t="shared" si="20"/>
        <v>0</v>
      </c>
      <c r="BH27" s="130">
        <f t="shared" si="21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2" t="s">
        <v>363</v>
      </c>
      <c r="BO27" s="130">
        <f t="shared" si="22"/>
        <v>266763</v>
      </c>
      <c r="BP27" s="130">
        <f t="shared" si="23"/>
        <v>40732</v>
      </c>
      <c r="BQ27" s="130">
        <v>40732</v>
      </c>
      <c r="BR27" s="130">
        <v>0</v>
      </c>
      <c r="BS27" s="130">
        <v>0</v>
      </c>
      <c r="BT27" s="130">
        <v>0</v>
      </c>
      <c r="BU27" s="130">
        <f t="shared" si="24"/>
        <v>149281</v>
      </c>
      <c r="BV27" s="130">
        <v>0</v>
      </c>
      <c r="BW27" s="130">
        <v>149281</v>
      </c>
      <c r="BX27" s="130">
        <v>0</v>
      </c>
      <c r="BY27" s="130">
        <v>0</v>
      </c>
      <c r="BZ27" s="130">
        <f t="shared" si="25"/>
        <v>76750</v>
      </c>
      <c r="CA27" s="130">
        <v>3001</v>
      </c>
      <c r="CB27" s="130">
        <v>53734</v>
      </c>
      <c r="CC27" s="130">
        <v>326</v>
      </c>
      <c r="CD27" s="130">
        <v>19689</v>
      </c>
      <c r="CE27" s="132" t="s">
        <v>363</v>
      </c>
      <c r="CF27" s="130">
        <v>0</v>
      </c>
      <c r="CG27" s="130">
        <v>0</v>
      </c>
      <c r="CH27" s="130">
        <f t="shared" si="26"/>
        <v>266763</v>
      </c>
      <c r="CI27" s="130">
        <f t="shared" si="27"/>
        <v>0</v>
      </c>
      <c r="CJ27" s="130">
        <f t="shared" si="28"/>
        <v>0</v>
      </c>
      <c r="CK27" s="130">
        <f t="shared" si="29"/>
        <v>0</v>
      </c>
      <c r="CL27" s="130">
        <f t="shared" si="30"/>
        <v>0</v>
      </c>
      <c r="CM27" s="130">
        <f t="shared" si="31"/>
        <v>0</v>
      </c>
      <c r="CN27" s="130">
        <f t="shared" si="32"/>
        <v>0</v>
      </c>
      <c r="CO27" s="130">
        <f t="shared" si="33"/>
        <v>0</v>
      </c>
      <c r="CP27" s="132" t="s">
        <v>363</v>
      </c>
      <c r="CQ27" s="130">
        <f>SUM(AM27,+BO27)</f>
        <v>266763</v>
      </c>
      <c r="CR27" s="130">
        <f>SUM(AN27,+BP27)</f>
        <v>40732</v>
      </c>
      <c r="CS27" s="130">
        <f>SUM(AO27,+BQ27)</f>
        <v>40732</v>
      </c>
      <c r="CT27" s="130">
        <f>SUM(AP27,+BR27)</f>
        <v>0</v>
      </c>
      <c r="CU27" s="130">
        <f>SUM(AQ27,+BS27)</f>
        <v>0</v>
      </c>
      <c r="CV27" s="130">
        <f>SUM(AR27,+BT27)</f>
        <v>0</v>
      </c>
      <c r="CW27" s="130">
        <f>SUM(AS27,+BU27)</f>
        <v>149281</v>
      </c>
      <c r="CX27" s="130">
        <f>SUM(AT27,+BV27)</f>
        <v>0</v>
      </c>
      <c r="CY27" s="130">
        <f>SUM(AU27,+BW27)</f>
        <v>149281</v>
      </c>
      <c r="CZ27" s="130">
        <f>SUM(AV27,+BX27)</f>
        <v>0</v>
      </c>
      <c r="DA27" s="130">
        <f>SUM(AW27,+BY27)</f>
        <v>0</v>
      </c>
      <c r="DB27" s="130">
        <f>SUM(AX27,+BZ27)</f>
        <v>76750</v>
      </c>
      <c r="DC27" s="130">
        <f>SUM(AY27,+CA27)</f>
        <v>3001</v>
      </c>
      <c r="DD27" s="130">
        <f>SUM(AZ27,+CB27)</f>
        <v>53734</v>
      </c>
      <c r="DE27" s="130">
        <f>SUM(BA27,+CC27)</f>
        <v>326</v>
      </c>
      <c r="DF27" s="130">
        <f t="shared" si="38"/>
        <v>19689</v>
      </c>
      <c r="DG27" s="132" t="s">
        <v>363</v>
      </c>
      <c r="DH27" s="130">
        <f t="shared" si="35"/>
        <v>0</v>
      </c>
      <c r="DI27" s="130">
        <f t="shared" si="36"/>
        <v>0</v>
      </c>
      <c r="DJ27" s="130">
        <f t="shared" si="37"/>
        <v>266763</v>
      </c>
    </row>
    <row r="28" spans="1:114" s="122" customFormat="1" ht="12" customHeight="1">
      <c r="A28" s="118" t="s">
        <v>42</v>
      </c>
      <c r="B28" s="134" t="s">
        <v>84</v>
      </c>
      <c r="C28" s="118" t="s">
        <v>85</v>
      </c>
      <c r="D28" s="130">
        <f t="shared" si="0"/>
        <v>342253</v>
      </c>
      <c r="E28" s="130">
        <f t="shared" si="1"/>
        <v>342253</v>
      </c>
      <c r="F28" s="130">
        <v>24225</v>
      </c>
      <c r="G28" s="130">
        <v>0</v>
      </c>
      <c r="H28" s="130">
        <v>44600</v>
      </c>
      <c r="I28" s="130">
        <v>139303</v>
      </c>
      <c r="J28" s="130">
        <v>932228</v>
      </c>
      <c r="K28" s="130">
        <v>134125</v>
      </c>
      <c r="L28" s="130">
        <v>0</v>
      </c>
      <c r="M28" s="130">
        <f t="shared" si="2"/>
        <v>7546</v>
      </c>
      <c r="N28" s="130">
        <f t="shared" si="3"/>
        <v>7546</v>
      </c>
      <c r="O28" s="130">
        <v>0</v>
      </c>
      <c r="P28" s="130">
        <v>0</v>
      </c>
      <c r="Q28" s="130">
        <v>0</v>
      </c>
      <c r="R28" s="130">
        <v>16</v>
      </c>
      <c r="S28" s="130">
        <v>138607</v>
      </c>
      <c r="T28" s="130">
        <v>7530</v>
      </c>
      <c r="U28" s="130">
        <v>0</v>
      </c>
      <c r="V28" s="130">
        <f t="shared" si="4"/>
        <v>349799</v>
      </c>
      <c r="W28" s="130">
        <f t="shared" si="5"/>
        <v>349799</v>
      </c>
      <c r="X28" s="130">
        <f t="shared" si="6"/>
        <v>24225</v>
      </c>
      <c r="Y28" s="130">
        <f t="shared" si="7"/>
        <v>0</v>
      </c>
      <c r="Z28" s="130">
        <f t="shared" si="8"/>
        <v>44600</v>
      </c>
      <c r="AA28" s="130">
        <f t="shared" si="9"/>
        <v>139319</v>
      </c>
      <c r="AB28" s="130">
        <f t="shared" si="10"/>
        <v>1070835</v>
      </c>
      <c r="AC28" s="130">
        <f t="shared" si="11"/>
        <v>141655</v>
      </c>
      <c r="AD28" s="130">
        <f t="shared" si="12"/>
        <v>0</v>
      </c>
      <c r="AE28" s="130">
        <f t="shared" si="13"/>
        <v>78758</v>
      </c>
      <c r="AF28" s="130">
        <f t="shared" si="14"/>
        <v>78758</v>
      </c>
      <c r="AG28" s="130">
        <v>0</v>
      </c>
      <c r="AH28" s="130">
        <v>78758</v>
      </c>
      <c r="AI28" s="130">
        <v>0</v>
      </c>
      <c r="AJ28" s="130">
        <v>0</v>
      </c>
      <c r="AK28" s="130">
        <v>0</v>
      </c>
      <c r="AL28" s="132" t="s">
        <v>363</v>
      </c>
      <c r="AM28" s="130">
        <f t="shared" si="15"/>
        <v>1195723</v>
      </c>
      <c r="AN28" s="130">
        <f t="shared" si="16"/>
        <v>364853</v>
      </c>
      <c r="AO28" s="130">
        <v>356522</v>
      </c>
      <c r="AP28" s="130">
        <v>0</v>
      </c>
      <c r="AQ28" s="130">
        <v>8331</v>
      </c>
      <c r="AR28" s="130">
        <v>0</v>
      </c>
      <c r="AS28" s="130">
        <f t="shared" si="17"/>
        <v>258500</v>
      </c>
      <c r="AT28" s="130">
        <v>0</v>
      </c>
      <c r="AU28" s="130">
        <v>258500</v>
      </c>
      <c r="AV28" s="130">
        <v>0</v>
      </c>
      <c r="AW28" s="130">
        <v>0</v>
      </c>
      <c r="AX28" s="130">
        <f t="shared" si="18"/>
        <v>572370</v>
      </c>
      <c r="AY28" s="130">
        <v>6216</v>
      </c>
      <c r="AZ28" s="130">
        <v>8141</v>
      </c>
      <c r="BA28" s="130">
        <v>65309</v>
      </c>
      <c r="BB28" s="130">
        <v>492704</v>
      </c>
      <c r="BC28" s="132" t="s">
        <v>363</v>
      </c>
      <c r="BD28" s="130">
        <v>0</v>
      </c>
      <c r="BE28" s="130"/>
      <c r="BF28" s="130">
        <f t="shared" si="19"/>
        <v>1274481</v>
      </c>
      <c r="BG28" s="130">
        <f t="shared" si="20"/>
        <v>4305</v>
      </c>
      <c r="BH28" s="130">
        <f t="shared" si="21"/>
        <v>4305</v>
      </c>
      <c r="BI28" s="130">
        <v>0</v>
      </c>
      <c r="BJ28" s="130">
        <v>4305</v>
      </c>
      <c r="BK28" s="130">
        <v>0</v>
      </c>
      <c r="BL28" s="130">
        <v>0</v>
      </c>
      <c r="BM28" s="130">
        <v>0</v>
      </c>
      <c r="BN28" s="132" t="s">
        <v>363</v>
      </c>
      <c r="BO28" s="130">
        <f t="shared" si="22"/>
        <v>141848</v>
      </c>
      <c r="BP28" s="130">
        <f t="shared" si="23"/>
        <v>22376</v>
      </c>
      <c r="BQ28" s="130">
        <v>22376</v>
      </c>
      <c r="BR28" s="130">
        <v>0</v>
      </c>
      <c r="BS28" s="130">
        <v>0</v>
      </c>
      <c r="BT28" s="130">
        <v>0</v>
      </c>
      <c r="BU28" s="130">
        <f t="shared" si="24"/>
        <v>81781</v>
      </c>
      <c r="BV28" s="130">
        <v>0</v>
      </c>
      <c r="BW28" s="130">
        <v>81781</v>
      </c>
      <c r="BX28" s="130">
        <v>0</v>
      </c>
      <c r="BY28" s="130">
        <v>0</v>
      </c>
      <c r="BZ28" s="130">
        <f t="shared" si="25"/>
        <v>37691</v>
      </c>
      <c r="CA28" s="130">
        <v>0</v>
      </c>
      <c r="CB28" s="130">
        <v>37691</v>
      </c>
      <c r="CC28" s="130">
        <v>0</v>
      </c>
      <c r="CD28" s="130">
        <v>0</v>
      </c>
      <c r="CE28" s="132" t="s">
        <v>363</v>
      </c>
      <c r="CF28" s="130">
        <v>0</v>
      </c>
      <c r="CG28" s="130"/>
      <c r="CH28" s="130">
        <f t="shared" si="26"/>
        <v>146153</v>
      </c>
      <c r="CI28" s="130">
        <f t="shared" si="27"/>
        <v>83063</v>
      </c>
      <c r="CJ28" s="130">
        <f t="shared" si="28"/>
        <v>83063</v>
      </c>
      <c r="CK28" s="130">
        <f t="shared" si="29"/>
        <v>0</v>
      </c>
      <c r="CL28" s="130">
        <f t="shared" si="30"/>
        <v>83063</v>
      </c>
      <c r="CM28" s="130">
        <f t="shared" si="31"/>
        <v>0</v>
      </c>
      <c r="CN28" s="130">
        <f t="shared" si="32"/>
        <v>0</v>
      </c>
      <c r="CO28" s="130">
        <f t="shared" si="33"/>
        <v>0</v>
      </c>
      <c r="CP28" s="132" t="s">
        <v>363</v>
      </c>
      <c r="CQ28" s="130">
        <f>SUM(AM28,+BO28)</f>
        <v>1337571</v>
      </c>
      <c r="CR28" s="130">
        <f>SUM(AN28,+BP28)</f>
        <v>387229</v>
      </c>
      <c r="CS28" s="130">
        <f>SUM(AO28,+BQ28)</f>
        <v>378898</v>
      </c>
      <c r="CT28" s="130">
        <f>SUM(AP28,+BR28)</f>
        <v>0</v>
      </c>
      <c r="CU28" s="130">
        <f>SUM(AQ28,+BS28)</f>
        <v>8331</v>
      </c>
      <c r="CV28" s="130">
        <f>SUM(AR28,+BT28)</f>
        <v>0</v>
      </c>
      <c r="CW28" s="130">
        <f>SUM(AS28,+BU28)</f>
        <v>340281</v>
      </c>
      <c r="CX28" s="130">
        <f>SUM(AT28,+BV28)</f>
        <v>0</v>
      </c>
      <c r="CY28" s="130">
        <f>SUM(AU28,+BW28)</f>
        <v>340281</v>
      </c>
      <c r="CZ28" s="130">
        <f>SUM(AV28,+BX28)</f>
        <v>0</v>
      </c>
      <c r="DA28" s="130">
        <f>SUM(AW28,+BY28)</f>
        <v>0</v>
      </c>
      <c r="DB28" s="130">
        <f>SUM(AX28,+BZ28)</f>
        <v>610061</v>
      </c>
      <c r="DC28" s="130">
        <f>SUM(AY28,+CA28)</f>
        <v>6216</v>
      </c>
      <c r="DD28" s="130">
        <f>SUM(AZ28,+CB28)</f>
        <v>45832</v>
      </c>
      <c r="DE28" s="130">
        <f>SUM(BA28,+CC28)</f>
        <v>65309</v>
      </c>
      <c r="DF28" s="130">
        <f t="shared" si="38"/>
        <v>492704</v>
      </c>
      <c r="DG28" s="132" t="s">
        <v>363</v>
      </c>
      <c r="DH28" s="130">
        <f t="shared" si="35"/>
        <v>0</v>
      </c>
      <c r="DI28" s="130">
        <f t="shared" si="36"/>
        <v>0</v>
      </c>
      <c r="DJ28" s="130">
        <f t="shared" si="37"/>
        <v>1420634</v>
      </c>
    </row>
  </sheetData>
  <sheetProtection/>
  <autoFilter ref="A6:DJ28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8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246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</v>
      </c>
      <c r="B2" s="150" t="s">
        <v>3</v>
      </c>
      <c r="C2" s="156" t="s">
        <v>247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7"/>
      <c r="B5" s="151"/>
      <c r="C5" s="157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8"/>
      <c r="B6" s="152"/>
      <c r="C6" s="158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1" t="s">
        <v>42</v>
      </c>
      <c r="B7" s="192" t="s">
        <v>43</v>
      </c>
      <c r="C7" s="191" t="s">
        <v>364</v>
      </c>
      <c r="D7" s="193">
        <f>SUM(D8:D232)</f>
        <v>106358453</v>
      </c>
      <c r="E7" s="193">
        <f>SUM(E8:E232)</f>
        <v>24945104</v>
      </c>
      <c r="F7" s="193">
        <f>SUM(F8:F232)</f>
        <v>2972473</v>
      </c>
      <c r="G7" s="193">
        <f>SUM(G8:G232)</f>
        <v>94020</v>
      </c>
      <c r="H7" s="193">
        <f>SUM(H8:H232)</f>
        <v>5428855</v>
      </c>
      <c r="I7" s="193">
        <f>SUM(I8:I232)</f>
        <v>10010520</v>
      </c>
      <c r="J7" s="193">
        <f>SUM(J8:J232)</f>
        <v>10817440</v>
      </c>
      <c r="K7" s="193">
        <f>SUM(K8:K232)</f>
        <v>6439236</v>
      </c>
      <c r="L7" s="193">
        <f>SUM(L8:L232)</f>
        <v>81413349</v>
      </c>
      <c r="M7" s="193">
        <f>SUM(M8:M232)</f>
        <v>9666473</v>
      </c>
      <c r="N7" s="193">
        <f>SUM(N8:N232)</f>
        <v>1008221</v>
      </c>
      <c r="O7" s="193">
        <f>SUM(O8:O232)</f>
        <v>50035</v>
      </c>
      <c r="P7" s="193">
        <f>SUM(P8:P232)</f>
        <v>28090</v>
      </c>
      <c r="Q7" s="193">
        <f>SUM(Q8:Q232)</f>
        <v>41200</v>
      </c>
      <c r="R7" s="193">
        <f>SUM(R8:R232)</f>
        <v>701633</v>
      </c>
      <c r="S7" s="193">
        <f>SUM(S8:S232)</f>
        <v>3797269</v>
      </c>
      <c r="T7" s="193">
        <f>SUM(T8:T232)</f>
        <v>187263</v>
      </c>
      <c r="U7" s="193">
        <f>SUM(U8:U232)</f>
        <v>8658252</v>
      </c>
      <c r="V7" s="193">
        <f>SUM(V8:V232)</f>
        <v>116024926</v>
      </c>
      <c r="W7" s="193">
        <f>SUM(W8:W232)</f>
        <v>25953325</v>
      </c>
      <c r="X7" s="193">
        <f>SUM(X8:X232)</f>
        <v>3022508</v>
      </c>
      <c r="Y7" s="193">
        <f>SUM(Y8:Y232)</f>
        <v>122110</v>
      </c>
      <c r="Z7" s="193">
        <f>SUM(Z8:Z232)</f>
        <v>5470055</v>
      </c>
      <c r="AA7" s="193">
        <f>SUM(AA8:AA232)</f>
        <v>10712153</v>
      </c>
      <c r="AB7" s="193">
        <f>SUM(AB8:AB232)</f>
        <v>14614709</v>
      </c>
      <c r="AC7" s="193">
        <f>SUM(AC8:AC232)</f>
        <v>6626499</v>
      </c>
      <c r="AD7" s="193">
        <f>SUM(AD8:AD232)</f>
        <v>90071601</v>
      </c>
    </row>
    <row r="8" spans="1:30" s="122" customFormat="1" ht="12" customHeight="1">
      <c r="A8" s="118" t="s">
        <v>42</v>
      </c>
      <c r="B8" s="134" t="s">
        <v>250</v>
      </c>
      <c r="C8" s="118" t="s">
        <v>251</v>
      </c>
      <c r="D8" s="120">
        <f aca="true" t="shared" si="0" ref="D8:D71">SUM(E8,+L8)</f>
        <v>29627209</v>
      </c>
      <c r="E8" s="120">
        <f aca="true" t="shared" si="1" ref="E8:E71">+SUM(F8:I8,K8)</f>
        <v>7279076</v>
      </c>
      <c r="F8" s="120">
        <v>7016</v>
      </c>
      <c r="G8" s="120">
        <v>6000</v>
      </c>
      <c r="H8" s="120">
        <v>199955</v>
      </c>
      <c r="I8" s="120">
        <v>4129761</v>
      </c>
      <c r="J8" s="121">
        <v>0</v>
      </c>
      <c r="K8" s="120">
        <v>2936344</v>
      </c>
      <c r="L8" s="120">
        <v>22348133</v>
      </c>
      <c r="M8" s="120">
        <f aca="true" t="shared" si="2" ref="M8:M71">SUM(N8,+U8)</f>
        <v>1162459</v>
      </c>
      <c r="N8" s="120">
        <f aca="true" t="shared" si="3" ref="N8:N71">+SUM(O8:R8,T8)</f>
        <v>88056</v>
      </c>
      <c r="O8" s="120">
        <v>0</v>
      </c>
      <c r="P8" s="120">
        <v>0</v>
      </c>
      <c r="Q8" s="120">
        <v>0</v>
      </c>
      <c r="R8" s="120">
        <v>56012</v>
      </c>
      <c r="S8" s="121">
        <v>0</v>
      </c>
      <c r="T8" s="120">
        <v>32044</v>
      </c>
      <c r="U8" s="120">
        <v>1074403</v>
      </c>
      <c r="V8" s="120">
        <f aca="true" t="shared" si="4" ref="V8:V71">+SUM(D8,M8)</f>
        <v>30789668</v>
      </c>
      <c r="W8" s="120">
        <f aca="true" t="shared" si="5" ref="W8:W71">+SUM(E8,N8)</f>
        <v>7367132</v>
      </c>
      <c r="X8" s="120">
        <f aca="true" t="shared" si="6" ref="X8:X71">+SUM(F8,O8)</f>
        <v>7016</v>
      </c>
      <c r="Y8" s="120">
        <f aca="true" t="shared" si="7" ref="Y8:Y71">+SUM(G8,P8)</f>
        <v>6000</v>
      </c>
      <c r="Z8" s="120">
        <f aca="true" t="shared" si="8" ref="Z8:Z71">+SUM(H8,Q8)</f>
        <v>199955</v>
      </c>
      <c r="AA8" s="120">
        <f aca="true" t="shared" si="9" ref="AA8:AA71">+SUM(I8,R8)</f>
        <v>4185773</v>
      </c>
      <c r="AB8" s="121">
        <v>0</v>
      </c>
      <c r="AC8" s="120">
        <f aca="true" t="shared" si="10" ref="AC8:AC71">+SUM(K8,T8)</f>
        <v>2968388</v>
      </c>
      <c r="AD8" s="120">
        <f aca="true" t="shared" si="11" ref="AD8:AD71">+SUM(L8,U8)</f>
        <v>23422536</v>
      </c>
    </row>
    <row r="9" spans="1:30" s="122" customFormat="1" ht="12" customHeight="1">
      <c r="A9" s="118" t="s">
        <v>42</v>
      </c>
      <c r="B9" s="134" t="s">
        <v>252</v>
      </c>
      <c r="C9" s="118" t="s">
        <v>253</v>
      </c>
      <c r="D9" s="120">
        <f t="shared" si="0"/>
        <v>5784955</v>
      </c>
      <c r="E9" s="120">
        <f t="shared" si="1"/>
        <v>2210311</v>
      </c>
      <c r="F9" s="120">
        <v>475769</v>
      </c>
      <c r="G9" s="120">
        <v>52165</v>
      </c>
      <c r="H9" s="120">
        <v>1115100</v>
      </c>
      <c r="I9" s="120">
        <v>429074</v>
      </c>
      <c r="J9" s="121">
        <v>0</v>
      </c>
      <c r="K9" s="120">
        <v>138203</v>
      </c>
      <c r="L9" s="120">
        <v>3574644</v>
      </c>
      <c r="M9" s="120">
        <f t="shared" si="2"/>
        <v>258267</v>
      </c>
      <c r="N9" s="120">
        <f t="shared" si="3"/>
        <v>20216</v>
      </c>
      <c r="O9" s="120">
        <v>0</v>
      </c>
      <c r="P9" s="120">
        <v>0</v>
      </c>
      <c r="Q9" s="120">
        <v>16400</v>
      </c>
      <c r="R9" s="120">
        <v>3816</v>
      </c>
      <c r="S9" s="121">
        <v>0</v>
      </c>
      <c r="T9" s="120">
        <v>0</v>
      </c>
      <c r="U9" s="120">
        <v>238051</v>
      </c>
      <c r="V9" s="120">
        <f t="shared" si="4"/>
        <v>6043222</v>
      </c>
      <c r="W9" s="120">
        <f t="shared" si="5"/>
        <v>2230527</v>
      </c>
      <c r="X9" s="120">
        <f t="shared" si="6"/>
        <v>475769</v>
      </c>
      <c r="Y9" s="120">
        <f t="shared" si="7"/>
        <v>52165</v>
      </c>
      <c r="Z9" s="120">
        <f t="shared" si="8"/>
        <v>1131500</v>
      </c>
      <c r="AA9" s="120">
        <f t="shared" si="9"/>
        <v>432890</v>
      </c>
      <c r="AB9" s="121">
        <v>0</v>
      </c>
      <c r="AC9" s="120">
        <f t="shared" si="10"/>
        <v>138203</v>
      </c>
      <c r="AD9" s="120">
        <f t="shared" si="11"/>
        <v>3812695</v>
      </c>
    </row>
    <row r="10" spans="1:30" s="122" customFormat="1" ht="12" customHeight="1">
      <c r="A10" s="118" t="s">
        <v>42</v>
      </c>
      <c r="B10" s="134" t="s">
        <v>254</v>
      </c>
      <c r="C10" s="118" t="s">
        <v>255</v>
      </c>
      <c r="D10" s="120">
        <f t="shared" si="0"/>
        <v>10914074</v>
      </c>
      <c r="E10" s="120">
        <f t="shared" si="1"/>
        <v>5058586</v>
      </c>
      <c r="F10" s="120">
        <v>2163524</v>
      </c>
      <c r="G10" s="120">
        <v>0</v>
      </c>
      <c r="H10" s="120">
        <v>2212000</v>
      </c>
      <c r="I10" s="120">
        <v>306256</v>
      </c>
      <c r="J10" s="121">
        <v>0</v>
      </c>
      <c r="K10" s="120">
        <v>376806</v>
      </c>
      <c r="L10" s="120">
        <v>5855488</v>
      </c>
      <c r="M10" s="120">
        <f t="shared" si="2"/>
        <v>305690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305690</v>
      </c>
      <c r="V10" s="120">
        <f t="shared" si="4"/>
        <v>11219764</v>
      </c>
      <c r="W10" s="120">
        <f t="shared" si="5"/>
        <v>5058586</v>
      </c>
      <c r="X10" s="120">
        <f t="shared" si="6"/>
        <v>2163524</v>
      </c>
      <c r="Y10" s="120">
        <f t="shared" si="7"/>
        <v>0</v>
      </c>
      <c r="Z10" s="120">
        <f t="shared" si="8"/>
        <v>2212000</v>
      </c>
      <c r="AA10" s="120">
        <f t="shared" si="9"/>
        <v>306256</v>
      </c>
      <c r="AB10" s="121">
        <v>0</v>
      </c>
      <c r="AC10" s="120">
        <f t="shared" si="10"/>
        <v>376806</v>
      </c>
      <c r="AD10" s="120">
        <f t="shared" si="11"/>
        <v>6161178</v>
      </c>
    </row>
    <row r="11" spans="1:30" s="122" customFormat="1" ht="12" customHeight="1">
      <c r="A11" s="118" t="s">
        <v>42</v>
      </c>
      <c r="B11" s="134" t="s">
        <v>256</v>
      </c>
      <c r="C11" s="118" t="s">
        <v>257</v>
      </c>
      <c r="D11" s="120">
        <f t="shared" si="0"/>
        <v>3267598</v>
      </c>
      <c r="E11" s="120">
        <f t="shared" si="1"/>
        <v>575043</v>
      </c>
      <c r="F11" s="120">
        <v>13737</v>
      </c>
      <c r="G11" s="120">
        <v>0</v>
      </c>
      <c r="H11" s="120">
        <v>0</v>
      </c>
      <c r="I11" s="120">
        <v>404200</v>
      </c>
      <c r="J11" s="121">
        <v>0</v>
      </c>
      <c r="K11" s="120">
        <v>157106</v>
      </c>
      <c r="L11" s="120">
        <v>2692555</v>
      </c>
      <c r="M11" s="120">
        <f t="shared" si="2"/>
        <v>316796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0">
        <v>0</v>
      </c>
      <c r="U11" s="120">
        <v>316796</v>
      </c>
      <c r="V11" s="120">
        <f t="shared" si="4"/>
        <v>3584394</v>
      </c>
      <c r="W11" s="120">
        <f t="shared" si="5"/>
        <v>575043</v>
      </c>
      <c r="X11" s="120">
        <f t="shared" si="6"/>
        <v>13737</v>
      </c>
      <c r="Y11" s="120">
        <f t="shared" si="7"/>
        <v>0</v>
      </c>
      <c r="Z11" s="120">
        <f t="shared" si="8"/>
        <v>0</v>
      </c>
      <c r="AA11" s="120">
        <f t="shared" si="9"/>
        <v>404200</v>
      </c>
      <c r="AB11" s="121">
        <v>0</v>
      </c>
      <c r="AC11" s="120">
        <f t="shared" si="10"/>
        <v>157106</v>
      </c>
      <c r="AD11" s="120">
        <f t="shared" si="11"/>
        <v>3009351</v>
      </c>
    </row>
    <row r="12" spans="1:30" s="122" customFormat="1" ht="12" customHeight="1">
      <c r="A12" s="118" t="s">
        <v>42</v>
      </c>
      <c r="B12" s="134" t="s">
        <v>258</v>
      </c>
      <c r="C12" s="118" t="s">
        <v>259</v>
      </c>
      <c r="D12" s="130">
        <f t="shared" si="0"/>
        <v>808733</v>
      </c>
      <c r="E12" s="130">
        <f t="shared" si="1"/>
        <v>46639</v>
      </c>
      <c r="F12" s="130">
        <v>0</v>
      </c>
      <c r="G12" s="130">
        <v>0</v>
      </c>
      <c r="H12" s="130">
        <v>0</v>
      </c>
      <c r="I12" s="130">
        <v>847</v>
      </c>
      <c r="J12" s="132">
        <v>0</v>
      </c>
      <c r="K12" s="130">
        <v>45792</v>
      </c>
      <c r="L12" s="130">
        <v>762094</v>
      </c>
      <c r="M12" s="130">
        <f t="shared" si="2"/>
        <v>301639</v>
      </c>
      <c r="N12" s="130">
        <f t="shared" si="3"/>
        <v>48312</v>
      </c>
      <c r="O12" s="130">
        <v>0</v>
      </c>
      <c r="P12" s="130">
        <v>0</v>
      </c>
      <c r="Q12" s="130">
        <v>0</v>
      </c>
      <c r="R12" s="130">
        <v>48312</v>
      </c>
      <c r="S12" s="132">
        <v>0</v>
      </c>
      <c r="T12" s="130">
        <v>0</v>
      </c>
      <c r="U12" s="130">
        <v>253327</v>
      </c>
      <c r="V12" s="130">
        <f t="shared" si="4"/>
        <v>1110372</v>
      </c>
      <c r="W12" s="130">
        <f t="shared" si="5"/>
        <v>94951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49159</v>
      </c>
      <c r="AB12" s="132">
        <v>0</v>
      </c>
      <c r="AC12" s="130">
        <f t="shared" si="10"/>
        <v>45792</v>
      </c>
      <c r="AD12" s="130">
        <f t="shared" si="11"/>
        <v>1015421</v>
      </c>
    </row>
    <row r="13" spans="1:30" s="122" customFormat="1" ht="12" customHeight="1">
      <c r="A13" s="118" t="s">
        <v>42</v>
      </c>
      <c r="B13" s="134" t="s">
        <v>260</v>
      </c>
      <c r="C13" s="118" t="s">
        <v>261</v>
      </c>
      <c r="D13" s="130">
        <f t="shared" si="0"/>
        <v>1233328</v>
      </c>
      <c r="E13" s="130">
        <f t="shared" si="1"/>
        <v>245803</v>
      </c>
      <c r="F13" s="130">
        <v>0</v>
      </c>
      <c r="G13" s="130">
        <v>0</v>
      </c>
      <c r="H13" s="130">
        <v>0</v>
      </c>
      <c r="I13" s="130">
        <v>113907</v>
      </c>
      <c r="J13" s="132">
        <v>0</v>
      </c>
      <c r="K13" s="130">
        <v>131896</v>
      </c>
      <c r="L13" s="130">
        <v>987525</v>
      </c>
      <c r="M13" s="130">
        <f t="shared" si="2"/>
        <v>193657</v>
      </c>
      <c r="N13" s="130">
        <f t="shared" si="3"/>
        <v>15380</v>
      </c>
      <c r="O13" s="130">
        <v>0</v>
      </c>
      <c r="P13" s="130">
        <v>0</v>
      </c>
      <c r="Q13" s="130">
        <v>0</v>
      </c>
      <c r="R13" s="130">
        <v>15380</v>
      </c>
      <c r="S13" s="132">
        <v>0</v>
      </c>
      <c r="T13" s="130">
        <v>0</v>
      </c>
      <c r="U13" s="130">
        <v>178277</v>
      </c>
      <c r="V13" s="130">
        <f t="shared" si="4"/>
        <v>1426985</v>
      </c>
      <c r="W13" s="130">
        <f t="shared" si="5"/>
        <v>261183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129287</v>
      </c>
      <c r="AB13" s="132">
        <v>0</v>
      </c>
      <c r="AC13" s="130">
        <f t="shared" si="10"/>
        <v>131896</v>
      </c>
      <c r="AD13" s="130">
        <f t="shared" si="11"/>
        <v>1165802</v>
      </c>
    </row>
    <row r="14" spans="1:30" s="122" customFormat="1" ht="12" customHeight="1">
      <c r="A14" s="118" t="s">
        <v>42</v>
      </c>
      <c r="B14" s="134" t="s">
        <v>262</v>
      </c>
      <c r="C14" s="118" t="s">
        <v>263</v>
      </c>
      <c r="D14" s="130">
        <f t="shared" si="0"/>
        <v>4283581</v>
      </c>
      <c r="E14" s="130">
        <f t="shared" si="1"/>
        <v>452280</v>
      </c>
      <c r="F14" s="130">
        <v>9061</v>
      </c>
      <c r="G14" s="130">
        <v>152</v>
      </c>
      <c r="H14" s="130">
        <v>47200</v>
      </c>
      <c r="I14" s="130">
        <v>171489</v>
      </c>
      <c r="J14" s="132">
        <v>0</v>
      </c>
      <c r="K14" s="130">
        <v>224378</v>
      </c>
      <c r="L14" s="130">
        <v>3831301</v>
      </c>
      <c r="M14" s="130">
        <f t="shared" si="2"/>
        <v>427305</v>
      </c>
      <c r="N14" s="130">
        <f t="shared" si="3"/>
        <v>52258</v>
      </c>
      <c r="O14" s="130">
        <v>0</v>
      </c>
      <c r="P14" s="130">
        <v>0</v>
      </c>
      <c r="Q14" s="130">
        <v>24800</v>
      </c>
      <c r="R14" s="130">
        <v>27458</v>
      </c>
      <c r="S14" s="132">
        <v>0</v>
      </c>
      <c r="T14" s="130">
        <v>0</v>
      </c>
      <c r="U14" s="130">
        <v>375047</v>
      </c>
      <c r="V14" s="130">
        <f t="shared" si="4"/>
        <v>4710886</v>
      </c>
      <c r="W14" s="130">
        <f t="shared" si="5"/>
        <v>504538</v>
      </c>
      <c r="X14" s="130">
        <f t="shared" si="6"/>
        <v>9061</v>
      </c>
      <c r="Y14" s="130">
        <f t="shared" si="7"/>
        <v>152</v>
      </c>
      <c r="Z14" s="130">
        <f t="shared" si="8"/>
        <v>72000</v>
      </c>
      <c r="AA14" s="130">
        <f t="shared" si="9"/>
        <v>198947</v>
      </c>
      <c r="AB14" s="132">
        <v>0</v>
      </c>
      <c r="AC14" s="130">
        <f t="shared" si="10"/>
        <v>224378</v>
      </c>
      <c r="AD14" s="130">
        <f t="shared" si="11"/>
        <v>4206348</v>
      </c>
    </row>
    <row r="15" spans="1:30" s="122" customFormat="1" ht="12" customHeight="1">
      <c r="A15" s="118" t="s">
        <v>42</v>
      </c>
      <c r="B15" s="134" t="s">
        <v>264</v>
      </c>
      <c r="C15" s="118" t="s">
        <v>265</v>
      </c>
      <c r="D15" s="130">
        <f t="shared" si="0"/>
        <v>2410115</v>
      </c>
      <c r="E15" s="130">
        <f t="shared" si="1"/>
        <v>256069</v>
      </c>
      <c r="F15" s="130">
        <v>0</v>
      </c>
      <c r="G15" s="130">
        <v>0</v>
      </c>
      <c r="H15" s="130">
        <v>0</v>
      </c>
      <c r="I15" s="130">
        <v>202256</v>
      </c>
      <c r="J15" s="132">
        <v>0</v>
      </c>
      <c r="K15" s="130">
        <v>53813</v>
      </c>
      <c r="L15" s="130">
        <v>2154046</v>
      </c>
      <c r="M15" s="130">
        <f t="shared" si="2"/>
        <v>192868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2">
        <v>0</v>
      </c>
      <c r="T15" s="130">
        <v>0</v>
      </c>
      <c r="U15" s="130">
        <v>192868</v>
      </c>
      <c r="V15" s="130">
        <f t="shared" si="4"/>
        <v>2602983</v>
      </c>
      <c r="W15" s="130">
        <f t="shared" si="5"/>
        <v>256069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202256</v>
      </c>
      <c r="AB15" s="132">
        <v>0</v>
      </c>
      <c r="AC15" s="130">
        <f t="shared" si="10"/>
        <v>53813</v>
      </c>
      <c r="AD15" s="130">
        <f t="shared" si="11"/>
        <v>2346914</v>
      </c>
    </row>
    <row r="16" spans="1:30" s="122" customFormat="1" ht="12" customHeight="1">
      <c r="A16" s="118" t="s">
        <v>42</v>
      </c>
      <c r="B16" s="134" t="s">
        <v>266</v>
      </c>
      <c r="C16" s="118" t="s">
        <v>267</v>
      </c>
      <c r="D16" s="130">
        <f t="shared" si="0"/>
        <v>967761</v>
      </c>
      <c r="E16" s="130">
        <f t="shared" si="1"/>
        <v>75612</v>
      </c>
      <c r="F16" s="130">
        <v>0</v>
      </c>
      <c r="G16" s="130">
        <v>0</v>
      </c>
      <c r="H16" s="130">
        <v>0</v>
      </c>
      <c r="I16" s="130">
        <v>5630</v>
      </c>
      <c r="J16" s="132">
        <v>0</v>
      </c>
      <c r="K16" s="130">
        <v>69982</v>
      </c>
      <c r="L16" s="130">
        <v>892149</v>
      </c>
      <c r="M16" s="130">
        <f t="shared" si="2"/>
        <v>188782</v>
      </c>
      <c r="N16" s="130">
        <f t="shared" si="3"/>
        <v>5712</v>
      </c>
      <c r="O16" s="130">
        <v>3701</v>
      </c>
      <c r="P16" s="130">
        <v>2001</v>
      </c>
      <c r="Q16" s="130">
        <v>0</v>
      </c>
      <c r="R16" s="130">
        <v>10</v>
      </c>
      <c r="S16" s="132">
        <v>0</v>
      </c>
      <c r="T16" s="130">
        <v>0</v>
      </c>
      <c r="U16" s="130">
        <v>183070</v>
      </c>
      <c r="V16" s="130">
        <f t="shared" si="4"/>
        <v>1156543</v>
      </c>
      <c r="W16" s="130">
        <f t="shared" si="5"/>
        <v>81324</v>
      </c>
      <c r="X16" s="130">
        <f t="shared" si="6"/>
        <v>3701</v>
      </c>
      <c r="Y16" s="130">
        <f t="shared" si="7"/>
        <v>2001</v>
      </c>
      <c r="Z16" s="130">
        <f t="shared" si="8"/>
        <v>0</v>
      </c>
      <c r="AA16" s="130">
        <f t="shared" si="9"/>
        <v>5640</v>
      </c>
      <c r="AB16" s="132">
        <v>0</v>
      </c>
      <c r="AC16" s="130">
        <f t="shared" si="10"/>
        <v>69982</v>
      </c>
      <c r="AD16" s="130">
        <f t="shared" si="11"/>
        <v>1075219</v>
      </c>
    </row>
    <row r="17" spans="1:30" s="122" customFormat="1" ht="12" customHeight="1">
      <c r="A17" s="118" t="s">
        <v>42</v>
      </c>
      <c r="B17" s="134" t="s">
        <v>268</v>
      </c>
      <c r="C17" s="118" t="s">
        <v>269</v>
      </c>
      <c r="D17" s="130">
        <f t="shared" si="0"/>
        <v>871199</v>
      </c>
      <c r="E17" s="130">
        <f t="shared" si="1"/>
        <v>21043</v>
      </c>
      <c r="F17" s="130">
        <v>0</v>
      </c>
      <c r="G17" s="130">
        <v>0</v>
      </c>
      <c r="H17" s="130">
        <v>0</v>
      </c>
      <c r="I17" s="130">
        <v>450</v>
      </c>
      <c r="J17" s="132">
        <v>0</v>
      </c>
      <c r="K17" s="130">
        <v>20593</v>
      </c>
      <c r="L17" s="130">
        <v>850156</v>
      </c>
      <c r="M17" s="130">
        <f t="shared" si="2"/>
        <v>144085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2">
        <v>0</v>
      </c>
      <c r="T17" s="130">
        <v>0</v>
      </c>
      <c r="U17" s="130">
        <v>144085</v>
      </c>
      <c r="V17" s="130">
        <f t="shared" si="4"/>
        <v>1015284</v>
      </c>
      <c r="W17" s="130">
        <f t="shared" si="5"/>
        <v>21043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450</v>
      </c>
      <c r="AB17" s="132">
        <v>0</v>
      </c>
      <c r="AC17" s="130">
        <f t="shared" si="10"/>
        <v>20593</v>
      </c>
      <c r="AD17" s="130">
        <f t="shared" si="11"/>
        <v>994241</v>
      </c>
    </row>
    <row r="18" spans="1:30" s="122" customFormat="1" ht="12" customHeight="1">
      <c r="A18" s="118" t="s">
        <v>42</v>
      </c>
      <c r="B18" s="134" t="s">
        <v>270</v>
      </c>
      <c r="C18" s="118" t="s">
        <v>271</v>
      </c>
      <c r="D18" s="130">
        <f t="shared" si="0"/>
        <v>1603949</v>
      </c>
      <c r="E18" s="130">
        <f t="shared" si="1"/>
        <v>118807</v>
      </c>
      <c r="F18" s="130">
        <v>0</v>
      </c>
      <c r="G18" s="130">
        <v>0</v>
      </c>
      <c r="H18" s="130">
        <v>0</v>
      </c>
      <c r="I18" s="130">
        <v>8178</v>
      </c>
      <c r="J18" s="132">
        <v>0</v>
      </c>
      <c r="K18" s="130">
        <v>110629</v>
      </c>
      <c r="L18" s="130">
        <v>1485142</v>
      </c>
      <c r="M18" s="130">
        <f t="shared" si="2"/>
        <v>276305</v>
      </c>
      <c r="N18" s="130">
        <f t="shared" si="3"/>
        <v>16920</v>
      </c>
      <c r="O18" s="130">
        <v>0</v>
      </c>
      <c r="P18" s="130">
        <v>0</v>
      </c>
      <c r="Q18" s="130">
        <v>0</v>
      </c>
      <c r="R18" s="130">
        <v>16920</v>
      </c>
      <c r="S18" s="132">
        <v>0</v>
      </c>
      <c r="T18" s="130">
        <v>0</v>
      </c>
      <c r="U18" s="130">
        <v>259385</v>
      </c>
      <c r="V18" s="130">
        <f t="shared" si="4"/>
        <v>1880254</v>
      </c>
      <c r="W18" s="130">
        <f t="shared" si="5"/>
        <v>135727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25098</v>
      </c>
      <c r="AB18" s="132">
        <v>0</v>
      </c>
      <c r="AC18" s="130">
        <f t="shared" si="10"/>
        <v>110629</v>
      </c>
      <c r="AD18" s="130">
        <f t="shared" si="11"/>
        <v>1744527</v>
      </c>
    </row>
    <row r="19" spans="1:30" s="122" customFormat="1" ht="12" customHeight="1">
      <c r="A19" s="118" t="s">
        <v>42</v>
      </c>
      <c r="B19" s="134" t="s">
        <v>272</v>
      </c>
      <c r="C19" s="118" t="s">
        <v>273</v>
      </c>
      <c r="D19" s="130">
        <f t="shared" si="0"/>
        <v>5262022</v>
      </c>
      <c r="E19" s="130">
        <f t="shared" si="1"/>
        <v>787315</v>
      </c>
      <c r="F19" s="130">
        <v>61272</v>
      </c>
      <c r="G19" s="130">
        <v>0</v>
      </c>
      <c r="H19" s="130">
        <v>0</v>
      </c>
      <c r="I19" s="130">
        <v>363661</v>
      </c>
      <c r="J19" s="132">
        <v>0</v>
      </c>
      <c r="K19" s="130">
        <v>362382</v>
      </c>
      <c r="L19" s="130">
        <v>4474707</v>
      </c>
      <c r="M19" s="130">
        <f t="shared" si="2"/>
        <v>765963</v>
      </c>
      <c r="N19" s="130">
        <f t="shared" si="3"/>
        <v>94218</v>
      </c>
      <c r="O19" s="130">
        <v>0</v>
      </c>
      <c r="P19" s="130">
        <v>0</v>
      </c>
      <c r="Q19" s="130">
        <v>0</v>
      </c>
      <c r="R19" s="130">
        <v>55162</v>
      </c>
      <c r="S19" s="132">
        <v>0</v>
      </c>
      <c r="T19" s="130">
        <v>39056</v>
      </c>
      <c r="U19" s="130">
        <v>671745</v>
      </c>
      <c r="V19" s="130">
        <f t="shared" si="4"/>
        <v>6027985</v>
      </c>
      <c r="W19" s="130">
        <f t="shared" si="5"/>
        <v>881533</v>
      </c>
      <c r="X19" s="130">
        <f t="shared" si="6"/>
        <v>61272</v>
      </c>
      <c r="Y19" s="130">
        <f t="shared" si="7"/>
        <v>0</v>
      </c>
      <c r="Z19" s="130">
        <f t="shared" si="8"/>
        <v>0</v>
      </c>
      <c r="AA19" s="130">
        <f t="shared" si="9"/>
        <v>418823</v>
      </c>
      <c r="AB19" s="132">
        <v>0</v>
      </c>
      <c r="AC19" s="130">
        <f t="shared" si="10"/>
        <v>401438</v>
      </c>
      <c r="AD19" s="130">
        <f t="shared" si="11"/>
        <v>5146452</v>
      </c>
    </row>
    <row r="20" spans="1:30" s="122" customFormat="1" ht="12" customHeight="1">
      <c r="A20" s="118" t="s">
        <v>42</v>
      </c>
      <c r="B20" s="134" t="s">
        <v>274</v>
      </c>
      <c r="C20" s="118" t="s">
        <v>275</v>
      </c>
      <c r="D20" s="130">
        <f t="shared" si="0"/>
        <v>2482046</v>
      </c>
      <c r="E20" s="130">
        <f t="shared" si="1"/>
        <v>354234</v>
      </c>
      <c r="F20" s="130">
        <v>0</v>
      </c>
      <c r="G20" s="130">
        <v>0</v>
      </c>
      <c r="H20" s="130">
        <v>0</v>
      </c>
      <c r="I20" s="130">
        <v>165837</v>
      </c>
      <c r="J20" s="132">
        <v>0</v>
      </c>
      <c r="K20" s="130">
        <v>188397</v>
      </c>
      <c r="L20" s="130">
        <v>2127812</v>
      </c>
      <c r="M20" s="130">
        <f t="shared" si="2"/>
        <v>186150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2">
        <v>0</v>
      </c>
      <c r="T20" s="130">
        <v>0</v>
      </c>
      <c r="U20" s="130">
        <v>186150</v>
      </c>
      <c r="V20" s="130">
        <f t="shared" si="4"/>
        <v>2668196</v>
      </c>
      <c r="W20" s="130">
        <f t="shared" si="5"/>
        <v>354234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165837</v>
      </c>
      <c r="AB20" s="132">
        <v>0</v>
      </c>
      <c r="AC20" s="130">
        <f t="shared" si="10"/>
        <v>188397</v>
      </c>
      <c r="AD20" s="130">
        <f t="shared" si="11"/>
        <v>2313962</v>
      </c>
    </row>
    <row r="21" spans="1:30" s="122" customFormat="1" ht="12" customHeight="1">
      <c r="A21" s="118" t="s">
        <v>42</v>
      </c>
      <c r="B21" s="134" t="s">
        <v>276</v>
      </c>
      <c r="C21" s="118" t="s">
        <v>277</v>
      </c>
      <c r="D21" s="130">
        <f t="shared" si="0"/>
        <v>1079853</v>
      </c>
      <c r="E21" s="130">
        <f t="shared" si="1"/>
        <v>17030</v>
      </c>
      <c r="F21" s="130">
        <v>0</v>
      </c>
      <c r="G21" s="130">
        <v>0</v>
      </c>
      <c r="H21" s="130">
        <v>0</v>
      </c>
      <c r="I21" s="130">
        <v>1168</v>
      </c>
      <c r="J21" s="132">
        <v>0</v>
      </c>
      <c r="K21" s="130">
        <v>15862</v>
      </c>
      <c r="L21" s="130">
        <v>1062823</v>
      </c>
      <c r="M21" s="130">
        <f t="shared" si="2"/>
        <v>131371</v>
      </c>
      <c r="N21" s="130">
        <f t="shared" si="3"/>
        <v>26935</v>
      </c>
      <c r="O21" s="130">
        <v>1475</v>
      </c>
      <c r="P21" s="130">
        <v>796</v>
      </c>
      <c r="Q21" s="130">
        <v>0</v>
      </c>
      <c r="R21" s="130">
        <v>24664</v>
      </c>
      <c r="S21" s="132">
        <v>0</v>
      </c>
      <c r="T21" s="130">
        <v>0</v>
      </c>
      <c r="U21" s="130">
        <v>104436</v>
      </c>
      <c r="V21" s="130">
        <f t="shared" si="4"/>
        <v>1211224</v>
      </c>
      <c r="W21" s="130">
        <f t="shared" si="5"/>
        <v>43965</v>
      </c>
      <c r="X21" s="130">
        <f t="shared" si="6"/>
        <v>1475</v>
      </c>
      <c r="Y21" s="130">
        <f t="shared" si="7"/>
        <v>796</v>
      </c>
      <c r="Z21" s="130">
        <f t="shared" si="8"/>
        <v>0</v>
      </c>
      <c r="AA21" s="130">
        <f t="shared" si="9"/>
        <v>25832</v>
      </c>
      <c r="AB21" s="132">
        <v>0</v>
      </c>
      <c r="AC21" s="130">
        <f t="shared" si="10"/>
        <v>15862</v>
      </c>
      <c r="AD21" s="130">
        <f t="shared" si="11"/>
        <v>1167259</v>
      </c>
    </row>
    <row r="22" spans="1:30" s="122" customFormat="1" ht="12" customHeight="1">
      <c r="A22" s="118" t="s">
        <v>42</v>
      </c>
      <c r="B22" s="134" t="s">
        <v>278</v>
      </c>
      <c r="C22" s="118" t="s">
        <v>279</v>
      </c>
      <c r="D22" s="130">
        <f t="shared" si="0"/>
        <v>1004674</v>
      </c>
      <c r="E22" s="130">
        <f t="shared" si="1"/>
        <v>189218</v>
      </c>
      <c r="F22" s="130">
        <v>0</v>
      </c>
      <c r="G22" s="130">
        <v>0</v>
      </c>
      <c r="H22" s="130">
        <v>0</v>
      </c>
      <c r="I22" s="130">
        <v>60143</v>
      </c>
      <c r="J22" s="132">
        <v>0</v>
      </c>
      <c r="K22" s="130">
        <v>129075</v>
      </c>
      <c r="L22" s="130">
        <v>815456</v>
      </c>
      <c r="M22" s="130">
        <f t="shared" si="2"/>
        <v>106332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2">
        <v>0</v>
      </c>
      <c r="T22" s="130">
        <v>0</v>
      </c>
      <c r="U22" s="130">
        <v>106332</v>
      </c>
      <c r="V22" s="130">
        <f t="shared" si="4"/>
        <v>1111006</v>
      </c>
      <c r="W22" s="130">
        <f t="shared" si="5"/>
        <v>189218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60143</v>
      </c>
      <c r="AB22" s="132">
        <v>0</v>
      </c>
      <c r="AC22" s="130">
        <f t="shared" si="10"/>
        <v>129075</v>
      </c>
      <c r="AD22" s="130">
        <f t="shared" si="11"/>
        <v>921788</v>
      </c>
    </row>
    <row r="23" spans="1:30" s="122" customFormat="1" ht="12" customHeight="1">
      <c r="A23" s="118" t="s">
        <v>42</v>
      </c>
      <c r="B23" s="134" t="s">
        <v>280</v>
      </c>
      <c r="C23" s="118" t="s">
        <v>281</v>
      </c>
      <c r="D23" s="130">
        <f t="shared" si="0"/>
        <v>951590</v>
      </c>
      <c r="E23" s="130">
        <f t="shared" si="1"/>
        <v>199967</v>
      </c>
      <c r="F23" s="130">
        <v>0</v>
      </c>
      <c r="G23" s="130">
        <v>0</v>
      </c>
      <c r="H23" s="130">
        <v>0</v>
      </c>
      <c r="I23" s="130">
        <v>146584</v>
      </c>
      <c r="J23" s="132">
        <v>0</v>
      </c>
      <c r="K23" s="130">
        <v>53383</v>
      </c>
      <c r="L23" s="130">
        <v>751623</v>
      </c>
      <c r="M23" s="130">
        <f t="shared" si="2"/>
        <v>109941</v>
      </c>
      <c r="N23" s="130">
        <f t="shared" si="3"/>
        <v>37413</v>
      </c>
      <c r="O23" s="130">
        <v>0</v>
      </c>
      <c r="P23" s="130">
        <v>90</v>
      </c>
      <c r="Q23" s="130">
        <v>0</v>
      </c>
      <c r="R23" s="130">
        <v>21389</v>
      </c>
      <c r="S23" s="132">
        <v>0</v>
      </c>
      <c r="T23" s="130">
        <v>15934</v>
      </c>
      <c r="U23" s="130">
        <v>72528</v>
      </c>
      <c r="V23" s="130">
        <f t="shared" si="4"/>
        <v>1061531</v>
      </c>
      <c r="W23" s="130">
        <f t="shared" si="5"/>
        <v>237380</v>
      </c>
      <c r="X23" s="130">
        <f t="shared" si="6"/>
        <v>0</v>
      </c>
      <c r="Y23" s="130">
        <f t="shared" si="7"/>
        <v>90</v>
      </c>
      <c r="Z23" s="130">
        <f t="shared" si="8"/>
        <v>0</v>
      </c>
      <c r="AA23" s="130">
        <f t="shared" si="9"/>
        <v>167973</v>
      </c>
      <c r="AB23" s="132">
        <v>0</v>
      </c>
      <c r="AC23" s="130">
        <f t="shared" si="10"/>
        <v>69317</v>
      </c>
      <c r="AD23" s="130">
        <f t="shared" si="11"/>
        <v>824151</v>
      </c>
    </row>
    <row r="24" spans="1:30" s="122" customFormat="1" ht="12" customHeight="1">
      <c r="A24" s="118" t="s">
        <v>42</v>
      </c>
      <c r="B24" s="134" t="s">
        <v>282</v>
      </c>
      <c r="C24" s="118" t="s">
        <v>283</v>
      </c>
      <c r="D24" s="130">
        <f t="shared" si="0"/>
        <v>659318</v>
      </c>
      <c r="E24" s="130">
        <f t="shared" si="1"/>
        <v>15693</v>
      </c>
      <c r="F24" s="130">
        <v>0</v>
      </c>
      <c r="G24" s="130">
        <v>0</v>
      </c>
      <c r="H24" s="130">
        <v>0</v>
      </c>
      <c r="I24" s="130">
        <v>520</v>
      </c>
      <c r="J24" s="132">
        <v>0</v>
      </c>
      <c r="K24" s="130">
        <v>15173</v>
      </c>
      <c r="L24" s="130">
        <v>643625</v>
      </c>
      <c r="M24" s="130">
        <f t="shared" si="2"/>
        <v>146062</v>
      </c>
      <c r="N24" s="130">
        <f t="shared" si="3"/>
        <v>22883</v>
      </c>
      <c r="O24" s="130">
        <v>0</v>
      </c>
      <c r="P24" s="130">
        <v>0</v>
      </c>
      <c r="Q24" s="130">
        <v>0</v>
      </c>
      <c r="R24" s="130">
        <v>22883</v>
      </c>
      <c r="S24" s="132">
        <v>0</v>
      </c>
      <c r="T24" s="130">
        <v>0</v>
      </c>
      <c r="U24" s="130">
        <v>123179</v>
      </c>
      <c r="V24" s="130">
        <f t="shared" si="4"/>
        <v>805380</v>
      </c>
      <c r="W24" s="130">
        <f t="shared" si="5"/>
        <v>38576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23403</v>
      </c>
      <c r="AB24" s="132">
        <v>0</v>
      </c>
      <c r="AC24" s="130">
        <f t="shared" si="10"/>
        <v>15173</v>
      </c>
      <c r="AD24" s="130">
        <f t="shared" si="11"/>
        <v>766804</v>
      </c>
    </row>
    <row r="25" spans="1:30" s="122" customFormat="1" ht="12" customHeight="1">
      <c r="A25" s="118" t="s">
        <v>42</v>
      </c>
      <c r="B25" s="134" t="s">
        <v>284</v>
      </c>
      <c r="C25" s="118" t="s">
        <v>285</v>
      </c>
      <c r="D25" s="130">
        <f t="shared" si="0"/>
        <v>1245247</v>
      </c>
      <c r="E25" s="130">
        <f t="shared" si="1"/>
        <v>82891</v>
      </c>
      <c r="F25" s="130">
        <v>0</v>
      </c>
      <c r="G25" s="130">
        <v>0</v>
      </c>
      <c r="H25" s="130">
        <v>0</v>
      </c>
      <c r="I25" s="130">
        <v>5494</v>
      </c>
      <c r="J25" s="132">
        <v>0</v>
      </c>
      <c r="K25" s="130">
        <v>77397</v>
      </c>
      <c r="L25" s="130">
        <v>1162356</v>
      </c>
      <c r="M25" s="130">
        <f t="shared" si="2"/>
        <v>236082</v>
      </c>
      <c r="N25" s="130">
        <f t="shared" si="3"/>
        <v>24270</v>
      </c>
      <c r="O25" s="130">
        <v>15905</v>
      </c>
      <c r="P25" s="130">
        <v>8365</v>
      </c>
      <c r="Q25" s="130">
        <v>0</v>
      </c>
      <c r="R25" s="130">
        <v>0</v>
      </c>
      <c r="S25" s="132">
        <v>0</v>
      </c>
      <c r="T25" s="130">
        <v>0</v>
      </c>
      <c r="U25" s="130">
        <v>211812</v>
      </c>
      <c r="V25" s="130">
        <f t="shared" si="4"/>
        <v>1481329</v>
      </c>
      <c r="W25" s="130">
        <f t="shared" si="5"/>
        <v>107161</v>
      </c>
      <c r="X25" s="130">
        <f t="shared" si="6"/>
        <v>15905</v>
      </c>
      <c r="Y25" s="130">
        <f t="shared" si="7"/>
        <v>8365</v>
      </c>
      <c r="Z25" s="130">
        <f t="shared" si="8"/>
        <v>0</v>
      </c>
      <c r="AA25" s="130">
        <f t="shared" si="9"/>
        <v>5494</v>
      </c>
      <c r="AB25" s="132">
        <v>0</v>
      </c>
      <c r="AC25" s="130">
        <f t="shared" si="10"/>
        <v>77397</v>
      </c>
      <c r="AD25" s="130">
        <f t="shared" si="11"/>
        <v>1374168</v>
      </c>
    </row>
    <row r="26" spans="1:30" s="122" customFormat="1" ht="12" customHeight="1">
      <c r="A26" s="118" t="s">
        <v>42</v>
      </c>
      <c r="B26" s="134" t="s">
        <v>286</v>
      </c>
      <c r="C26" s="118" t="s">
        <v>287</v>
      </c>
      <c r="D26" s="130">
        <f t="shared" si="0"/>
        <v>1685054</v>
      </c>
      <c r="E26" s="130">
        <f t="shared" si="1"/>
        <v>109500</v>
      </c>
      <c r="F26" s="130">
        <v>0</v>
      </c>
      <c r="G26" s="130">
        <v>7412</v>
      </c>
      <c r="H26" s="130">
        <v>0</v>
      </c>
      <c r="I26" s="130">
        <v>6944</v>
      </c>
      <c r="J26" s="132">
        <v>0</v>
      </c>
      <c r="K26" s="130">
        <v>95144</v>
      </c>
      <c r="L26" s="130">
        <v>1575554</v>
      </c>
      <c r="M26" s="130">
        <f t="shared" si="2"/>
        <v>127544</v>
      </c>
      <c r="N26" s="130">
        <f t="shared" si="3"/>
        <v>18065</v>
      </c>
      <c r="O26" s="130">
        <v>0</v>
      </c>
      <c r="P26" s="130">
        <v>0</v>
      </c>
      <c r="Q26" s="130">
        <v>0</v>
      </c>
      <c r="R26" s="130">
        <v>18065</v>
      </c>
      <c r="S26" s="132">
        <v>0</v>
      </c>
      <c r="T26" s="130">
        <v>0</v>
      </c>
      <c r="U26" s="130">
        <v>109479</v>
      </c>
      <c r="V26" s="130">
        <f t="shared" si="4"/>
        <v>1812598</v>
      </c>
      <c r="W26" s="130">
        <f t="shared" si="5"/>
        <v>127565</v>
      </c>
      <c r="X26" s="130">
        <f t="shared" si="6"/>
        <v>0</v>
      </c>
      <c r="Y26" s="130">
        <f t="shared" si="7"/>
        <v>7412</v>
      </c>
      <c r="Z26" s="130">
        <f t="shared" si="8"/>
        <v>0</v>
      </c>
      <c r="AA26" s="130">
        <f t="shared" si="9"/>
        <v>25009</v>
      </c>
      <c r="AB26" s="132">
        <v>0</v>
      </c>
      <c r="AC26" s="130">
        <f t="shared" si="10"/>
        <v>95144</v>
      </c>
      <c r="AD26" s="130">
        <f t="shared" si="11"/>
        <v>1685033</v>
      </c>
    </row>
    <row r="27" spans="1:30" s="122" customFormat="1" ht="12" customHeight="1">
      <c r="A27" s="118" t="s">
        <v>42</v>
      </c>
      <c r="B27" s="134" t="s">
        <v>288</v>
      </c>
      <c r="C27" s="118" t="s">
        <v>289</v>
      </c>
      <c r="D27" s="130">
        <f t="shared" si="0"/>
        <v>1455288</v>
      </c>
      <c r="E27" s="130">
        <f t="shared" si="1"/>
        <v>201531</v>
      </c>
      <c r="F27" s="130">
        <v>0</v>
      </c>
      <c r="G27" s="130">
        <v>0</v>
      </c>
      <c r="H27" s="130">
        <v>0</v>
      </c>
      <c r="I27" s="130">
        <v>139948</v>
      </c>
      <c r="J27" s="132">
        <v>0</v>
      </c>
      <c r="K27" s="130">
        <v>61583</v>
      </c>
      <c r="L27" s="130">
        <v>1253757</v>
      </c>
      <c r="M27" s="130">
        <f t="shared" si="2"/>
        <v>118856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>
        <v>0</v>
      </c>
      <c r="T27" s="130">
        <v>0</v>
      </c>
      <c r="U27" s="130">
        <v>118856</v>
      </c>
      <c r="V27" s="130">
        <f t="shared" si="4"/>
        <v>1574144</v>
      </c>
      <c r="W27" s="130">
        <f t="shared" si="5"/>
        <v>201531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139948</v>
      </c>
      <c r="AB27" s="132">
        <v>0</v>
      </c>
      <c r="AC27" s="130">
        <f t="shared" si="10"/>
        <v>61583</v>
      </c>
      <c r="AD27" s="130">
        <f t="shared" si="11"/>
        <v>1372613</v>
      </c>
    </row>
    <row r="28" spans="1:30" s="122" customFormat="1" ht="12" customHeight="1">
      <c r="A28" s="118" t="s">
        <v>42</v>
      </c>
      <c r="B28" s="134" t="s">
        <v>290</v>
      </c>
      <c r="C28" s="118" t="s">
        <v>291</v>
      </c>
      <c r="D28" s="130">
        <f t="shared" si="0"/>
        <v>732171</v>
      </c>
      <c r="E28" s="130">
        <f t="shared" si="1"/>
        <v>44632</v>
      </c>
      <c r="F28" s="130">
        <v>0</v>
      </c>
      <c r="G28" s="130">
        <v>0</v>
      </c>
      <c r="H28" s="130">
        <v>0</v>
      </c>
      <c r="I28" s="130">
        <v>33127</v>
      </c>
      <c r="J28" s="132">
        <v>0</v>
      </c>
      <c r="K28" s="130">
        <v>11505</v>
      </c>
      <c r="L28" s="130">
        <v>687539</v>
      </c>
      <c r="M28" s="130">
        <f t="shared" si="2"/>
        <v>112070</v>
      </c>
      <c r="N28" s="130">
        <f t="shared" si="3"/>
        <v>61409</v>
      </c>
      <c r="O28" s="130">
        <v>0</v>
      </c>
      <c r="P28" s="130">
        <v>0</v>
      </c>
      <c r="Q28" s="130">
        <v>0</v>
      </c>
      <c r="R28" s="130">
        <v>61143</v>
      </c>
      <c r="S28" s="132">
        <v>0</v>
      </c>
      <c r="T28" s="130">
        <v>266</v>
      </c>
      <c r="U28" s="130">
        <v>50661</v>
      </c>
      <c r="V28" s="130">
        <f t="shared" si="4"/>
        <v>844241</v>
      </c>
      <c r="W28" s="130">
        <f t="shared" si="5"/>
        <v>106041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94270</v>
      </c>
      <c r="AB28" s="132">
        <v>0</v>
      </c>
      <c r="AC28" s="130">
        <f t="shared" si="10"/>
        <v>11771</v>
      </c>
      <c r="AD28" s="130">
        <f t="shared" si="11"/>
        <v>738200</v>
      </c>
    </row>
    <row r="29" spans="1:30" s="122" customFormat="1" ht="12" customHeight="1">
      <c r="A29" s="118" t="s">
        <v>42</v>
      </c>
      <c r="B29" s="134" t="s">
        <v>292</v>
      </c>
      <c r="C29" s="118" t="s">
        <v>293</v>
      </c>
      <c r="D29" s="130">
        <f t="shared" si="0"/>
        <v>1884186</v>
      </c>
      <c r="E29" s="130">
        <f t="shared" si="1"/>
        <v>162663</v>
      </c>
      <c r="F29" s="130">
        <v>0</v>
      </c>
      <c r="G29" s="130">
        <v>0</v>
      </c>
      <c r="H29" s="130">
        <v>0</v>
      </c>
      <c r="I29" s="130">
        <v>162475</v>
      </c>
      <c r="J29" s="132">
        <v>0</v>
      </c>
      <c r="K29" s="130">
        <v>188</v>
      </c>
      <c r="L29" s="130">
        <v>1721523</v>
      </c>
      <c r="M29" s="130">
        <f t="shared" si="2"/>
        <v>244010</v>
      </c>
      <c r="N29" s="130">
        <f t="shared" si="3"/>
        <v>20367</v>
      </c>
      <c r="O29" s="130">
        <v>2392</v>
      </c>
      <c r="P29" s="130">
        <v>1292</v>
      </c>
      <c r="Q29" s="130">
        <v>0</v>
      </c>
      <c r="R29" s="130">
        <v>16683</v>
      </c>
      <c r="S29" s="132">
        <v>0</v>
      </c>
      <c r="T29" s="130">
        <v>0</v>
      </c>
      <c r="U29" s="130">
        <v>223643</v>
      </c>
      <c r="V29" s="130">
        <f t="shared" si="4"/>
        <v>2128196</v>
      </c>
      <c r="W29" s="130">
        <f t="shared" si="5"/>
        <v>183030</v>
      </c>
      <c r="X29" s="130">
        <f t="shared" si="6"/>
        <v>2392</v>
      </c>
      <c r="Y29" s="130">
        <f t="shared" si="7"/>
        <v>1292</v>
      </c>
      <c r="Z29" s="130">
        <f t="shared" si="8"/>
        <v>0</v>
      </c>
      <c r="AA29" s="130">
        <f t="shared" si="9"/>
        <v>179158</v>
      </c>
      <c r="AB29" s="132">
        <v>0</v>
      </c>
      <c r="AC29" s="130">
        <f t="shared" si="10"/>
        <v>188</v>
      </c>
      <c r="AD29" s="130">
        <f t="shared" si="11"/>
        <v>1945166</v>
      </c>
    </row>
    <row r="30" spans="1:30" s="122" customFormat="1" ht="12" customHeight="1">
      <c r="A30" s="118" t="s">
        <v>42</v>
      </c>
      <c r="B30" s="134" t="s">
        <v>294</v>
      </c>
      <c r="C30" s="118" t="s">
        <v>295</v>
      </c>
      <c r="D30" s="130">
        <f t="shared" si="0"/>
        <v>627461</v>
      </c>
      <c r="E30" s="130">
        <f t="shared" si="1"/>
        <v>19287</v>
      </c>
      <c r="F30" s="130">
        <v>0</v>
      </c>
      <c r="G30" s="130">
        <v>0</v>
      </c>
      <c r="H30" s="130">
        <v>0</v>
      </c>
      <c r="I30" s="130">
        <v>28</v>
      </c>
      <c r="J30" s="132">
        <v>0</v>
      </c>
      <c r="K30" s="130">
        <v>19259</v>
      </c>
      <c r="L30" s="130">
        <v>608174</v>
      </c>
      <c r="M30" s="130">
        <f t="shared" si="2"/>
        <v>117160</v>
      </c>
      <c r="N30" s="130">
        <f t="shared" si="3"/>
        <v>16059</v>
      </c>
      <c r="O30" s="130">
        <v>0</v>
      </c>
      <c r="P30" s="130">
        <v>0</v>
      </c>
      <c r="Q30" s="130">
        <v>0</v>
      </c>
      <c r="R30" s="130">
        <v>16059</v>
      </c>
      <c r="S30" s="132">
        <v>0</v>
      </c>
      <c r="T30" s="130">
        <v>0</v>
      </c>
      <c r="U30" s="130">
        <v>101101</v>
      </c>
      <c r="V30" s="130">
        <f t="shared" si="4"/>
        <v>744621</v>
      </c>
      <c r="W30" s="130">
        <f t="shared" si="5"/>
        <v>35346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16087</v>
      </c>
      <c r="AB30" s="132">
        <v>0</v>
      </c>
      <c r="AC30" s="130">
        <f t="shared" si="10"/>
        <v>19259</v>
      </c>
      <c r="AD30" s="130">
        <f t="shared" si="11"/>
        <v>709275</v>
      </c>
    </row>
    <row r="31" spans="1:30" s="122" customFormat="1" ht="12" customHeight="1">
      <c r="A31" s="118" t="s">
        <v>42</v>
      </c>
      <c r="B31" s="134" t="s">
        <v>296</v>
      </c>
      <c r="C31" s="118" t="s">
        <v>297</v>
      </c>
      <c r="D31" s="130">
        <f t="shared" si="0"/>
        <v>1491711</v>
      </c>
      <c r="E31" s="130">
        <f t="shared" si="1"/>
        <v>162685</v>
      </c>
      <c r="F31" s="130">
        <v>0</v>
      </c>
      <c r="G31" s="130">
        <v>0</v>
      </c>
      <c r="H31" s="130">
        <v>0</v>
      </c>
      <c r="I31" s="130">
        <v>66654</v>
      </c>
      <c r="J31" s="132">
        <v>0</v>
      </c>
      <c r="K31" s="130">
        <v>96031</v>
      </c>
      <c r="L31" s="130">
        <v>1329026</v>
      </c>
      <c r="M31" s="130">
        <f t="shared" si="2"/>
        <v>49933</v>
      </c>
      <c r="N31" s="130">
        <f t="shared" si="3"/>
        <v>8006</v>
      </c>
      <c r="O31" s="130">
        <v>0</v>
      </c>
      <c r="P31" s="130">
        <v>0</v>
      </c>
      <c r="Q31" s="130">
        <v>0</v>
      </c>
      <c r="R31" s="130">
        <v>8006</v>
      </c>
      <c r="S31" s="132">
        <v>0</v>
      </c>
      <c r="T31" s="130">
        <v>0</v>
      </c>
      <c r="U31" s="130">
        <v>41927</v>
      </c>
      <c r="V31" s="130">
        <f t="shared" si="4"/>
        <v>1541644</v>
      </c>
      <c r="W31" s="130">
        <f t="shared" si="5"/>
        <v>170691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74660</v>
      </c>
      <c r="AB31" s="132">
        <v>0</v>
      </c>
      <c r="AC31" s="130">
        <f t="shared" si="10"/>
        <v>96031</v>
      </c>
      <c r="AD31" s="130">
        <f t="shared" si="11"/>
        <v>1370953</v>
      </c>
    </row>
    <row r="32" spans="1:30" s="122" customFormat="1" ht="12" customHeight="1">
      <c r="A32" s="118" t="s">
        <v>42</v>
      </c>
      <c r="B32" s="134" t="s">
        <v>298</v>
      </c>
      <c r="C32" s="118" t="s">
        <v>299</v>
      </c>
      <c r="D32" s="130">
        <f t="shared" si="0"/>
        <v>857873</v>
      </c>
      <c r="E32" s="130">
        <f t="shared" si="1"/>
        <v>70425</v>
      </c>
      <c r="F32" s="130">
        <v>0</v>
      </c>
      <c r="G32" s="130">
        <v>0</v>
      </c>
      <c r="H32" s="130">
        <v>0</v>
      </c>
      <c r="I32" s="130">
        <v>51045</v>
      </c>
      <c r="J32" s="132">
        <v>0</v>
      </c>
      <c r="K32" s="130">
        <v>19380</v>
      </c>
      <c r="L32" s="130">
        <v>787448</v>
      </c>
      <c r="M32" s="130">
        <f t="shared" si="2"/>
        <v>139090</v>
      </c>
      <c r="N32" s="130">
        <f t="shared" si="3"/>
        <v>10121</v>
      </c>
      <c r="O32" s="130">
        <v>0</v>
      </c>
      <c r="P32" s="130">
        <v>0</v>
      </c>
      <c r="Q32" s="130">
        <v>0</v>
      </c>
      <c r="R32" s="130">
        <v>10121</v>
      </c>
      <c r="S32" s="132">
        <v>0</v>
      </c>
      <c r="T32" s="130">
        <v>0</v>
      </c>
      <c r="U32" s="130">
        <v>128969</v>
      </c>
      <c r="V32" s="130">
        <f t="shared" si="4"/>
        <v>996963</v>
      </c>
      <c r="W32" s="130">
        <f t="shared" si="5"/>
        <v>80546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61166</v>
      </c>
      <c r="AB32" s="132">
        <v>0</v>
      </c>
      <c r="AC32" s="130">
        <f t="shared" si="10"/>
        <v>19380</v>
      </c>
      <c r="AD32" s="130">
        <f t="shared" si="11"/>
        <v>916417</v>
      </c>
    </row>
    <row r="33" spans="1:30" s="122" customFormat="1" ht="12" customHeight="1">
      <c r="A33" s="118" t="s">
        <v>42</v>
      </c>
      <c r="B33" s="134" t="s">
        <v>300</v>
      </c>
      <c r="C33" s="118" t="s">
        <v>301</v>
      </c>
      <c r="D33" s="130">
        <f t="shared" si="0"/>
        <v>572809</v>
      </c>
      <c r="E33" s="130">
        <f t="shared" si="1"/>
        <v>25578</v>
      </c>
      <c r="F33" s="130">
        <v>0</v>
      </c>
      <c r="G33" s="130">
        <v>0</v>
      </c>
      <c r="H33" s="130">
        <v>0</v>
      </c>
      <c r="I33" s="130">
        <v>362</v>
      </c>
      <c r="J33" s="132">
        <v>0</v>
      </c>
      <c r="K33" s="130">
        <v>25216</v>
      </c>
      <c r="L33" s="130">
        <v>547231</v>
      </c>
      <c r="M33" s="130">
        <f t="shared" si="2"/>
        <v>218487</v>
      </c>
      <c r="N33" s="130">
        <f t="shared" si="3"/>
        <v>9884</v>
      </c>
      <c r="O33" s="130">
        <v>0</v>
      </c>
      <c r="P33" s="130">
        <v>0</v>
      </c>
      <c r="Q33" s="130">
        <v>0</v>
      </c>
      <c r="R33" s="130">
        <v>9884</v>
      </c>
      <c r="S33" s="132">
        <v>0</v>
      </c>
      <c r="T33" s="130">
        <v>0</v>
      </c>
      <c r="U33" s="130">
        <v>208603</v>
      </c>
      <c r="V33" s="130">
        <f t="shared" si="4"/>
        <v>791296</v>
      </c>
      <c r="W33" s="130">
        <f t="shared" si="5"/>
        <v>35462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10246</v>
      </c>
      <c r="AB33" s="132">
        <v>0</v>
      </c>
      <c r="AC33" s="130">
        <f t="shared" si="10"/>
        <v>25216</v>
      </c>
      <c r="AD33" s="130">
        <f t="shared" si="11"/>
        <v>755834</v>
      </c>
    </row>
    <row r="34" spans="1:30" s="122" customFormat="1" ht="12" customHeight="1">
      <c r="A34" s="118" t="s">
        <v>42</v>
      </c>
      <c r="B34" s="134" t="s">
        <v>302</v>
      </c>
      <c r="C34" s="118" t="s">
        <v>303</v>
      </c>
      <c r="D34" s="130">
        <f t="shared" si="0"/>
        <v>620973</v>
      </c>
      <c r="E34" s="130">
        <f t="shared" si="1"/>
        <v>45542</v>
      </c>
      <c r="F34" s="130">
        <v>0</v>
      </c>
      <c r="G34" s="130">
        <v>0</v>
      </c>
      <c r="H34" s="130">
        <v>0</v>
      </c>
      <c r="I34" s="130">
        <v>28106</v>
      </c>
      <c r="J34" s="132">
        <v>0</v>
      </c>
      <c r="K34" s="130">
        <v>17436</v>
      </c>
      <c r="L34" s="130">
        <v>575431</v>
      </c>
      <c r="M34" s="130">
        <f t="shared" si="2"/>
        <v>86958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2">
        <v>0</v>
      </c>
      <c r="T34" s="130">
        <v>0</v>
      </c>
      <c r="U34" s="130">
        <v>86958</v>
      </c>
      <c r="V34" s="130">
        <f t="shared" si="4"/>
        <v>707931</v>
      </c>
      <c r="W34" s="130">
        <f t="shared" si="5"/>
        <v>45542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28106</v>
      </c>
      <c r="AB34" s="132">
        <v>0</v>
      </c>
      <c r="AC34" s="130">
        <f t="shared" si="10"/>
        <v>17436</v>
      </c>
      <c r="AD34" s="130">
        <f t="shared" si="11"/>
        <v>662389</v>
      </c>
    </row>
    <row r="35" spans="1:30" s="122" customFormat="1" ht="12" customHeight="1">
      <c r="A35" s="118" t="s">
        <v>42</v>
      </c>
      <c r="B35" s="134" t="s">
        <v>304</v>
      </c>
      <c r="C35" s="118" t="s">
        <v>305</v>
      </c>
      <c r="D35" s="130">
        <f t="shared" si="0"/>
        <v>577898</v>
      </c>
      <c r="E35" s="130">
        <f t="shared" si="1"/>
        <v>17746</v>
      </c>
      <c r="F35" s="130">
        <v>0</v>
      </c>
      <c r="G35" s="130">
        <v>0</v>
      </c>
      <c r="H35" s="130">
        <v>0</v>
      </c>
      <c r="I35" s="130">
        <v>2584</v>
      </c>
      <c r="J35" s="132">
        <v>0</v>
      </c>
      <c r="K35" s="130">
        <v>15162</v>
      </c>
      <c r="L35" s="130">
        <v>560152</v>
      </c>
      <c r="M35" s="130">
        <f t="shared" si="2"/>
        <v>61571</v>
      </c>
      <c r="N35" s="130">
        <f t="shared" si="3"/>
        <v>15180</v>
      </c>
      <c r="O35" s="130">
        <v>0</v>
      </c>
      <c r="P35" s="130">
        <v>0</v>
      </c>
      <c r="Q35" s="130">
        <v>0</v>
      </c>
      <c r="R35" s="130">
        <v>8843</v>
      </c>
      <c r="S35" s="132">
        <v>0</v>
      </c>
      <c r="T35" s="130">
        <v>6337</v>
      </c>
      <c r="U35" s="130">
        <v>46391</v>
      </c>
      <c r="V35" s="130">
        <f t="shared" si="4"/>
        <v>639469</v>
      </c>
      <c r="W35" s="130">
        <f t="shared" si="5"/>
        <v>32926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11427</v>
      </c>
      <c r="AB35" s="132">
        <v>0</v>
      </c>
      <c r="AC35" s="130">
        <f t="shared" si="10"/>
        <v>21499</v>
      </c>
      <c r="AD35" s="130">
        <f t="shared" si="11"/>
        <v>606543</v>
      </c>
    </row>
    <row r="36" spans="1:30" s="122" customFormat="1" ht="12" customHeight="1">
      <c r="A36" s="118" t="s">
        <v>42</v>
      </c>
      <c r="B36" s="134" t="s">
        <v>306</v>
      </c>
      <c r="C36" s="118" t="s">
        <v>307</v>
      </c>
      <c r="D36" s="130">
        <f t="shared" si="0"/>
        <v>557174</v>
      </c>
      <c r="E36" s="130">
        <f t="shared" si="1"/>
        <v>30935</v>
      </c>
      <c r="F36" s="130">
        <v>0</v>
      </c>
      <c r="G36" s="130">
        <v>0</v>
      </c>
      <c r="H36" s="130">
        <v>0</v>
      </c>
      <c r="I36" s="130">
        <v>3994</v>
      </c>
      <c r="J36" s="132">
        <v>0</v>
      </c>
      <c r="K36" s="130">
        <v>26941</v>
      </c>
      <c r="L36" s="130">
        <v>526239</v>
      </c>
      <c r="M36" s="130">
        <f t="shared" si="2"/>
        <v>55111</v>
      </c>
      <c r="N36" s="130">
        <f t="shared" si="3"/>
        <v>5382</v>
      </c>
      <c r="O36" s="130">
        <v>0</v>
      </c>
      <c r="P36" s="130">
        <v>0</v>
      </c>
      <c r="Q36" s="130">
        <v>0</v>
      </c>
      <c r="R36" s="130">
        <v>5382</v>
      </c>
      <c r="S36" s="132">
        <v>0</v>
      </c>
      <c r="T36" s="130">
        <v>0</v>
      </c>
      <c r="U36" s="130">
        <v>49729</v>
      </c>
      <c r="V36" s="130">
        <f t="shared" si="4"/>
        <v>612285</v>
      </c>
      <c r="W36" s="130">
        <f t="shared" si="5"/>
        <v>36317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9376</v>
      </c>
      <c r="AB36" s="132">
        <v>0</v>
      </c>
      <c r="AC36" s="130">
        <f t="shared" si="10"/>
        <v>26941</v>
      </c>
      <c r="AD36" s="130">
        <f t="shared" si="11"/>
        <v>575968</v>
      </c>
    </row>
    <row r="37" spans="1:30" s="122" customFormat="1" ht="12" customHeight="1">
      <c r="A37" s="118" t="s">
        <v>42</v>
      </c>
      <c r="B37" s="134" t="s">
        <v>308</v>
      </c>
      <c r="C37" s="118" t="s">
        <v>309</v>
      </c>
      <c r="D37" s="130">
        <f t="shared" si="0"/>
        <v>1042900</v>
      </c>
      <c r="E37" s="130">
        <f t="shared" si="1"/>
        <v>129980</v>
      </c>
      <c r="F37" s="130">
        <v>0</v>
      </c>
      <c r="G37" s="130">
        <v>0</v>
      </c>
      <c r="H37" s="130">
        <v>0</v>
      </c>
      <c r="I37" s="130">
        <v>84981</v>
      </c>
      <c r="J37" s="132">
        <v>0</v>
      </c>
      <c r="K37" s="130">
        <v>44999</v>
      </c>
      <c r="L37" s="130">
        <v>912920</v>
      </c>
      <c r="M37" s="130">
        <f t="shared" si="2"/>
        <v>160486</v>
      </c>
      <c r="N37" s="130">
        <f t="shared" si="3"/>
        <v>5646</v>
      </c>
      <c r="O37" s="130">
        <v>0</v>
      </c>
      <c r="P37" s="130">
        <v>0</v>
      </c>
      <c r="Q37" s="130">
        <v>0</v>
      </c>
      <c r="R37" s="130">
        <v>5646</v>
      </c>
      <c r="S37" s="132">
        <v>0</v>
      </c>
      <c r="T37" s="130">
        <v>0</v>
      </c>
      <c r="U37" s="130">
        <v>154840</v>
      </c>
      <c r="V37" s="130">
        <f t="shared" si="4"/>
        <v>1203386</v>
      </c>
      <c r="W37" s="130">
        <f t="shared" si="5"/>
        <v>135626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90627</v>
      </c>
      <c r="AB37" s="132">
        <v>0</v>
      </c>
      <c r="AC37" s="130">
        <f t="shared" si="10"/>
        <v>44999</v>
      </c>
      <c r="AD37" s="130">
        <f t="shared" si="11"/>
        <v>1067760</v>
      </c>
    </row>
    <row r="38" spans="1:30" s="122" customFormat="1" ht="12" customHeight="1">
      <c r="A38" s="118" t="s">
        <v>42</v>
      </c>
      <c r="B38" s="134" t="s">
        <v>310</v>
      </c>
      <c r="C38" s="118" t="s">
        <v>311</v>
      </c>
      <c r="D38" s="130">
        <f t="shared" si="0"/>
        <v>1400552</v>
      </c>
      <c r="E38" s="130">
        <f t="shared" si="1"/>
        <v>116644</v>
      </c>
      <c r="F38" s="130">
        <v>0</v>
      </c>
      <c r="G38" s="130">
        <v>0</v>
      </c>
      <c r="H38" s="130">
        <v>0</v>
      </c>
      <c r="I38" s="130">
        <v>68155</v>
      </c>
      <c r="J38" s="132">
        <v>0</v>
      </c>
      <c r="K38" s="130">
        <v>48489</v>
      </c>
      <c r="L38" s="130">
        <v>1283908</v>
      </c>
      <c r="M38" s="130">
        <f t="shared" si="2"/>
        <v>73258</v>
      </c>
      <c r="N38" s="130">
        <f t="shared" si="3"/>
        <v>18991</v>
      </c>
      <c r="O38" s="130">
        <v>0</v>
      </c>
      <c r="P38" s="130">
        <v>0</v>
      </c>
      <c r="Q38" s="130">
        <v>0</v>
      </c>
      <c r="R38" s="130">
        <v>18991</v>
      </c>
      <c r="S38" s="132">
        <v>0</v>
      </c>
      <c r="T38" s="130">
        <v>0</v>
      </c>
      <c r="U38" s="130">
        <v>54267</v>
      </c>
      <c r="V38" s="130">
        <f t="shared" si="4"/>
        <v>1473810</v>
      </c>
      <c r="W38" s="130">
        <f t="shared" si="5"/>
        <v>135635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87146</v>
      </c>
      <c r="AB38" s="132">
        <v>0</v>
      </c>
      <c r="AC38" s="130">
        <f t="shared" si="10"/>
        <v>48489</v>
      </c>
      <c r="AD38" s="130">
        <f t="shared" si="11"/>
        <v>1338175</v>
      </c>
    </row>
    <row r="39" spans="1:30" s="122" customFormat="1" ht="12" customHeight="1">
      <c r="A39" s="118" t="s">
        <v>42</v>
      </c>
      <c r="B39" s="134" t="s">
        <v>312</v>
      </c>
      <c r="C39" s="118" t="s">
        <v>313</v>
      </c>
      <c r="D39" s="130">
        <f t="shared" si="0"/>
        <v>585468</v>
      </c>
      <c r="E39" s="130">
        <f t="shared" si="1"/>
        <v>70375</v>
      </c>
      <c r="F39" s="130">
        <v>0</v>
      </c>
      <c r="G39" s="130">
        <v>0</v>
      </c>
      <c r="H39" s="130">
        <v>0</v>
      </c>
      <c r="I39" s="130">
        <v>70233</v>
      </c>
      <c r="J39" s="132">
        <v>0</v>
      </c>
      <c r="K39" s="130">
        <v>142</v>
      </c>
      <c r="L39" s="130">
        <v>515093</v>
      </c>
      <c r="M39" s="130">
        <f t="shared" si="2"/>
        <v>120076</v>
      </c>
      <c r="N39" s="130">
        <f t="shared" si="3"/>
        <v>8309</v>
      </c>
      <c r="O39" s="130">
        <v>5347</v>
      </c>
      <c r="P39" s="130">
        <v>2932</v>
      </c>
      <c r="Q39" s="130">
        <v>0</v>
      </c>
      <c r="R39" s="130">
        <v>0</v>
      </c>
      <c r="S39" s="132">
        <v>0</v>
      </c>
      <c r="T39" s="130">
        <v>30</v>
      </c>
      <c r="U39" s="130">
        <v>111767</v>
      </c>
      <c r="V39" s="130">
        <f t="shared" si="4"/>
        <v>705544</v>
      </c>
      <c r="W39" s="130">
        <f t="shared" si="5"/>
        <v>78684</v>
      </c>
      <c r="X39" s="130">
        <f t="shared" si="6"/>
        <v>5347</v>
      </c>
      <c r="Y39" s="130">
        <f t="shared" si="7"/>
        <v>2932</v>
      </c>
      <c r="Z39" s="130">
        <f t="shared" si="8"/>
        <v>0</v>
      </c>
      <c r="AA39" s="130">
        <f t="shared" si="9"/>
        <v>70233</v>
      </c>
      <c r="AB39" s="132">
        <v>0</v>
      </c>
      <c r="AC39" s="130">
        <f t="shared" si="10"/>
        <v>172</v>
      </c>
      <c r="AD39" s="130">
        <f t="shared" si="11"/>
        <v>626860</v>
      </c>
    </row>
    <row r="40" spans="1:30" s="122" customFormat="1" ht="12" customHeight="1">
      <c r="A40" s="118" t="s">
        <v>42</v>
      </c>
      <c r="B40" s="134" t="s">
        <v>314</v>
      </c>
      <c r="C40" s="118" t="s">
        <v>315</v>
      </c>
      <c r="D40" s="130">
        <f t="shared" si="0"/>
        <v>927520</v>
      </c>
      <c r="E40" s="130">
        <f t="shared" si="1"/>
        <v>108359</v>
      </c>
      <c r="F40" s="130">
        <v>0</v>
      </c>
      <c r="G40" s="130">
        <v>0</v>
      </c>
      <c r="H40" s="130">
        <v>0</v>
      </c>
      <c r="I40" s="130">
        <v>103824</v>
      </c>
      <c r="J40" s="132">
        <v>0</v>
      </c>
      <c r="K40" s="130">
        <v>4535</v>
      </c>
      <c r="L40" s="130">
        <v>819161</v>
      </c>
      <c r="M40" s="130">
        <f t="shared" si="2"/>
        <v>160705</v>
      </c>
      <c r="N40" s="130">
        <f t="shared" si="3"/>
        <v>10191</v>
      </c>
      <c r="O40" s="130">
        <v>0</v>
      </c>
      <c r="P40" s="130">
        <v>0</v>
      </c>
      <c r="Q40" s="130">
        <v>0</v>
      </c>
      <c r="R40" s="130">
        <v>10191</v>
      </c>
      <c r="S40" s="132">
        <v>0</v>
      </c>
      <c r="T40" s="130">
        <v>0</v>
      </c>
      <c r="U40" s="130">
        <v>150514</v>
      </c>
      <c r="V40" s="130">
        <f t="shared" si="4"/>
        <v>1088225</v>
      </c>
      <c r="W40" s="130">
        <f t="shared" si="5"/>
        <v>118550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114015</v>
      </c>
      <c r="AB40" s="132">
        <v>0</v>
      </c>
      <c r="AC40" s="130">
        <f t="shared" si="10"/>
        <v>4535</v>
      </c>
      <c r="AD40" s="130">
        <f t="shared" si="11"/>
        <v>969675</v>
      </c>
    </row>
    <row r="41" spans="1:30" s="122" customFormat="1" ht="12" customHeight="1">
      <c r="A41" s="118" t="s">
        <v>42</v>
      </c>
      <c r="B41" s="134" t="s">
        <v>316</v>
      </c>
      <c r="C41" s="118" t="s">
        <v>317</v>
      </c>
      <c r="D41" s="130">
        <f t="shared" si="0"/>
        <v>1364131</v>
      </c>
      <c r="E41" s="130">
        <f t="shared" si="1"/>
        <v>215037</v>
      </c>
      <c r="F41" s="130">
        <v>0</v>
      </c>
      <c r="G41" s="130">
        <v>0</v>
      </c>
      <c r="H41" s="130">
        <v>0</v>
      </c>
      <c r="I41" s="130">
        <v>183301</v>
      </c>
      <c r="J41" s="132">
        <v>0</v>
      </c>
      <c r="K41" s="130">
        <v>31736</v>
      </c>
      <c r="L41" s="130">
        <v>1149094</v>
      </c>
      <c r="M41" s="130">
        <f t="shared" si="2"/>
        <v>469189</v>
      </c>
      <c r="N41" s="130">
        <f t="shared" si="3"/>
        <v>37574</v>
      </c>
      <c r="O41" s="130">
        <v>12500</v>
      </c>
      <c r="P41" s="130">
        <v>6762</v>
      </c>
      <c r="Q41" s="130">
        <v>0</v>
      </c>
      <c r="R41" s="130">
        <v>18312</v>
      </c>
      <c r="S41" s="132">
        <v>0</v>
      </c>
      <c r="T41" s="130">
        <v>0</v>
      </c>
      <c r="U41" s="130">
        <v>431615</v>
      </c>
      <c r="V41" s="130">
        <f t="shared" si="4"/>
        <v>1833320</v>
      </c>
      <c r="W41" s="130">
        <f t="shared" si="5"/>
        <v>252611</v>
      </c>
      <c r="X41" s="130">
        <f t="shared" si="6"/>
        <v>12500</v>
      </c>
      <c r="Y41" s="130">
        <f t="shared" si="7"/>
        <v>6762</v>
      </c>
      <c r="Z41" s="130">
        <f t="shared" si="8"/>
        <v>0</v>
      </c>
      <c r="AA41" s="130">
        <f t="shared" si="9"/>
        <v>201613</v>
      </c>
      <c r="AB41" s="132">
        <v>0</v>
      </c>
      <c r="AC41" s="130">
        <f t="shared" si="10"/>
        <v>31736</v>
      </c>
      <c r="AD41" s="130">
        <f t="shared" si="11"/>
        <v>1580709</v>
      </c>
    </row>
    <row r="42" spans="1:30" s="122" customFormat="1" ht="12" customHeight="1">
      <c r="A42" s="118" t="s">
        <v>42</v>
      </c>
      <c r="B42" s="134" t="s">
        <v>318</v>
      </c>
      <c r="C42" s="118" t="s">
        <v>319</v>
      </c>
      <c r="D42" s="130">
        <f t="shared" si="0"/>
        <v>404122</v>
      </c>
      <c r="E42" s="130">
        <f t="shared" si="1"/>
        <v>55717</v>
      </c>
      <c r="F42" s="130">
        <v>0</v>
      </c>
      <c r="G42" s="130">
        <v>0</v>
      </c>
      <c r="H42" s="130">
        <v>0</v>
      </c>
      <c r="I42" s="130">
        <v>51686</v>
      </c>
      <c r="J42" s="132">
        <v>0</v>
      </c>
      <c r="K42" s="130">
        <v>4031</v>
      </c>
      <c r="L42" s="130">
        <v>348405</v>
      </c>
      <c r="M42" s="130">
        <f t="shared" si="2"/>
        <v>82588</v>
      </c>
      <c r="N42" s="130">
        <f t="shared" si="3"/>
        <v>7227</v>
      </c>
      <c r="O42" s="130">
        <v>0</v>
      </c>
      <c r="P42" s="130">
        <v>0</v>
      </c>
      <c r="Q42" s="130">
        <v>0</v>
      </c>
      <c r="R42" s="130">
        <v>7227</v>
      </c>
      <c r="S42" s="132">
        <v>0</v>
      </c>
      <c r="T42" s="130">
        <v>0</v>
      </c>
      <c r="U42" s="130">
        <v>75361</v>
      </c>
      <c r="V42" s="130">
        <f t="shared" si="4"/>
        <v>486710</v>
      </c>
      <c r="W42" s="130">
        <f t="shared" si="5"/>
        <v>62944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58913</v>
      </c>
      <c r="AB42" s="132">
        <v>0</v>
      </c>
      <c r="AC42" s="130">
        <f t="shared" si="10"/>
        <v>4031</v>
      </c>
      <c r="AD42" s="130">
        <f t="shared" si="11"/>
        <v>423766</v>
      </c>
    </row>
    <row r="43" spans="1:30" s="122" customFormat="1" ht="12" customHeight="1">
      <c r="A43" s="118" t="s">
        <v>42</v>
      </c>
      <c r="B43" s="134" t="s">
        <v>320</v>
      </c>
      <c r="C43" s="118" t="s">
        <v>321</v>
      </c>
      <c r="D43" s="130">
        <f t="shared" si="0"/>
        <v>1121117</v>
      </c>
      <c r="E43" s="130">
        <f t="shared" si="1"/>
        <v>153572</v>
      </c>
      <c r="F43" s="130">
        <v>0</v>
      </c>
      <c r="G43" s="130">
        <v>189</v>
      </c>
      <c r="H43" s="130">
        <v>0</v>
      </c>
      <c r="I43" s="130">
        <v>50696</v>
      </c>
      <c r="J43" s="132">
        <v>0</v>
      </c>
      <c r="K43" s="130">
        <v>102687</v>
      </c>
      <c r="L43" s="130">
        <v>967545</v>
      </c>
      <c r="M43" s="130">
        <f t="shared" si="2"/>
        <v>53139</v>
      </c>
      <c r="N43" s="130">
        <f t="shared" si="3"/>
        <v>4264</v>
      </c>
      <c r="O43" s="130">
        <v>0</v>
      </c>
      <c r="P43" s="130">
        <v>0</v>
      </c>
      <c r="Q43" s="130">
        <v>0</v>
      </c>
      <c r="R43" s="130">
        <v>4264</v>
      </c>
      <c r="S43" s="132">
        <v>0</v>
      </c>
      <c r="T43" s="130">
        <v>0</v>
      </c>
      <c r="U43" s="130">
        <v>48875</v>
      </c>
      <c r="V43" s="130">
        <f t="shared" si="4"/>
        <v>1174256</v>
      </c>
      <c r="W43" s="130">
        <f t="shared" si="5"/>
        <v>157836</v>
      </c>
      <c r="X43" s="130">
        <f t="shared" si="6"/>
        <v>0</v>
      </c>
      <c r="Y43" s="130">
        <f t="shared" si="7"/>
        <v>189</v>
      </c>
      <c r="Z43" s="130">
        <f t="shared" si="8"/>
        <v>0</v>
      </c>
      <c r="AA43" s="130">
        <f t="shared" si="9"/>
        <v>54960</v>
      </c>
      <c r="AB43" s="132">
        <v>0</v>
      </c>
      <c r="AC43" s="130">
        <f t="shared" si="10"/>
        <v>102687</v>
      </c>
      <c r="AD43" s="130">
        <f t="shared" si="11"/>
        <v>1016420</v>
      </c>
    </row>
    <row r="44" spans="1:30" s="122" customFormat="1" ht="12" customHeight="1">
      <c r="A44" s="118" t="s">
        <v>42</v>
      </c>
      <c r="B44" s="134" t="s">
        <v>322</v>
      </c>
      <c r="C44" s="118" t="s">
        <v>323</v>
      </c>
      <c r="D44" s="130">
        <f t="shared" si="0"/>
        <v>1053506</v>
      </c>
      <c r="E44" s="130">
        <f t="shared" si="1"/>
        <v>105713</v>
      </c>
      <c r="F44" s="130">
        <v>0</v>
      </c>
      <c r="G44" s="130">
        <v>0</v>
      </c>
      <c r="H44" s="130">
        <v>0</v>
      </c>
      <c r="I44" s="130">
        <v>105713</v>
      </c>
      <c r="J44" s="132">
        <v>0</v>
      </c>
      <c r="K44" s="130">
        <v>0</v>
      </c>
      <c r="L44" s="130">
        <v>947793</v>
      </c>
      <c r="M44" s="130">
        <f t="shared" si="2"/>
        <v>162808</v>
      </c>
      <c r="N44" s="130">
        <f t="shared" si="3"/>
        <v>15</v>
      </c>
      <c r="O44" s="130">
        <v>0</v>
      </c>
      <c r="P44" s="130">
        <v>0</v>
      </c>
      <c r="Q44" s="130">
        <v>0</v>
      </c>
      <c r="R44" s="130">
        <v>15</v>
      </c>
      <c r="S44" s="132">
        <v>0</v>
      </c>
      <c r="T44" s="130">
        <v>0</v>
      </c>
      <c r="U44" s="130">
        <v>162793</v>
      </c>
      <c r="V44" s="130">
        <f t="shared" si="4"/>
        <v>1216314</v>
      </c>
      <c r="W44" s="130">
        <f t="shared" si="5"/>
        <v>105728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105728</v>
      </c>
      <c r="AB44" s="132">
        <v>0</v>
      </c>
      <c r="AC44" s="130">
        <f t="shared" si="10"/>
        <v>0</v>
      </c>
      <c r="AD44" s="130">
        <f t="shared" si="11"/>
        <v>1110586</v>
      </c>
    </row>
    <row r="45" spans="1:30" s="122" customFormat="1" ht="12" customHeight="1">
      <c r="A45" s="118" t="s">
        <v>42</v>
      </c>
      <c r="B45" s="134" t="s">
        <v>324</v>
      </c>
      <c r="C45" s="118" t="s">
        <v>325</v>
      </c>
      <c r="D45" s="130">
        <f t="shared" si="0"/>
        <v>505907</v>
      </c>
      <c r="E45" s="130">
        <f t="shared" si="1"/>
        <v>52632</v>
      </c>
      <c r="F45" s="130">
        <v>0</v>
      </c>
      <c r="G45" s="130">
        <v>2614</v>
      </c>
      <c r="H45" s="130">
        <v>0</v>
      </c>
      <c r="I45" s="130">
        <v>38893</v>
      </c>
      <c r="J45" s="132">
        <v>0</v>
      </c>
      <c r="K45" s="130">
        <v>11125</v>
      </c>
      <c r="L45" s="130">
        <v>453275</v>
      </c>
      <c r="M45" s="130">
        <f t="shared" si="2"/>
        <v>89074</v>
      </c>
      <c r="N45" s="130">
        <f t="shared" si="3"/>
        <v>1410</v>
      </c>
      <c r="O45" s="130">
        <v>0</v>
      </c>
      <c r="P45" s="130">
        <v>0</v>
      </c>
      <c r="Q45" s="130">
        <v>0</v>
      </c>
      <c r="R45" s="130">
        <v>1410</v>
      </c>
      <c r="S45" s="132">
        <v>0</v>
      </c>
      <c r="T45" s="130">
        <v>0</v>
      </c>
      <c r="U45" s="130">
        <v>87664</v>
      </c>
      <c r="V45" s="130">
        <f t="shared" si="4"/>
        <v>594981</v>
      </c>
      <c r="W45" s="130">
        <f t="shared" si="5"/>
        <v>54042</v>
      </c>
      <c r="X45" s="130">
        <f t="shared" si="6"/>
        <v>0</v>
      </c>
      <c r="Y45" s="130">
        <f t="shared" si="7"/>
        <v>2614</v>
      </c>
      <c r="Z45" s="130">
        <f t="shared" si="8"/>
        <v>0</v>
      </c>
      <c r="AA45" s="130">
        <f t="shared" si="9"/>
        <v>40303</v>
      </c>
      <c r="AB45" s="132">
        <v>0</v>
      </c>
      <c r="AC45" s="130">
        <f t="shared" si="10"/>
        <v>11125</v>
      </c>
      <c r="AD45" s="130">
        <f t="shared" si="11"/>
        <v>540939</v>
      </c>
    </row>
    <row r="46" spans="1:30" s="122" customFormat="1" ht="12" customHeight="1">
      <c r="A46" s="118" t="s">
        <v>42</v>
      </c>
      <c r="B46" s="134" t="s">
        <v>326</v>
      </c>
      <c r="C46" s="118" t="s">
        <v>327</v>
      </c>
      <c r="D46" s="130">
        <f t="shared" si="0"/>
        <v>386945</v>
      </c>
      <c r="E46" s="130">
        <f t="shared" si="1"/>
        <v>69077</v>
      </c>
      <c r="F46" s="130">
        <v>0</v>
      </c>
      <c r="G46" s="130">
        <v>9398</v>
      </c>
      <c r="H46" s="130">
        <v>0</v>
      </c>
      <c r="I46" s="130">
        <v>43604</v>
      </c>
      <c r="J46" s="132">
        <v>0</v>
      </c>
      <c r="K46" s="130">
        <v>16075</v>
      </c>
      <c r="L46" s="130">
        <v>317868</v>
      </c>
      <c r="M46" s="130">
        <f t="shared" si="2"/>
        <v>83553</v>
      </c>
      <c r="N46" s="130">
        <f t="shared" si="3"/>
        <v>6658</v>
      </c>
      <c r="O46" s="130">
        <v>0</v>
      </c>
      <c r="P46" s="130">
        <v>0</v>
      </c>
      <c r="Q46" s="130">
        <v>0</v>
      </c>
      <c r="R46" s="130">
        <v>6658</v>
      </c>
      <c r="S46" s="132">
        <v>0</v>
      </c>
      <c r="T46" s="130">
        <v>0</v>
      </c>
      <c r="U46" s="130">
        <v>76895</v>
      </c>
      <c r="V46" s="130">
        <f t="shared" si="4"/>
        <v>470498</v>
      </c>
      <c r="W46" s="130">
        <f t="shared" si="5"/>
        <v>75735</v>
      </c>
      <c r="X46" s="130">
        <f t="shared" si="6"/>
        <v>0</v>
      </c>
      <c r="Y46" s="130">
        <f t="shared" si="7"/>
        <v>9398</v>
      </c>
      <c r="Z46" s="130">
        <f t="shared" si="8"/>
        <v>0</v>
      </c>
      <c r="AA46" s="130">
        <f t="shared" si="9"/>
        <v>50262</v>
      </c>
      <c r="AB46" s="132">
        <v>0</v>
      </c>
      <c r="AC46" s="130">
        <f t="shared" si="10"/>
        <v>16075</v>
      </c>
      <c r="AD46" s="130">
        <f t="shared" si="11"/>
        <v>394763</v>
      </c>
    </row>
    <row r="47" spans="1:30" s="122" customFormat="1" ht="12" customHeight="1">
      <c r="A47" s="118" t="s">
        <v>42</v>
      </c>
      <c r="B47" s="134" t="s">
        <v>328</v>
      </c>
      <c r="C47" s="118" t="s">
        <v>329</v>
      </c>
      <c r="D47" s="130">
        <f t="shared" si="0"/>
        <v>331228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2">
        <v>0</v>
      </c>
      <c r="K47" s="130">
        <v>0</v>
      </c>
      <c r="L47" s="130">
        <v>331228</v>
      </c>
      <c r="M47" s="130">
        <f t="shared" si="2"/>
        <v>123536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>
        <v>0</v>
      </c>
      <c r="T47" s="130">
        <v>0</v>
      </c>
      <c r="U47" s="130">
        <v>123536</v>
      </c>
      <c r="V47" s="130">
        <f t="shared" si="4"/>
        <v>454764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2">
        <v>0</v>
      </c>
      <c r="AC47" s="130">
        <f t="shared" si="10"/>
        <v>0</v>
      </c>
      <c r="AD47" s="130">
        <f t="shared" si="11"/>
        <v>454764</v>
      </c>
    </row>
    <row r="48" spans="1:30" s="122" customFormat="1" ht="12" customHeight="1">
      <c r="A48" s="118" t="s">
        <v>42</v>
      </c>
      <c r="B48" s="134" t="s">
        <v>330</v>
      </c>
      <c r="C48" s="118" t="s">
        <v>331</v>
      </c>
      <c r="D48" s="130">
        <f t="shared" si="0"/>
        <v>286379</v>
      </c>
      <c r="E48" s="130">
        <f t="shared" si="1"/>
        <v>29815</v>
      </c>
      <c r="F48" s="130">
        <v>0</v>
      </c>
      <c r="G48" s="130">
        <v>0</v>
      </c>
      <c r="H48" s="130">
        <v>0</v>
      </c>
      <c r="I48" s="130">
        <v>10820</v>
      </c>
      <c r="J48" s="132">
        <v>0</v>
      </c>
      <c r="K48" s="130">
        <v>18995</v>
      </c>
      <c r="L48" s="130">
        <v>256564</v>
      </c>
      <c r="M48" s="130">
        <f t="shared" si="2"/>
        <v>38204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2">
        <v>0</v>
      </c>
      <c r="T48" s="130">
        <v>0</v>
      </c>
      <c r="U48" s="130">
        <v>38204</v>
      </c>
      <c r="V48" s="130">
        <f t="shared" si="4"/>
        <v>324583</v>
      </c>
      <c r="W48" s="130">
        <f t="shared" si="5"/>
        <v>29815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10820</v>
      </c>
      <c r="AB48" s="132">
        <v>0</v>
      </c>
      <c r="AC48" s="130">
        <f t="shared" si="10"/>
        <v>18995</v>
      </c>
      <c r="AD48" s="130">
        <f t="shared" si="11"/>
        <v>294768</v>
      </c>
    </row>
    <row r="49" spans="1:30" s="122" customFormat="1" ht="12" customHeight="1">
      <c r="A49" s="118" t="s">
        <v>42</v>
      </c>
      <c r="B49" s="134" t="s">
        <v>332</v>
      </c>
      <c r="C49" s="118" t="s">
        <v>333</v>
      </c>
      <c r="D49" s="130">
        <f t="shared" si="0"/>
        <v>366934</v>
      </c>
      <c r="E49" s="130">
        <f t="shared" si="1"/>
        <v>14823</v>
      </c>
      <c r="F49" s="130">
        <v>0</v>
      </c>
      <c r="G49" s="130">
        <v>0</v>
      </c>
      <c r="H49" s="130">
        <v>0</v>
      </c>
      <c r="I49" s="130">
        <v>3424</v>
      </c>
      <c r="J49" s="132">
        <v>0</v>
      </c>
      <c r="K49" s="130">
        <v>11399</v>
      </c>
      <c r="L49" s="130">
        <v>352111</v>
      </c>
      <c r="M49" s="130">
        <f t="shared" si="2"/>
        <v>107672</v>
      </c>
      <c r="N49" s="130">
        <f t="shared" si="3"/>
        <v>10891</v>
      </c>
      <c r="O49" s="130">
        <v>0</v>
      </c>
      <c r="P49" s="130">
        <v>0</v>
      </c>
      <c r="Q49" s="130">
        <v>0</v>
      </c>
      <c r="R49" s="130">
        <v>10891</v>
      </c>
      <c r="S49" s="132">
        <v>0</v>
      </c>
      <c r="T49" s="130">
        <v>0</v>
      </c>
      <c r="U49" s="130">
        <v>96781</v>
      </c>
      <c r="V49" s="130">
        <f t="shared" si="4"/>
        <v>474606</v>
      </c>
      <c r="W49" s="130">
        <f t="shared" si="5"/>
        <v>25714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14315</v>
      </c>
      <c r="AB49" s="132">
        <v>0</v>
      </c>
      <c r="AC49" s="130">
        <f t="shared" si="10"/>
        <v>11399</v>
      </c>
      <c r="AD49" s="130">
        <f t="shared" si="11"/>
        <v>448892</v>
      </c>
    </row>
    <row r="50" spans="1:30" s="122" customFormat="1" ht="12" customHeight="1">
      <c r="A50" s="118" t="s">
        <v>42</v>
      </c>
      <c r="B50" s="134" t="s">
        <v>334</v>
      </c>
      <c r="C50" s="118" t="s">
        <v>335</v>
      </c>
      <c r="D50" s="130">
        <f t="shared" si="0"/>
        <v>472867</v>
      </c>
      <c r="E50" s="130">
        <f t="shared" si="1"/>
        <v>41516</v>
      </c>
      <c r="F50" s="130">
        <v>0</v>
      </c>
      <c r="G50" s="130">
        <v>0</v>
      </c>
      <c r="H50" s="130">
        <v>0</v>
      </c>
      <c r="I50" s="130">
        <v>35389</v>
      </c>
      <c r="J50" s="132">
        <v>0</v>
      </c>
      <c r="K50" s="130">
        <v>6127</v>
      </c>
      <c r="L50" s="130">
        <v>431351</v>
      </c>
      <c r="M50" s="130">
        <f t="shared" si="2"/>
        <v>89601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2">
        <v>0</v>
      </c>
      <c r="T50" s="130">
        <v>0</v>
      </c>
      <c r="U50" s="130">
        <v>89601</v>
      </c>
      <c r="V50" s="130">
        <f t="shared" si="4"/>
        <v>562468</v>
      </c>
      <c r="W50" s="130">
        <f t="shared" si="5"/>
        <v>41516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35389</v>
      </c>
      <c r="AB50" s="132">
        <v>0</v>
      </c>
      <c r="AC50" s="130">
        <f t="shared" si="10"/>
        <v>6127</v>
      </c>
      <c r="AD50" s="130">
        <f t="shared" si="11"/>
        <v>520952</v>
      </c>
    </row>
    <row r="51" spans="1:30" s="122" customFormat="1" ht="12" customHeight="1">
      <c r="A51" s="118" t="s">
        <v>42</v>
      </c>
      <c r="B51" s="134" t="s">
        <v>336</v>
      </c>
      <c r="C51" s="118" t="s">
        <v>337</v>
      </c>
      <c r="D51" s="130">
        <f t="shared" si="0"/>
        <v>385724</v>
      </c>
      <c r="E51" s="130">
        <f t="shared" si="1"/>
        <v>44096</v>
      </c>
      <c r="F51" s="130">
        <v>0</v>
      </c>
      <c r="G51" s="130">
        <v>0</v>
      </c>
      <c r="H51" s="130">
        <v>0</v>
      </c>
      <c r="I51" s="130">
        <v>44096</v>
      </c>
      <c r="J51" s="132">
        <v>0</v>
      </c>
      <c r="K51" s="130">
        <v>0</v>
      </c>
      <c r="L51" s="130">
        <v>341628</v>
      </c>
      <c r="M51" s="130">
        <f t="shared" si="2"/>
        <v>76562</v>
      </c>
      <c r="N51" s="130">
        <f t="shared" si="3"/>
        <v>8309</v>
      </c>
      <c r="O51" s="130">
        <v>5141</v>
      </c>
      <c r="P51" s="130">
        <v>3168</v>
      </c>
      <c r="Q51" s="130">
        <v>0</v>
      </c>
      <c r="R51" s="130">
        <v>0</v>
      </c>
      <c r="S51" s="132">
        <v>0</v>
      </c>
      <c r="T51" s="130">
        <v>0</v>
      </c>
      <c r="U51" s="130">
        <v>68253</v>
      </c>
      <c r="V51" s="130">
        <f t="shared" si="4"/>
        <v>462286</v>
      </c>
      <c r="W51" s="130">
        <f t="shared" si="5"/>
        <v>52405</v>
      </c>
      <c r="X51" s="130">
        <f t="shared" si="6"/>
        <v>5141</v>
      </c>
      <c r="Y51" s="130">
        <f t="shared" si="7"/>
        <v>3168</v>
      </c>
      <c r="Z51" s="130">
        <f t="shared" si="8"/>
        <v>0</v>
      </c>
      <c r="AA51" s="130">
        <f t="shared" si="9"/>
        <v>44096</v>
      </c>
      <c r="AB51" s="132">
        <v>0</v>
      </c>
      <c r="AC51" s="130">
        <f t="shared" si="10"/>
        <v>0</v>
      </c>
      <c r="AD51" s="130">
        <f t="shared" si="11"/>
        <v>409881</v>
      </c>
    </row>
    <row r="52" spans="1:30" s="122" customFormat="1" ht="12" customHeight="1">
      <c r="A52" s="118" t="s">
        <v>42</v>
      </c>
      <c r="B52" s="134" t="s">
        <v>338</v>
      </c>
      <c r="C52" s="118" t="s">
        <v>339</v>
      </c>
      <c r="D52" s="130">
        <f t="shared" si="0"/>
        <v>94008</v>
      </c>
      <c r="E52" s="130">
        <f t="shared" si="1"/>
        <v>85</v>
      </c>
      <c r="F52" s="130">
        <v>0</v>
      </c>
      <c r="G52" s="130">
        <v>0</v>
      </c>
      <c r="H52" s="130">
        <v>0</v>
      </c>
      <c r="I52" s="130">
        <v>85</v>
      </c>
      <c r="J52" s="132">
        <v>0</v>
      </c>
      <c r="K52" s="130">
        <v>0</v>
      </c>
      <c r="L52" s="130">
        <v>93923</v>
      </c>
      <c r="M52" s="130">
        <f t="shared" si="2"/>
        <v>20146</v>
      </c>
      <c r="N52" s="130">
        <f t="shared" si="3"/>
        <v>10</v>
      </c>
      <c r="O52" s="130">
        <v>0</v>
      </c>
      <c r="P52" s="130">
        <v>0</v>
      </c>
      <c r="Q52" s="130">
        <v>0</v>
      </c>
      <c r="R52" s="130">
        <v>10</v>
      </c>
      <c r="S52" s="132">
        <v>0</v>
      </c>
      <c r="T52" s="130">
        <v>0</v>
      </c>
      <c r="U52" s="130">
        <v>20136</v>
      </c>
      <c r="V52" s="130">
        <f t="shared" si="4"/>
        <v>114154</v>
      </c>
      <c r="W52" s="130">
        <f t="shared" si="5"/>
        <v>95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95</v>
      </c>
      <c r="AB52" s="132">
        <v>0</v>
      </c>
      <c r="AC52" s="130">
        <f t="shared" si="10"/>
        <v>0</v>
      </c>
      <c r="AD52" s="130">
        <f t="shared" si="11"/>
        <v>114059</v>
      </c>
    </row>
    <row r="53" spans="1:30" s="122" customFormat="1" ht="12" customHeight="1">
      <c r="A53" s="118" t="s">
        <v>42</v>
      </c>
      <c r="B53" s="134" t="s">
        <v>340</v>
      </c>
      <c r="C53" s="118" t="s">
        <v>341</v>
      </c>
      <c r="D53" s="130">
        <f t="shared" si="0"/>
        <v>280423</v>
      </c>
      <c r="E53" s="130">
        <f t="shared" si="1"/>
        <v>14106</v>
      </c>
      <c r="F53" s="130">
        <v>0</v>
      </c>
      <c r="G53" s="130">
        <v>0</v>
      </c>
      <c r="H53" s="130">
        <v>0</v>
      </c>
      <c r="I53" s="130">
        <v>70</v>
      </c>
      <c r="J53" s="132">
        <v>0</v>
      </c>
      <c r="K53" s="130">
        <v>14036</v>
      </c>
      <c r="L53" s="130">
        <v>266317</v>
      </c>
      <c r="M53" s="130">
        <f t="shared" si="2"/>
        <v>51012</v>
      </c>
      <c r="N53" s="130">
        <f t="shared" si="3"/>
        <v>7131</v>
      </c>
      <c r="O53" s="130">
        <v>0</v>
      </c>
      <c r="P53" s="130">
        <v>0</v>
      </c>
      <c r="Q53" s="130">
        <v>0</v>
      </c>
      <c r="R53" s="130">
        <v>7131</v>
      </c>
      <c r="S53" s="132">
        <v>0</v>
      </c>
      <c r="T53" s="130">
        <v>0</v>
      </c>
      <c r="U53" s="130">
        <v>43881</v>
      </c>
      <c r="V53" s="130">
        <f t="shared" si="4"/>
        <v>331435</v>
      </c>
      <c r="W53" s="130">
        <f t="shared" si="5"/>
        <v>21237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7201</v>
      </c>
      <c r="AB53" s="132">
        <v>0</v>
      </c>
      <c r="AC53" s="130">
        <f t="shared" si="10"/>
        <v>14036</v>
      </c>
      <c r="AD53" s="130">
        <f t="shared" si="11"/>
        <v>310198</v>
      </c>
    </row>
    <row r="54" spans="1:30" s="122" customFormat="1" ht="12" customHeight="1">
      <c r="A54" s="118" t="s">
        <v>42</v>
      </c>
      <c r="B54" s="134" t="s">
        <v>342</v>
      </c>
      <c r="C54" s="118" t="s">
        <v>343</v>
      </c>
      <c r="D54" s="130">
        <f t="shared" si="0"/>
        <v>383105</v>
      </c>
      <c r="E54" s="130">
        <f t="shared" si="1"/>
        <v>22066</v>
      </c>
      <c r="F54" s="130">
        <v>0</v>
      </c>
      <c r="G54" s="130">
        <v>0</v>
      </c>
      <c r="H54" s="130">
        <v>0</v>
      </c>
      <c r="I54" s="130">
        <v>0</v>
      </c>
      <c r="J54" s="132">
        <v>0</v>
      </c>
      <c r="K54" s="130">
        <v>22066</v>
      </c>
      <c r="L54" s="130">
        <v>361039</v>
      </c>
      <c r="M54" s="130">
        <f t="shared" si="2"/>
        <v>78594</v>
      </c>
      <c r="N54" s="130">
        <f t="shared" si="3"/>
        <v>12085</v>
      </c>
      <c r="O54" s="130">
        <v>830</v>
      </c>
      <c r="P54" s="130">
        <v>448</v>
      </c>
      <c r="Q54" s="130">
        <v>0</v>
      </c>
      <c r="R54" s="130">
        <v>10792</v>
      </c>
      <c r="S54" s="132">
        <v>0</v>
      </c>
      <c r="T54" s="130">
        <v>15</v>
      </c>
      <c r="U54" s="130">
        <v>66509</v>
      </c>
      <c r="V54" s="130">
        <f t="shared" si="4"/>
        <v>461699</v>
      </c>
      <c r="W54" s="130">
        <f t="shared" si="5"/>
        <v>34151</v>
      </c>
      <c r="X54" s="130">
        <f t="shared" si="6"/>
        <v>830</v>
      </c>
      <c r="Y54" s="130">
        <f t="shared" si="7"/>
        <v>448</v>
      </c>
      <c r="Z54" s="130">
        <f t="shared" si="8"/>
        <v>0</v>
      </c>
      <c r="AA54" s="130">
        <f t="shared" si="9"/>
        <v>10792</v>
      </c>
      <c r="AB54" s="132">
        <v>0</v>
      </c>
      <c r="AC54" s="130">
        <f t="shared" si="10"/>
        <v>22081</v>
      </c>
      <c r="AD54" s="130">
        <f t="shared" si="11"/>
        <v>427548</v>
      </c>
    </row>
    <row r="55" spans="1:30" s="122" customFormat="1" ht="12" customHeight="1">
      <c r="A55" s="118" t="s">
        <v>42</v>
      </c>
      <c r="B55" s="134" t="s">
        <v>344</v>
      </c>
      <c r="C55" s="118" t="s">
        <v>345</v>
      </c>
      <c r="D55" s="130">
        <f t="shared" si="0"/>
        <v>384598</v>
      </c>
      <c r="E55" s="130">
        <f t="shared" si="1"/>
        <v>11077</v>
      </c>
      <c r="F55" s="130">
        <v>0</v>
      </c>
      <c r="G55" s="130">
        <v>0</v>
      </c>
      <c r="H55" s="130">
        <v>0</v>
      </c>
      <c r="I55" s="130">
        <v>0</v>
      </c>
      <c r="J55" s="132">
        <v>0</v>
      </c>
      <c r="K55" s="130">
        <v>11077</v>
      </c>
      <c r="L55" s="130">
        <v>373521</v>
      </c>
      <c r="M55" s="130">
        <f t="shared" si="2"/>
        <v>98811</v>
      </c>
      <c r="N55" s="130">
        <f t="shared" si="3"/>
        <v>1221</v>
      </c>
      <c r="O55" s="130">
        <v>0</v>
      </c>
      <c r="P55" s="130">
        <v>0</v>
      </c>
      <c r="Q55" s="130">
        <v>0</v>
      </c>
      <c r="R55" s="130">
        <v>0</v>
      </c>
      <c r="S55" s="132">
        <v>0</v>
      </c>
      <c r="T55" s="130">
        <v>1221</v>
      </c>
      <c r="U55" s="130">
        <v>97590</v>
      </c>
      <c r="V55" s="130">
        <f t="shared" si="4"/>
        <v>483409</v>
      </c>
      <c r="W55" s="130">
        <f t="shared" si="5"/>
        <v>12298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0</v>
      </c>
      <c r="AB55" s="132">
        <v>0</v>
      </c>
      <c r="AC55" s="130">
        <f t="shared" si="10"/>
        <v>12298</v>
      </c>
      <c r="AD55" s="130">
        <f t="shared" si="11"/>
        <v>471111</v>
      </c>
    </row>
    <row r="56" spans="1:30" s="122" customFormat="1" ht="12" customHeight="1">
      <c r="A56" s="118" t="s">
        <v>42</v>
      </c>
      <c r="B56" s="134" t="s">
        <v>346</v>
      </c>
      <c r="C56" s="118" t="s">
        <v>365</v>
      </c>
      <c r="D56" s="130">
        <f t="shared" si="0"/>
        <v>253370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2">
        <v>0</v>
      </c>
      <c r="K56" s="130">
        <v>0</v>
      </c>
      <c r="L56" s="130">
        <v>253370</v>
      </c>
      <c r="M56" s="130">
        <f t="shared" si="2"/>
        <v>60154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2">
        <v>0</v>
      </c>
      <c r="T56" s="130">
        <v>0</v>
      </c>
      <c r="U56" s="130">
        <v>60154</v>
      </c>
      <c r="V56" s="130">
        <f t="shared" si="4"/>
        <v>313524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2">
        <v>0</v>
      </c>
      <c r="AC56" s="130">
        <f t="shared" si="10"/>
        <v>0</v>
      </c>
      <c r="AD56" s="130">
        <f t="shared" si="11"/>
        <v>313524</v>
      </c>
    </row>
    <row r="57" spans="1:30" s="122" customFormat="1" ht="12" customHeight="1">
      <c r="A57" s="118" t="s">
        <v>42</v>
      </c>
      <c r="B57" s="134" t="s">
        <v>347</v>
      </c>
      <c r="C57" s="118" t="s">
        <v>348</v>
      </c>
      <c r="D57" s="130">
        <f t="shared" si="0"/>
        <v>599980</v>
      </c>
      <c r="E57" s="130">
        <f t="shared" si="1"/>
        <v>10971</v>
      </c>
      <c r="F57" s="130">
        <v>0</v>
      </c>
      <c r="G57" s="130">
        <v>2400</v>
      </c>
      <c r="H57" s="130">
        <v>0</v>
      </c>
      <c r="I57" s="130">
        <v>0</v>
      </c>
      <c r="J57" s="132">
        <v>0</v>
      </c>
      <c r="K57" s="130">
        <v>8571</v>
      </c>
      <c r="L57" s="130">
        <v>589009</v>
      </c>
      <c r="M57" s="130">
        <f t="shared" si="2"/>
        <v>111873</v>
      </c>
      <c r="N57" s="130">
        <f t="shared" si="3"/>
        <v>15368</v>
      </c>
      <c r="O57" s="130">
        <v>2744</v>
      </c>
      <c r="P57" s="130">
        <v>2236</v>
      </c>
      <c r="Q57" s="130">
        <v>0</v>
      </c>
      <c r="R57" s="130">
        <v>10388</v>
      </c>
      <c r="S57" s="132">
        <v>0</v>
      </c>
      <c r="T57" s="130">
        <v>0</v>
      </c>
      <c r="U57" s="130">
        <v>96505</v>
      </c>
      <c r="V57" s="130">
        <f t="shared" si="4"/>
        <v>711853</v>
      </c>
      <c r="W57" s="130">
        <f t="shared" si="5"/>
        <v>26339</v>
      </c>
      <c r="X57" s="130">
        <f t="shared" si="6"/>
        <v>2744</v>
      </c>
      <c r="Y57" s="130">
        <f t="shared" si="7"/>
        <v>4636</v>
      </c>
      <c r="Z57" s="130">
        <f t="shared" si="8"/>
        <v>0</v>
      </c>
      <c r="AA57" s="130">
        <f t="shared" si="9"/>
        <v>10388</v>
      </c>
      <c r="AB57" s="132">
        <v>0</v>
      </c>
      <c r="AC57" s="130">
        <f t="shared" si="10"/>
        <v>8571</v>
      </c>
      <c r="AD57" s="130">
        <f t="shared" si="11"/>
        <v>685514</v>
      </c>
    </row>
    <row r="58" spans="1:30" s="122" customFormat="1" ht="12" customHeight="1">
      <c r="A58" s="118" t="s">
        <v>42</v>
      </c>
      <c r="B58" s="134" t="s">
        <v>349</v>
      </c>
      <c r="C58" s="118" t="s">
        <v>350</v>
      </c>
      <c r="D58" s="130">
        <f t="shared" si="0"/>
        <v>260514</v>
      </c>
      <c r="E58" s="130">
        <f t="shared" si="1"/>
        <v>16646</v>
      </c>
      <c r="F58" s="130">
        <v>0</v>
      </c>
      <c r="G58" s="130">
        <v>0</v>
      </c>
      <c r="H58" s="130">
        <v>0</v>
      </c>
      <c r="I58" s="130">
        <v>16645</v>
      </c>
      <c r="J58" s="132">
        <v>0</v>
      </c>
      <c r="K58" s="130">
        <v>1</v>
      </c>
      <c r="L58" s="130">
        <v>243868</v>
      </c>
      <c r="M58" s="130">
        <f t="shared" si="2"/>
        <v>22303</v>
      </c>
      <c r="N58" s="130">
        <f t="shared" si="3"/>
        <v>2</v>
      </c>
      <c r="O58" s="130">
        <v>0</v>
      </c>
      <c r="P58" s="130">
        <v>0</v>
      </c>
      <c r="Q58" s="130">
        <v>0</v>
      </c>
      <c r="R58" s="130">
        <v>0</v>
      </c>
      <c r="S58" s="132">
        <v>0</v>
      </c>
      <c r="T58" s="130">
        <v>2</v>
      </c>
      <c r="U58" s="130">
        <v>22301</v>
      </c>
      <c r="V58" s="130">
        <f t="shared" si="4"/>
        <v>282817</v>
      </c>
      <c r="W58" s="130">
        <f t="shared" si="5"/>
        <v>16648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16645</v>
      </c>
      <c r="AB58" s="132">
        <v>0</v>
      </c>
      <c r="AC58" s="130">
        <f t="shared" si="10"/>
        <v>3</v>
      </c>
      <c r="AD58" s="130">
        <f t="shared" si="11"/>
        <v>266169</v>
      </c>
    </row>
    <row r="59" spans="1:30" s="122" customFormat="1" ht="12" customHeight="1">
      <c r="A59" s="118" t="s">
        <v>42</v>
      </c>
      <c r="B59" s="134" t="s">
        <v>351</v>
      </c>
      <c r="C59" s="118" t="s">
        <v>352</v>
      </c>
      <c r="D59" s="130">
        <f t="shared" si="0"/>
        <v>220296</v>
      </c>
      <c r="E59" s="130">
        <f t="shared" si="1"/>
        <v>13925</v>
      </c>
      <c r="F59" s="130">
        <v>0</v>
      </c>
      <c r="G59" s="130">
        <v>0</v>
      </c>
      <c r="H59" s="130">
        <v>0</v>
      </c>
      <c r="I59" s="130">
        <v>362</v>
      </c>
      <c r="J59" s="132">
        <v>0</v>
      </c>
      <c r="K59" s="130">
        <v>13563</v>
      </c>
      <c r="L59" s="130">
        <v>206371</v>
      </c>
      <c r="M59" s="130">
        <f t="shared" si="2"/>
        <v>22254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2">
        <v>0</v>
      </c>
      <c r="T59" s="130">
        <v>0</v>
      </c>
      <c r="U59" s="130">
        <v>22254</v>
      </c>
      <c r="V59" s="130">
        <f t="shared" si="4"/>
        <v>242550</v>
      </c>
      <c r="W59" s="130">
        <f t="shared" si="5"/>
        <v>13925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362</v>
      </c>
      <c r="AB59" s="132">
        <v>0</v>
      </c>
      <c r="AC59" s="130">
        <f t="shared" si="10"/>
        <v>13563</v>
      </c>
      <c r="AD59" s="130">
        <f t="shared" si="11"/>
        <v>228625</v>
      </c>
    </row>
    <row r="60" spans="1:30" s="122" customFormat="1" ht="12" customHeight="1">
      <c r="A60" s="118" t="s">
        <v>42</v>
      </c>
      <c r="B60" s="134" t="s">
        <v>353</v>
      </c>
      <c r="C60" s="118" t="s">
        <v>354</v>
      </c>
      <c r="D60" s="130">
        <f t="shared" si="0"/>
        <v>112271</v>
      </c>
      <c r="E60" s="130">
        <f t="shared" si="1"/>
        <v>11517</v>
      </c>
      <c r="F60" s="130">
        <v>0</v>
      </c>
      <c r="G60" s="130">
        <v>0</v>
      </c>
      <c r="H60" s="130">
        <v>0</v>
      </c>
      <c r="I60" s="130">
        <v>11517</v>
      </c>
      <c r="J60" s="132">
        <v>0</v>
      </c>
      <c r="K60" s="130">
        <v>0</v>
      </c>
      <c r="L60" s="130">
        <v>100754</v>
      </c>
      <c r="M60" s="130">
        <f t="shared" si="2"/>
        <v>9058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2">
        <v>0</v>
      </c>
      <c r="T60" s="130">
        <v>0</v>
      </c>
      <c r="U60" s="130">
        <v>9058</v>
      </c>
      <c r="V60" s="130">
        <f t="shared" si="4"/>
        <v>121329</v>
      </c>
      <c r="W60" s="130">
        <f t="shared" si="5"/>
        <v>11517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11517</v>
      </c>
      <c r="AB60" s="132">
        <v>0</v>
      </c>
      <c r="AC60" s="130">
        <f t="shared" si="10"/>
        <v>0</v>
      </c>
      <c r="AD60" s="130">
        <f t="shared" si="11"/>
        <v>109812</v>
      </c>
    </row>
    <row r="61" spans="1:30" s="122" customFormat="1" ht="12" customHeight="1">
      <c r="A61" s="118" t="s">
        <v>42</v>
      </c>
      <c r="B61" s="134" t="s">
        <v>355</v>
      </c>
      <c r="C61" s="118" t="s">
        <v>356</v>
      </c>
      <c r="D61" s="130">
        <f t="shared" si="0"/>
        <v>403530</v>
      </c>
      <c r="E61" s="130">
        <f t="shared" si="1"/>
        <v>75965</v>
      </c>
      <c r="F61" s="130">
        <v>0</v>
      </c>
      <c r="G61" s="130">
        <v>0</v>
      </c>
      <c r="H61" s="130">
        <v>0</v>
      </c>
      <c r="I61" s="130">
        <v>68046</v>
      </c>
      <c r="J61" s="132">
        <v>0</v>
      </c>
      <c r="K61" s="130">
        <v>7919</v>
      </c>
      <c r="L61" s="130">
        <v>327565</v>
      </c>
      <c r="M61" s="130">
        <f t="shared" si="2"/>
        <v>57828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2">
        <v>0</v>
      </c>
      <c r="T61" s="130">
        <v>0</v>
      </c>
      <c r="U61" s="130">
        <v>57828</v>
      </c>
      <c r="V61" s="130">
        <f t="shared" si="4"/>
        <v>461358</v>
      </c>
      <c r="W61" s="130">
        <f t="shared" si="5"/>
        <v>75965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68046</v>
      </c>
      <c r="AB61" s="132">
        <v>0</v>
      </c>
      <c r="AC61" s="130">
        <f t="shared" si="10"/>
        <v>7919</v>
      </c>
      <c r="AD61" s="130">
        <f t="shared" si="11"/>
        <v>385393</v>
      </c>
    </row>
    <row r="62" spans="1:30" s="122" customFormat="1" ht="12" customHeight="1">
      <c r="A62" s="118" t="s">
        <v>42</v>
      </c>
      <c r="B62" s="134" t="s">
        <v>357</v>
      </c>
      <c r="C62" s="118" t="s">
        <v>358</v>
      </c>
      <c r="D62" s="130">
        <f t="shared" si="0"/>
        <v>87697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2">
        <v>0</v>
      </c>
      <c r="K62" s="130">
        <v>0</v>
      </c>
      <c r="L62" s="130">
        <v>87697</v>
      </c>
      <c r="M62" s="130">
        <f t="shared" si="2"/>
        <v>45911</v>
      </c>
      <c r="N62" s="130">
        <f t="shared" si="3"/>
        <v>0</v>
      </c>
      <c r="O62" s="130">
        <v>0</v>
      </c>
      <c r="P62" s="130">
        <v>0</v>
      </c>
      <c r="Q62" s="130">
        <v>0</v>
      </c>
      <c r="R62" s="130">
        <v>0</v>
      </c>
      <c r="S62" s="132">
        <v>0</v>
      </c>
      <c r="T62" s="130">
        <v>0</v>
      </c>
      <c r="U62" s="130">
        <v>45911</v>
      </c>
      <c r="V62" s="130">
        <f t="shared" si="4"/>
        <v>133608</v>
      </c>
      <c r="W62" s="130">
        <f t="shared" si="5"/>
        <v>0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0</v>
      </c>
      <c r="AB62" s="132">
        <v>0</v>
      </c>
      <c r="AC62" s="130">
        <f t="shared" si="10"/>
        <v>0</v>
      </c>
      <c r="AD62" s="130">
        <f t="shared" si="11"/>
        <v>133608</v>
      </c>
    </row>
    <row r="63" spans="1:30" s="122" customFormat="1" ht="12" customHeight="1">
      <c r="A63" s="118" t="s">
        <v>42</v>
      </c>
      <c r="B63" s="134" t="s">
        <v>359</v>
      </c>
      <c r="C63" s="118" t="s">
        <v>360</v>
      </c>
      <c r="D63" s="130">
        <f t="shared" si="0"/>
        <v>63402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2">
        <v>0</v>
      </c>
      <c r="K63" s="130">
        <v>0</v>
      </c>
      <c r="L63" s="130">
        <v>63402</v>
      </c>
      <c r="M63" s="130">
        <f t="shared" si="2"/>
        <v>13522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2">
        <v>0</v>
      </c>
      <c r="T63" s="130">
        <v>0</v>
      </c>
      <c r="U63" s="130">
        <v>13522</v>
      </c>
      <c r="V63" s="130">
        <f t="shared" si="4"/>
        <v>76924</v>
      </c>
      <c r="W63" s="130">
        <f t="shared" si="5"/>
        <v>0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0</v>
      </c>
      <c r="AB63" s="132">
        <v>0</v>
      </c>
      <c r="AC63" s="130">
        <f t="shared" si="10"/>
        <v>0</v>
      </c>
      <c r="AD63" s="130">
        <f t="shared" si="11"/>
        <v>76924</v>
      </c>
    </row>
    <row r="64" spans="1:30" s="122" customFormat="1" ht="12" customHeight="1">
      <c r="A64" s="118" t="s">
        <v>42</v>
      </c>
      <c r="B64" s="134" t="s">
        <v>361</v>
      </c>
      <c r="C64" s="118" t="s">
        <v>362</v>
      </c>
      <c r="D64" s="130">
        <f t="shared" si="0"/>
        <v>20730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2">
        <v>0</v>
      </c>
      <c r="K64" s="130">
        <v>0</v>
      </c>
      <c r="L64" s="130">
        <v>20730</v>
      </c>
      <c r="M64" s="130">
        <f t="shared" si="2"/>
        <v>15083</v>
      </c>
      <c r="N64" s="130">
        <f t="shared" si="3"/>
        <v>0</v>
      </c>
      <c r="O64" s="130">
        <v>0</v>
      </c>
      <c r="P64" s="130">
        <v>0</v>
      </c>
      <c r="Q64" s="130">
        <v>0</v>
      </c>
      <c r="R64" s="130">
        <v>0</v>
      </c>
      <c r="S64" s="132">
        <v>0</v>
      </c>
      <c r="T64" s="130">
        <v>0</v>
      </c>
      <c r="U64" s="130">
        <v>15083</v>
      </c>
      <c r="V64" s="130">
        <f t="shared" si="4"/>
        <v>35813</v>
      </c>
      <c r="W64" s="130">
        <f t="shared" si="5"/>
        <v>0</v>
      </c>
      <c r="X64" s="130">
        <f t="shared" si="6"/>
        <v>0</v>
      </c>
      <c r="Y64" s="130">
        <f t="shared" si="7"/>
        <v>0</v>
      </c>
      <c r="Z64" s="130">
        <f t="shared" si="8"/>
        <v>0</v>
      </c>
      <c r="AA64" s="130">
        <f t="shared" si="9"/>
        <v>0</v>
      </c>
      <c r="AB64" s="132">
        <v>0</v>
      </c>
      <c r="AC64" s="130">
        <f t="shared" si="10"/>
        <v>0</v>
      </c>
      <c r="AD64" s="130">
        <f t="shared" si="11"/>
        <v>35813</v>
      </c>
    </row>
    <row r="65" spans="1:30" s="122" customFormat="1" ht="12" customHeight="1">
      <c r="A65" s="118" t="s">
        <v>42</v>
      </c>
      <c r="B65" s="134" t="s">
        <v>44</v>
      </c>
      <c r="C65" s="118" t="s">
        <v>45</v>
      </c>
      <c r="D65" s="130">
        <f t="shared" si="0"/>
        <v>0</v>
      </c>
      <c r="E65" s="130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2">
        <v>0</v>
      </c>
      <c r="K65" s="130">
        <v>0</v>
      </c>
      <c r="L65" s="130">
        <v>0</v>
      </c>
      <c r="M65" s="130">
        <f t="shared" si="2"/>
        <v>48663</v>
      </c>
      <c r="N65" s="130">
        <f t="shared" si="3"/>
        <v>0</v>
      </c>
      <c r="O65" s="130">
        <v>0</v>
      </c>
      <c r="P65" s="130">
        <v>0</v>
      </c>
      <c r="Q65" s="130">
        <v>0</v>
      </c>
      <c r="R65" s="130">
        <v>0</v>
      </c>
      <c r="S65" s="132">
        <v>389864</v>
      </c>
      <c r="T65" s="130">
        <v>0</v>
      </c>
      <c r="U65" s="130">
        <v>48663</v>
      </c>
      <c r="V65" s="130">
        <f t="shared" si="4"/>
        <v>48663</v>
      </c>
      <c r="W65" s="130">
        <f t="shared" si="5"/>
        <v>0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0</v>
      </c>
      <c r="AB65" s="132">
        <f aca="true" t="shared" si="12" ref="AB65:AB85">+SUM(J65,S65)</f>
        <v>389864</v>
      </c>
      <c r="AC65" s="130">
        <f t="shared" si="10"/>
        <v>0</v>
      </c>
      <c r="AD65" s="130">
        <f t="shared" si="11"/>
        <v>48663</v>
      </c>
    </row>
    <row r="66" spans="1:30" s="122" customFormat="1" ht="12" customHeight="1">
      <c r="A66" s="118" t="s">
        <v>42</v>
      </c>
      <c r="B66" s="134" t="s">
        <v>46</v>
      </c>
      <c r="C66" s="118" t="s">
        <v>47</v>
      </c>
      <c r="D66" s="130">
        <f t="shared" si="0"/>
        <v>0</v>
      </c>
      <c r="E66" s="130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2">
        <v>0</v>
      </c>
      <c r="K66" s="130">
        <v>0</v>
      </c>
      <c r="L66" s="130">
        <v>0</v>
      </c>
      <c r="M66" s="130">
        <f t="shared" si="2"/>
        <v>17870</v>
      </c>
      <c r="N66" s="130">
        <f t="shared" si="3"/>
        <v>17870</v>
      </c>
      <c r="O66" s="130">
        <v>0</v>
      </c>
      <c r="P66" s="130">
        <v>0</v>
      </c>
      <c r="Q66" s="130">
        <v>0</v>
      </c>
      <c r="R66" s="130">
        <v>0</v>
      </c>
      <c r="S66" s="132">
        <v>309543</v>
      </c>
      <c r="T66" s="130">
        <v>17870</v>
      </c>
      <c r="U66" s="130">
        <v>0</v>
      </c>
      <c r="V66" s="130">
        <f t="shared" si="4"/>
        <v>17870</v>
      </c>
      <c r="W66" s="130">
        <f t="shared" si="5"/>
        <v>17870</v>
      </c>
      <c r="X66" s="130">
        <f t="shared" si="6"/>
        <v>0</v>
      </c>
      <c r="Y66" s="130">
        <f t="shared" si="7"/>
        <v>0</v>
      </c>
      <c r="Z66" s="130">
        <f t="shared" si="8"/>
        <v>0</v>
      </c>
      <c r="AA66" s="130">
        <f t="shared" si="9"/>
        <v>0</v>
      </c>
      <c r="AB66" s="132">
        <f t="shared" si="12"/>
        <v>309543</v>
      </c>
      <c r="AC66" s="130">
        <f t="shared" si="10"/>
        <v>17870</v>
      </c>
      <c r="AD66" s="130">
        <f t="shared" si="11"/>
        <v>0</v>
      </c>
    </row>
    <row r="67" spans="1:30" s="122" customFormat="1" ht="12" customHeight="1">
      <c r="A67" s="118" t="s">
        <v>42</v>
      </c>
      <c r="B67" s="134" t="s">
        <v>48</v>
      </c>
      <c r="C67" s="118" t="s">
        <v>49</v>
      </c>
      <c r="D67" s="130">
        <f t="shared" si="0"/>
        <v>575067</v>
      </c>
      <c r="E67" s="130">
        <f t="shared" si="1"/>
        <v>547736</v>
      </c>
      <c r="F67" s="130">
        <v>0</v>
      </c>
      <c r="G67" s="130">
        <v>0</v>
      </c>
      <c r="H67" s="130">
        <v>367900</v>
      </c>
      <c r="I67" s="130">
        <v>179836</v>
      </c>
      <c r="J67" s="132">
        <v>608235</v>
      </c>
      <c r="K67" s="130">
        <v>0</v>
      </c>
      <c r="L67" s="130">
        <v>27331</v>
      </c>
      <c r="M67" s="130">
        <f t="shared" si="2"/>
        <v>1497</v>
      </c>
      <c r="N67" s="130">
        <f t="shared" si="3"/>
        <v>0</v>
      </c>
      <c r="O67" s="130">
        <v>0</v>
      </c>
      <c r="P67" s="130">
        <v>0</v>
      </c>
      <c r="Q67" s="130">
        <v>0</v>
      </c>
      <c r="R67" s="130">
        <v>0</v>
      </c>
      <c r="S67" s="132">
        <v>199444</v>
      </c>
      <c r="T67" s="130">
        <v>0</v>
      </c>
      <c r="U67" s="130">
        <v>1497</v>
      </c>
      <c r="V67" s="130">
        <f t="shared" si="4"/>
        <v>576564</v>
      </c>
      <c r="W67" s="130">
        <f t="shared" si="5"/>
        <v>547736</v>
      </c>
      <c r="X67" s="130">
        <f t="shared" si="6"/>
        <v>0</v>
      </c>
      <c r="Y67" s="130">
        <f t="shared" si="7"/>
        <v>0</v>
      </c>
      <c r="Z67" s="130">
        <f t="shared" si="8"/>
        <v>367900</v>
      </c>
      <c r="AA67" s="130">
        <f t="shared" si="9"/>
        <v>179836</v>
      </c>
      <c r="AB67" s="132">
        <f t="shared" si="12"/>
        <v>807679</v>
      </c>
      <c r="AC67" s="130">
        <f t="shared" si="10"/>
        <v>0</v>
      </c>
      <c r="AD67" s="130">
        <f t="shared" si="11"/>
        <v>28828</v>
      </c>
    </row>
    <row r="68" spans="1:30" s="122" customFormat="1" ht="12" customHeight="1">
      <c r="A68" s="118" t="s">
        <v>42</v>
      </c>
      <c r="B68" s="134" t="s">
        <v>50</v>
      </c>
      <c r="C68" s="118" t="s">
        <v>51</v>
      </c>
      <c r="D68" s="130">
        <f t="shared" si="0"/>
        <v>223691</v>
      </c>
      <c r="E68" s="130">
        <f t="shared" si="1"/>
        <v>223691</v>
      </c>
      <c r="F68" s="130">
        <v>0</v>
      </c>
      <c r="G68" s="130">
        <v>0</v>
      </c>
      <c r="H68" s="130">
        <v>0</v>
      </c>
      <c r="I68" s="130">
        <v>167668</v>
      </c>
      <c r="J68" s="132">
        <v>1024076</v>
      </c>
      <c r="K68" s="130">
        <v>56023</v>
      </c>
      <c r="L68" s="130">
        <v>0</v>
      </c>
      <c r="M68" s="130">
        <f t="shared" si="2"/>
        <v>8403</v>
      </c>
      <c r="N68" s="130">
        <f t="shared" si="3"/>
        <v>8403</v>
      </c>
      <c r="O68" s="130">
        <v>0</v>
      </c>
      <c r="P68" s="130">
        <v>0</v>
      </c>
      <c r="Q68" s="130">
        <v>0</v>
      </c>
      <c r="R68" s="130">
        <v>0</v>
      </c>
      <c r="S68" s="132">
        <v>226340</v>
      </c>
      <c r="T68" s="130">
        <v>8403</v>
      </c>
      <c r="U68" s="130">
        <v>0</v>
      </c>
      <c r="V68" s="130">
        <f t="shared" si="4"/>
        <v>232094</v>
      </c>
      <c r="W68" s="130">
        <f t="shared" si="5"/>
        <v>232094</v>
      </c>
      <c r="X68" s="130">
        <f t="shared" si="6"/>
        <v>0</v>
      </c>
      <c r="Y68" s="130">
        <f t="shared" si="7"/>
        <v>0</v>
      </c>
      <c r="Z68" s="130">
        <f t="shared" si="8"/>
        <v>0</v>
      </c>
      <c r="AA68" s="130">
        <f t="shared" si="9"/>
        <v>167668</v>
      </c>
      <c r="AB68" s="132">
        <f t="shared" si="12"/>
        <v>1250416</v>
      </c>
      <c r="AC68" s="130">
        <f t="shared" si="10"/>
        <v>64426</v>
      </c>
      <c r="AD68" s="130">
        <f t="shared" si="11"/>
        <v>0</v>
      </c>
    </row>
    <row r="69" spans="1:30" s="122" customFormat="1" ht="12" customHeight="1">
      <c r="A69" s="118" t="s">
        <v>42</v>
      </c>
      <c r="B69" s="134" t="s">
        <v>52</v>
      </c>
      <c r="C69" s="118" t="s">
        <v>53</v>
      </c>
      <c r="D69" s="130">
        <f t="shared" si="0"/>
        <v>166693</v>
      </c>
      <c r="E69" s="130">
        <f t="shared" si="1"/>
        <v>166693</v>
      </c>
      <c r="F69" s="130">
        <v>0</v>
      </c>
      <c r="G69" s="130">
        <v>0</v>
      </c>
      <c r="H69" s="130">
        <v>0</v>
      </c>
      <c r="I69" s="130">
        <v>86604</v>
      </c>
      <c r="J69" s="132">
        <v>761831</v>
      </c>
      <c r="K69" s="130">
        <v>80089</v>
      </c>
      <c r="L69" s="130">
        <v>0</v>
      </c>
      <c r="M69" s="130">
        <f t="shared" si="2"/>
        <v>0</v>
      </c>
      <c r="N69" s="130">
        <f t="shared" si="3"/>
        <v>0</v>
      </c>
      <c r="O69" s="130">
        <v>0</v>
      </c>
      <c r="P69" s="130">
        <v>0</v>
      </c>
      <c r="Q69" s="130">
        <v>0</v>
      </c>
      <c r="R69" s="130">
        <v>0</v>
      </c>
      <c r="S69" s="132">
        <v>0</v>
      </c>
      <c r="T69" s="130">
        <v>0</v>
      </c>
      <c r="U69" s="130">
        <v>0</v>
      </c>
      <c r="V69" s="130">
        <f t="shared" si="4"/>
        <v>166693</v>
      </c>
      <c r="W69" s="130">
        <f t="shared" si="5"/>
        <v>166693</v>
      </c>
      <c r="X69" s="130">
        <f t="shared" si="6"/>
        <v>0</v>
      </c>
      <c r="Y69" s="130">
        <f t="shared" si="7"/>
        <v>0</v>
      </c>
      <c r="Z69" s="130">
        <f t="shared" si="8"/>
        <v>0</v>
      </c>
      <c r="AA69" s="130">
        <f t="shared" si="9"/>
        <v>86604</v>
      </c>
      <c r="AB69" s="132">
        <f t="shared" si="12"/>
        <v>761831</v>
      </c>
      <c r="AC69" s="130">
        <f t="shared" si="10"/>
        <v>80089</v>
      </c>
      <c r="AD69" s="130">
        <f t="shared" si="11"/>
        <v>0</v>
      </c>
    </row>
    <row r="70" spans="1:30" s="122" customFormat="1" ht="12" customHeight="1">
      <c r="A70" s="118" t="s">
        <v>42</v>
      </c>
      <c r="B70" s="134" t="s">
        <v>54</v>
      </c>
      <c r="C70" s="118" t="s">
        <v>55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2">
        <v>0</v>
      </c>
      <c r="K70" s="130">
        <v>0</v>
      </c>
      <c r="L70" s="130">
        <v>0</v>
      </c>
      <c r="M70" s="130">
        <f t="shared" si="2"/>
        <v>4321</v>
      </c>
      <c r="N70" s="130">
        <f t="shared" si="3"/>
        <v>4285</v>
      </c>
      <c r="O70" s="130">
        <v>0</v>
      </c>
      <c r="P70" s="130">
        <v>0</v>
      </c>
      <c r="Q70" s="130">
        <v>0</v>
      </c>
      <c r="R70" s="130">
        <v>4285</v>
      </c>
      <c r="S70" s="132">
        <v>164092</v>
      </c>
      <c r="T70" s="130">
        <v>0</v>
      </c>
      <c r="U70" s="130">
        <v>36</v>
      </c>
      <c r="V70" s="130">
        <f t="shared" si="4"/>
        <v>4321</v>
      </c>
      <c r="W70" s="130">
        <f t="shared" si="5"/>
        <v>4285</v>
      </c>
      <c r="X70" s="130">
        <f t="shared" si="6"/>
        <v>0</v>
      </c>
      <c r="Y70" s="130">
        <f t="shared" si="7"/>
        <v>0</v>
      </c>
      <c r="Z70" s="130">
        <f t="shared" si="8"/>
        <v>0</v>
      </c>
      <c r="AA70" s="130">
        <f t="shared" si="9"/>
        <v>4285</v>
      </c>
      <c r="AB70" s="132">
        <f t="shared" si="12"/>
        <v>164092</v>
      </c>
      <c r="AC70" s="130">
        <f t="shared" si="10"/>
        <v>0</v>
      </c>
      <c r="AD70" s="130">
        <f t="shared" si="11"/>
        <v>36</v>
      </c>
    </row>
    <row r="71" spans="1:30" s="122" customFormat="1" ht="12" customHeight="1">
      <c r="A71" s="118" t="s">
        <v>42</v>
      </c>
      <c r="B71" s="134" t="s">
        <v>56</v>
      </c>
      <c r="C71" s="118" t="s">
        <v>57</v>
      </c>
      <c r="D71" s="130">
        <f t="shared" si="0"/>
        <v>0</v>
      </c>
      <c r="E71" s="130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2">
        <v>0</v>
      </c>
      <c r="K71" s="130">
        <v>0</v>
      </c>
      <c r="L71" s="130">
        <v>0</v>
      </c>
      <c r="M71" s="130">
        <f t="shared" si="2"/>
        <v>14349</v>
      </c>
      <c r="N71" s="130">
        <f t="shared" si="3"/>
        <v>14349</v>
      </c>
      <c r="O71" s="130">
        <v>0</v>
      </c>
      <c r="P71" s="130">
        <v>0</v>
      </c>
      <c r="Q71" s="130">
        <v>0</v>
      </c>
      <c r="R71" s="130">
        <v>8</v>
      </c>
      <c r="S71" s="132">
        <v>315820</v>
      </c>
      <c r="T71" s="130">
        <v>14341</v>
      </c>
      <c r="U71" s="130">
        <v>0</v>
      </c>
      <c r="V71" s="130">
        <f t="shared" si="4"/>
        <v>14349</v>
      </c>
      <c r="W71" s="130">
        <f t="shared" si="5"/>
        <v>14349</v>
      </c>
      <c r="X71" s="130">
        <f t="shared" si="6"/>
        <v>0</v>
      </c>
      <c r="Y71" s="130">
        <f t="shared" si="7"/>
        <v>0</v>
      </c>
      <c r="Z71" s="130">
        <f t="shared" si="8"/>
        <v>0</v>
      </c>
      <c r="AA71" s="130">
        <f t="shared" si="9"/>
        <v>8</v>
      </c>
      <c r="AB71" s="132">
        <f t="shared" si="12"/>
        <v>315820</v>
      </c>
      <c r="AC71" s="130">
        <f t="shared" si="10"/>
        <v>14341</v>
      </c>
      <c r="AD71" s="130">
        <f t="shared" si="11"/>
        <v>0</v>
      </c>
    </row>
    <row r="72" spans="1:30" s="122" customFormat="1" ht="12" customHeight="1">
      <c r="A72" s="118" t="s">
        <v>42</v>
      </c>
      <c r="B72" s="134" t="s">
        <v>58</v>
      </c>
      <c r="C72" s="118" t="s">
        <v>59</v>
      </c>
      <c r="D72" s="130">
        <f aca="true" t="shared" si="13" ref="D72:D85">SUM(E72,+L72)</f>
        <v>0</v>
      </c>
      <c r="E72" s="130">
        <f aca="true" t="shared" si="14" ref="E72:E85">+SUM(F72:I72,K72)</f>
        <v>0</v>
      </c>
      <c r="F72" s="130">
        <v>0</v>
      </c>
      <c r="G72" s="130">
        <v>0</v>
      </c>
      <c r="H72" s="130">
        <v>0</v>
      </c>
      <c r="I72" s="130">
        <v>0</v>
      </c>
      <c r="J72" s="132">
        <v>0</v>
      </c>
      <c r="K72" s="130">
        <v>0</v>
      </c>
      <c r="L72" s="130">
        <v>0</v>
      </c>
      <c r="M72" s="130">
        <f aca="true" t="shared" si="15" ref="M72:M85">SUM(N72,+U72)</f>
        <v>20018</v>
      </c>
      <c r="N72" s="130">
        <f aca="true" t="shared" si="16" ref="N72:N85">+SUM(O72:R72,T72)</f>
        <v>36</v>
      </c>
      <c r="O72" s="130">
        <v>0</v>
      </c>
      <c r="P72" s="130">
        <v>0</v>
      </c>
      <c r="Q72" s="130">
        <v>0</v>
      </c>
      <c r="R72" s="130">
        <v>0</v>
      </c>
      <c r="S72" s="132">
        <v>221560</v>
      </c>
      <c r="T72" s="130">
        <v>36</v>
      </c>
      <c r="U72" s="130">
        <v>19982</v>
      </c>
      <c r="V72" s="130">
        <f aca="true" t="shared" si="17" ref="V72:V85">+SUM(D72,M72)</f>
        <v>20018</v>
      </c>
      <c r="W72" s="130">
        <f aca="true" t="shared" si="18" ref="W72:W85">+SUM(E72,N72)</f>
        <v>36</v>
      </c>
      <c r="X72" s="130">
        <f aca="true" t="shared" si="19" ref="X72:X85">+SUM(F72,O72)</f>
        <v>0</v>
      </c>
      <c r="Y72" s="130">
        <f aca="true" t="shared" si="20" ref="Y72:Y85">+SUM(G72,P72)</f>
        <v>0</v>
      </c>
      <c r="Z72" s="130">
        <f aca="true" t="shared" si="21" ref="Z72:Z85">+SUM(H72,Q72)</f>
        <v>0</v>
      </c>
      <c r="AA72" s="130">
        <f aca="true" t="shared" si="22" ref="AA72:AA85">+SUM(I72,R72)</f>
        <v>0</v>
      </c>
      <c r="AB72" s="132">
        <f t="shared" si="12"/>
        <v>221560</v>
      </c>
      <c r="AC72" s="130">
        <f aca="true" t="shared" si="23" ref="AC72:AC85">+SUM(K72,T72)</f>
        <v>36</v>
      </c>
      <c r="AD72" s="130">
        <f aca="true" t="shared" si="24" ref="AD72:AD85">+SUM(L72,U72)</f>
        <v>19982</v>
      </c>
    </row>
    <row r="73" spans="1:30" s="122" customFormat="1" ht="12" customHeight="1">
      <c r="A73" s="118" t="s">
        <v>42</v>
      </c>
      <c r="B73" s="134" t="s">
        <v>60</v>
      </c>
      <c r="C73" s="118" t="s">
        <v>61</v>
      </c>
      <c r="D73" s="130">
        <f t="shared" si="13"/>
        <v>617696</v>
      </c>
      <c r="E73" s="130">
        <f t="shared" si="14"/>
        <v>364191</v>
      </c>
      <c r="F73" s="130">
        <v>0</v>
      </c>
      <c r="G73" s="130">
        <v>0</v>
      </c>
      <c r="H73" s="130">
        <v>0</v>
      </c>
      <c r="I73" s="130">
        <v>364191</v>
      </c>
      <c r="J73" s="132">
        <v>552563</v>
      </c>
      <c r="K73" s="130">
        <v>0</v>
      </c>
      <c r="L73" s="130">
        <v>253505</v>
      </c>
      <c r="M73" s="130">
        <f t="shared" si="15"/>
        <v>0</v>
      </c>
      <c r="N73" s="130">
        <f t="shared" si="16"/>
        <v>0</v>
      </c>
      <c r="O73" s="130">
        <v>0</v>
      </c>
      <c r="P73" s="130">
        <v>0</v>
      </c>
      <c r="Q73" s="130">
        <v>0</v>
      </c>
      <c r="R73" s="130">
        <v>0</v>
      </c>
      <c r="S73" s="132">
        <v>0</v>
      </c>
      <c r="T73" s="130">
        <v>0</v>
      </c>
      <c r="U73" s="130">
        <v>0</v>
      </c>
      <c r="V73" s="130">
        <f t="shared" si="17"/>
        <v>617696</v>
      </c>
      <c r="W73" s="130">
        <f t="shared" si="18"/>
        <v>364191</v>
      </c>
      <c r="X73" s="130">
        <f t="shared" si="19"/>
        <v>0</v>
      </c>
      <c r="Y73" s="130">
        <f t="shared" si="20"/>
        <v>0</v>
      </c>
      <c r="Z73" s="130">
        <f t="shared" si="21"/>
        <v>0</v>
      </c>
      <c r="AA73" s="130">
        <f t="shared" si="22"/>
        <v>364191</v>
      </c>
      <c r="AB73" s="132">
        <f t="shared" si="12"/>
        <v>552563</v>
      </c>
      <c r="AC73" s="130">
        <f t="shared" si="23"/>
        <v>0</v>
      </c>
      <c r="AD73" s="130">
        <f t="shared" si="24"/>
        <v>253505</v>
      </c>
    </row>
    <row r="74" spans="1:30" s="122" customFormat="1" ht="12" customHeight="1">
      <c r="A74" s="118" t="s">
        <v>42</v>
      </c>
      <c r="B74" s="134" t="s">
        <v>62</v>
      </c>
      <c r="C74" s="118" t="s">
        <v>63</v>
      </c>
      <c r="D74" s="130">
        <f t="shared" si="13"/>
        <v>2523700</v>
      </c>
      <c r="E74" s="130">
        <f t="shared" si="14"/>
        <v>291778</v>
      </c>
      <c r="F74" s="130">
        <v>0</v>
      </c>
      <c r="G74" s="130">
        <v>0</v>
      </c>
      <c r="H74" s="130">
        <v>0</v>
      </c>
      <c r="I74" s="130">
        <v>291778</v>
      </c>
      <c r="J74" s="132">
        <v>1499099</v>
      </c>
      <c r="K74" s="130">
        <v>0</v>
      </c>
      <c r="L74" s="130">
        <v>2231922</v>
      </c>
      <c r="M74" s="130">
        <f t="shared" si="15"/>
        <v>0</v>
      </c>
      <c r="N74" s="130">
        <f t="shared" si="16"/>
        <v>0</v>
      </c>
      <c r="O74" s="130">
        <v>0</v>
      </c>
      <c r="P74" s="130">
        <v>0</v>
      </c>
      <c r="Q74" s="130">
        <v>0</v>
      </c>
      <c r="R74" s="130">
        <v>0</v>
      </c>
      <c r="S74" s="132">
        <v>439845</v>
      </c>
      <c r="T74" s="130">
        <v>0</v>
      </c>
      <c r="U74" s="130">
        <v>0</v>
      </c>
      <c r="V74" s="130">
        <f t="shared" si="17"/>
        <v>2523700</v>
      </c>
      <c r="W74" s="130">
        <f t="shared" si="18"/>
        <v>291778</v>
      </c>
      <c r="X74" s="130">
        <f t="shared" si="19"/>
        <v>0</v>
      </c>
      <c r="Y74" s="130">
        <f t="shared" si="20"/>
        <v>0</v>
      </c>
      <c r="Z74" s="130">
        <f t="shared" si="21"/>
        <v>0</v>
      </c>
      <c r="AA74" s="130">
        <f t="shared" si="22"/>
        <v>291778</v>
      </c>
      <c r="AB74" s="132">
        <f t="shared" si="12"/>
        <v>1938944</v>
      </c>
      <c r="AC74" s="130">
        <f t="shared" si="23"/>
        <v>0</v>
      </c>
      <c r="AD74" s="130">
        <f t="shared" si="24"/>
        <v>2231922</v>
      </c>
    </row>
    <row r="75" spans="1:30" s="122" customFormat="1" ht="12" customHeight="1">
      <c r="A75" s="118" t="s">
        <v>42</v>
      </c>
      <c r="B75" s="134" t="s">
        <v>64</v>
      </c>
      <c r="C75" s="118" t="s">
        <v>65</v>
      </c>
      <c r="D75" s="130">
        <f t="shared" si="13"/>
        <v>380763</v>
      </c>
      <c r="E75" s="130">
        <f t="shared" si="14"/>
        <v>313951</v>
      </c>
      <c r="F75" s="130">
        <v>22285</v>
      </c>
      <c r="G75" s="130">
        <v>0</v>
      </c>
      <c r="H75" s="130">
        <v>109600</v>
      </c>
      <c r="I75" s="130">
        <v>182066</v>
      </c>
      <c r="J75" s="132">
        <v>1129000</v>
      </c>
      <c r="K75" s="130">
        <v>0</v>
      </c>
      <c r="L75" s="130">
        <v>66812</v>
      </c>
      <c r="M75" s="130">
        <f t="shared" si="15"/>
        <v>0</v>
      </c>
      <c r="N75" s="130">
        <f t="shared" si="16"/>
        <v>0</v>
      </c>
      <c r="O75" s="130">
        <v>0</v>
      </c>
      <c r="P75" s="130">
        <v>0</v>
      </c>
      <c r="Q75" s="130">
        <v>0</v>
      </c>
      <c r="R75" s="130">
        <v>0</v>
      </c>
      <c r="S75" s="132">
        <v>0</v>
      </c>
      <c r="T75" s="130">
        <v>0</v>
      </c>
      <c r="U75" s="130">
        <v>0</v>
      </c>
      <c r="V75" s="130">
        <f t="shared" si="17"/>
        <v>380763</v>
      </c>
      <c r="W75" s="130">
        <f t="shared" si="18"/>
        <v>313951</v>
      </c>
      <c r="X75" s="130">
        <f t="shared" si="19"/>
        <v>22285</v>
      </c>
      <c r="Y75" s="130">
        <f t="shared" si="20"/>
        <v>0</v>
      </c>
      <c r="Z75" s="130">
        <f t="shared" si="21"/>
        <v>109600</v>
      </c>
      <c r="AA75" s="130">
        <f t="shared" si="22"/>
        <v>182066</v>
      </c>
      <c r="AB75" s="132">
        <f t="shared" si="12"/>
        <v>1129000</v>
      </c>
      <c r="AC75" s="130">
        <f t="shared" si="23"/>
        <v>0</v>
      </c>
      <c r="AD75" s="130">
        <f t="shared" si="24"/>
        <v>66812</v>
      </c>
    </row>
    <row r="76" spans="1:30" s="122" customFormat="1" ht="12" customHeight="1">
      <c r="A76" s="118" t="s">
        <v>42</v>
      </c>
      <c r="B76" s="134" t="s">
        <v>66</v>
      </c>
      <c r="C76" s="118" t="s">
        <v>67</v>
      </c>
      <c r="D76" s="130">
        <f t="shared" si="13"/>
        <v>978745</v>
      </c>
      <c r="E76" s="130">
        <f t="shared" si="14"/>
        <v>978745</v>
      </c>
      <c r="F76" s="130">
        <v>195584</v>
      </c>
      <c r="G76" s="130">
        <v>13690</v>
      </c>
      <c r="H76" s="130">
        <v>659000</v>
      </c>
      <c r="I76" s="130">
        <v>81753</v>
      </c>
      <c r="J76" s="132">
        <v>588065</v>
      </c>
      <c r="K76" s="130">
        <v>28718</v>
      </c>
      <c r="L76" s="130">
        <v>0</v>
      </c>
      <c r="M76" s="130">
        <f t="shared" si="15"/>
        <v>885</v>
      </c>
      <c r="N76" s="130">
        <f t="shared" si="16"/>
        <v>885</v>
      </c>
      <c r="O76" s="130">
        <v>0</v>
      </c>
      <c r="P76" s="130">
        <v>0</v>
      </c>
      <c r="Q76" s="130">
        <v>0</v>
      </c>
      <c r="R76" s="130">
        <v>0</v>
      </c>
      <c r="S76" s="132">
        <v>120808</v>
      </c>
      <c r="T76" s="130">
        <v>885</v>
      </c>
      <c r="U76" s="130">
        <v>0</v>
      </c>
      <c r="V76" s="130">
        <f t="shared" si="17"/>
        <v>979630</v>
      </c>
      <c r="W76" s="130">
        <f t="shared" si="18"/>
        <v>979630</v>
      </c>
      <c r="X76" s="130">
        <f t="shared" si="19"/>
        <v>195584</v>
      </c>
      <c r="Y76" s="130">
        <f t="shared" si="20"/>
        <v>13690</v>
      </c>
      <c r="Z76" s="130">
        <f t="shared" si="21"/>
        <v>659000</v>
      </c>
      <c r="AA76" s="130">
        <f t="shared" si="22"/>
        <v>81753</v>
      </c>
      <c r="AB76" s="132">
        <f t="shared" si="12"/>
        <v>708873</v>
      </c>
      <c r="AC76" s="130">
        <f t="shared" si="23"/>
        <v>29603</v>
      </c>
      <c r="AD76" s="130">
        <f t="shared" si="24"/>
        <v>0</v>
      </c>
    </row>
    <row r="77" spans="1:30" s="122" customFormat="1" ht="12" customHeight="1">
      <c r="A77" s="118" t="s">
        <v>42</v>
      </c>
      <c r="B77" s="134" t="s">
        <v>68</v>
      </c>
      <c r="C77" s="118" t="s">
        <v>69</v>
      </c>
      <c r="D77" s="130">
        <f t="shared" si="13"/>
        <v>0</v>
      </c>
      <c r="E77" s="130">
        <f t="shared" si="14"/>
        <v>0</v>
      </c>
      <c r="F77" s="130">
        <v>0</v>
      </c>
      <c r="G77" s="130">
        <v>0</v>
      </c>
      <c r="H77" s="130">
        <v>0</v>
      </c>
      <c r="I77" s="130">
        <v>0</v>
      </c>
      <c r="J77" s="132">
        <v>0</v>
      </c>
      <c r="K77" s="130">
        <v>0</v>
      </c>
      <c r="L77" s="130">
        <v>0</v>
      </c>
      <c r="M77" s="130">
        <f t="shared" si="15"/>
        <v>48143</v>
      </c>
      <c r="N77" s="130">
        <f t="shared" si="16"/>
        <v>48143</v>
      </c>
      <c r="O77" s="130">
        <v>0</v>
      </c>
      <c r="P77" s="130">
        <v>0</v>
      </c>
      <c r="Q77" s="130">
        <v>0</v>
      </c>
      <c r="R77" s="130">
        <v>5500</v>
      </c>
      <c r="S77" s="132">
        <v>261971</v>
      </c>
      <c r="T77" s="130">
        <v>42643</v>
      </c>
      <c r="U77" s="130">
        <v>0</v>
      </c>
      <c r="V77" s="130">
        <f t="shared" si="17"/>
        <v>48143</v>
      </c>
      <c r="W77" s="130">
        <f t="shared" si="18"/>
        <v>48143</v>
      </c>
      <c r="X77" s="130">
        <f t="shared" si="19"/>
        <v>0</v>
      </c>
      <c r="Y77" s="130">
        <f t="shared" si="20"/>
        <v>0</v>
      </c>
      <c r="Z77" s="130">
        <f t="shared" si="21"/>
        <v>0</v>
      </c>
      <c r="AA77" s="130">
        <f t="shared" si="22"/>
        <v>5500</v>
      </c>
      <c r="AB77" s="132">
        <f t="shared" si="12"/>
        <v>261971</v>
      </c>
      <c r="AC77" s="130">
        <f t="shared" si="23"/>
        <v>42643</v>
      </c>
      <c r="AD77" s="130">
        <f t="shared" si="24"/>
        <v>0</v>
      </c>
    </row>
    <row r="78" spans="1:30" s="122" customFormat="1" ht="12" customHeight="1">
      <c r="A78" s="118" t="s">
        <v>42</v>
      </c>
      <c r="B78" s="134" t="s">
        <v>70</v>
      </c>
      <c r="C78" s="118" t="s">
        <v>71</v>
      </c>
      <c r="D78" s="130">
        <f t="shared" si="13"/>
        <v>468056</v>
      </c>
      <c r="E78" s="130">
        <f t="shared" si="14"/>
        <v>468056</v>
      </c>
      <c r="F78" s="130">
        <v>0</v>
      </c>
      <c r="G78" s="130">
        <v>0</v>
      </c>
      <c r="H78" s="130">
        <v>0</v>
      </c>
      <c r="I78" s="130">
        <v>206549</v>
      </c>
      <c r="J78" s="132">
        <v>805490</v>
      </c>
      <c r="K78" s="130">
        <v>261507</v>
      </c>
      <c r="L78" s="130">
        <v>0</v>
      </c>
      <c r="M78" s="130">
        <f t="shared" si="15"/>
        <v>0</v>
      </c>
      <c r="N78" s="130">
        <f t="shared" si="16"/>
        <v>0</v>
      </c>
      <c r="O78" s="130">
        <v>0</v>
      </c>
      <c r="P78" s="130">
        <v>0</v>
      </c>
      <c r="Q78" s="130">
        <v>0</v>
      </c>
      <c r="R78" s="130">
        <v>0</v>
      </c>
      <c r="S78" s="132">
        <v>0</v>
      </c>
      <c r="T78" s="130">
        <v>0</v>
      </c>
      <c r="U78" s="130">
        <v>0</v>
      </c>
      <c r="V78" s="130">
        <f t="shared" si="17"/>
        <v>468056</v>
      </c>
      <c r="W78" s="130">
        <f t="shared" si="18"/>
        <v>468056</v>
      </c>
      <c r="X78" s="130">
        <f t="shared" si="19"/>
        <v>0</v>
      </c>
      <c r="Y78" s="130">
        <f t="shared" si="20"/>
        <v>0</v>
      </c>
      <c r="Z78" s="130">
        <f t="shared" si="21"/>
        <v>0</v>
      </c>
      <c r="AA78" s="130">
        <f t="shared" si="22"/>
        <v>206549</v>
      </c>
      <c r="AB78" s="132">
        <f t="shared" si="12"/>
        <v>805490</v>
      </c>
      <c r="AC78" s="130">
        <f t="shared" si="23"/>
        <v>261507</v>
      </c>
      <c r="AD78" s="130">
        <f t="shared" si="24"/>
        <v>0</v>
      </c>
    </row>
    <row r="79" spans="1:30" s="122" customFormat="1" ht="12" customHeight="1">
      <c r="A79" s="118" t="s">
        <v>42</v>
      </c>
      <c r="B79" s="134" t="s">
        <v>72</v>
      </c>
      <c r="C79" s="118" t="s">
        <v>73</v>
      </c>
      <c r="D79" s="130">
        <f t="shared" si="13"/>
        <v>804865</v>
      </c>
      <c r="E79" s="130">
        <f t="shared" si="14"/>
        <v>794222</v>
      </c>
      <c r="F79" s="130">
        <v>0</v>
      </c>
      <c r="G79" s="130">
        <v>0</v>
      </c>
      <c r="H79" s="130">
        <v>673500</v>
      </c>
      <c r="I79" s="130">
        <v>120722</v>
      </c>
      <c r="J79" s="132">
        <v>985514</v>
      </c>
      <c r="K79" s="130">
        <v>0</v>
      </c>
      <c r="L79" s="130">
        <v>10643</v>
      </c>
      <c r="M79" s="130">
        <f t="shared" si="15"/>
        <v>0</v>
      </c>
      <c r="N79" s="130">
        <f t="shared" si="16"/>
        <v>0</v>
      </c>
      <c r="O79" s="130">
        <v>0</v>
      </c>
      <c r="P79" s="130">
        <v>0</v>
      </c>
      <c r="Q79" s="130">
        <v>0</v>
      </c>
      <c r="R79" s="130">
        <v>0</v>
      </c>
      <c r="S79" s="132">
        <v>0</v>
      </c>
      <c r="T79" s="130">
        <v>0</v>
      </c>
      <c r="U79" s="130">
        <v>0</v>
      </c>
      <c r="V79" s="130">
        <f t="shared" si="17"/>
        <v>804865</v>
      </c>
      <c r="W79" s="130">
        <f t="shared" si="18"/>
        <v>794222</v>
      </c>
      <c r="X79" s="130">
        <f t="shared" si="19"/>
        <v>0</v>
      </c>
      <c r="Y79" s="130">
        <f t="shared" si="20"/>
        <v>0</v>
      </c>
      <c r="Z79" s="130">
        <f t="shared" si="21"/>
        <v>673500</v>
      </c>
      <c r="AA79" s="130">
        <f t="shared" si="22"/>
        <v>120722</v>
      </c>
      <c r="AB79" s="132">
        <f t="shared" si="12"/>
        <v>985514</v>
      </c>
      <c r="AC79" s="130">
        <f t="shared" si="23"/>
        <v>0</v>
      </c>
      <c r="AD79" s="130">
        <f t="shared" si="24"/>
        <v>10643</v>
      </c>
    </row>
    <row r="80" spans="1:30" s="122" customFormat="1" ht="12" customHeight="1">
      <c r="A80" s="118" t="s">
        <v>42</v>
      </c>
      <c r="B80" s="134" t="s">
        <v>74</v>
      </c>
      <c r="C80" s="118" t="s">
        <v>75</v>
      </c>
      <c r="D80" s="130">
        <f t="shared" si="13"/>
        <v>0</v>
      </c>
      <c r="E80" s="130">
        <f t="shared" si="14"/>
        <v>0</v>
      </c>
      <c r="F80" s="130">
        <v>0</v>
      </c>
      <c r="G80" s="130">
        <v>0</v>
      </c>
      <c r="H80" s="130">
        <v>0</v>
      </c>
      <c r="I80" s="130">
        <v>0</v>
      </c>
      <c r="J80" s="132">
        <v>179437</v>
      </c>
      <c r="K80" s="130">
        <v>0</v>
      </c>
      <c r="L80" s="130">
        <v>0</v>
      </c>
      <c r="M80" s="130">
        <f t="shared" si="15"/>
        <v>0</v>
      </c>
      <c r="N80" s="130">
        <f t="shared" si="16"/>
        <v>0</v>
      </c>
      <c r="O80" s="130">
        <v>0</v>
      </c>
      <c r="P80" s="130">
        <v>0</v>
      </c>
      <c r="Q80" s="130">
        <v>0</v>
      </c>
      <c r="R80" s="130">
        <v>0</v>
      </c>
      <c r="S80" s="132">
        <v>80346</v>
      </c>
      <c r="T80" s="130">
        <v>0</v>
      </c>
      <c r="U80" s="130">
        <v>0</v>
      </c>
      <c r="V80" s="130">
        <f t="shared" si="17"/>
        <v>0</v>
      </c>
      <c r="W80" s="130">
        <f t="shared" si="18"/>
        <v>0</v>
      </c>
      <c r="X80" s="130">
        <f t="shared" si="19"/>
        <v>0</v>
      </c>
      <c r="Y80" s="130">
        <f t="shared" si="20"/>
        <v>0</v>
      </c>
      <c r="Z80" s="130">
        <f t="shared" si="21"/>
        <v>0</v>
      </c>
      <c r="AA80" s="130">
        <f t="shared" si="22"/>
        <v>0</v>
      </c>
      <c r="AB80" s="132">
        <f t="shared" si="12"/>
        <v>259783</v>
      </c>
      <c r="AC80" s="130">
        <f t="shared" si="23"/>
        <v>0</v>
      </c>
      <c r="AD80" s="130">
        <f t="shared" si="24"/>
        <v>0</v>
      </c>
    </row>
    <row r="81" spans="1:30" s="122" customFormat="1" ht="12" customHeight="1">
      <c r="A81" s="118" t="s">
        <v>42</v>
      </c>
      <c r="B81" s="134" t="s">
        <v>76</v>
      </c>
      <c r="C81" s="118" t="s">
        <v>77</v>
      </c>
      <c r="D81" s="130">
        <f t="shared" si="13"/>
        <v>173464</v>
      </c>
      <c r="E81" s="130">
        <f t="shared" si="14"/>
        <v>313</v>
      </c>
      <c r="F81" s="130">
        <v>0</v>
      </c>
      <c r="G81" s="130">
        <v>0</v>
      </c>
      <c r="H81" s="130">
        <v>0</v>
      </c>
      <c r="I81" s="130">
        <v>0</v>
      </c>
      <c r="J81" s="132">
        <v>324380</v>
      </c>
      <c r="K81" s="130">
        <v>313</v>
      </c>
      <c r="L81" s="130">
        <v>173151</v>
      </c>
      <c r="M81" s="130">
        <f t="shared" si="15"/>
        <v>133706</v>
      </c>
      <c r="N81" s="130">
        <f t="shared" si="16"/>
        <v>133706</v>
      </c>
      <c r="O81" s="130">
        <v>0</v>
      </c>
      <c r="P81" s="130">
        <v>0</v>
      </c>
      <c r="Q81" s="130">
        <v>0</v>
      </c>
      <c r="R81" s="130">
        <v>133706</v>
      </c>
      <c r="S81" s="132">
        <v>483450</v>
      </c>
      <c r="T81" s="130">
        <v>0</v>
      </c>
      <c r="U81" s="130">
        <v>0</v>
      </c>
      <c r="V81" s="130">
        <f t="shared" si="17"/>
        <v>307170</v>
      </c>
      <c r="W81" s="130">
        <f t="shared" si="18"/>
        <v>134019</v>
      </c>
      <c r="X81" s="130">
        <f t="shared" si="19"/>
        <v>0</v>
      </c>
      <c r="Y81" s="130">
        <f t="shared" si="20"/>
        <v>0</v>
      </c>
      <c r="Z81" s="130">
        <f t="shared" si="21"/>
        <v>0</v>
      </c>
      <c r="AA81" s="130">
        <f t="shared" si="22"/>
        <v>133706</v>
      </c>
      <c r="AB81" s="132">
        <f t="shared" si="12"/>
        <v>807830</v>
      </c>
      <c r="AC81" s="130">
        <f t="shared" si="23"/>
        <v>313</v>
      </c>
      <c r="AD81" s="130">
        <f t="shared" si="24"/>
        <v>173151</v>
      </c>
    </row>
    <row r="82" spans="1:30" s="122" customFormat="1" ht="12" customHeight="1">
      <c r="A82" s="118" t="s">
        <v>42</v>
      </c>
      <c r="B82" s="134" t="s">
        <v>78</v>
      </c>
      <c r="C82" s="118" t="s">
        <v>79</v>
      </c>
      <c r="D82" s="130">
        <f t="shared" si="13"/>
        <v>-215614</v>
      </c>
      <c r="E82" s="130">
        <f t="shared" si="14"/>
        <v>193620</v>
      </c>
      <c r="F82" s="130">
        <v>0</v>
      </c>
      <c r="G82" s="130">
        <v>0</v>
      </c>
      <c r="H82" s="130">
        <v>0</v>
      </c>
      <c r="I82" s="130">
        <v>187788</v>
      </c>
      <c r="J82" s="132">
        <v>1427522</v>
      </c>
      <c r="K82" s="130">
        <v>5832</v>
      </c>
      <c r="L82" s="130">
        <v>-409234</v>
      </c>
      <c r="M82" s="130">
        <f t="shared" si="15"/>
        <v>0</v>
      </c>
      <c r="N82" s="130">
        <f t="shared" si="16"/>
        <v>0</v>
      </c>
      <c r="O82" s="130">
        <v>0</v>
      </c>
      <c r="P82" s="130">
        <v>0</v>
      </c>
      <c r="Q82" s="130">
        <v>0</v>
      </c>
      <c r="R82" s="130">
        <v>0</v>
      </c>
      <c r="S82" s="132">
        <v>0</v>
      </c>
      <c r="T82" s="130">
        <v>0</v>
      </c>
      <c r="U82" s="130">
        <v>0</v>
      </c>
      <c r="V82" s="130">
        <f t="shared" si="17"/>
        <v>-215614</v>
      </c>
      <c r="W82" s="130">
        <f t="shared" si="18"/>
        <v>193620</v>
      </c>
      <c r="X82" s="130">
        <f t="shared" si="19"/>
        <v>0</v>
      </c>
      <c r="Y82" s="130">
        <f t="shared" si="20"/>
        <v>0</v>
      </c>
      <c r="Z82" s="130">
        <f t="shared" si="21"/>
        <v>0</v>
      </c>
      <c r="AA82" s="130">
        <f t="shared" si="22"/>
        <v>187788</v>
      </c>
      <c r="AB82" s="132">
        <f t="shared" si="12"/>
        <v>1427522</v>
      </c>
      <c r="AC82" s="130">
        <f t="shared" si="23"/>
        <v>5832</v>
      </c>
      <c r="AD82" s="130">
        <f t="shared" si="24"/>
        <v>-409234</v>
      </c>
    </row>
    <row r="83" spans="1:30" s="122" customFormat="1" ht="12" customHeight="1">
      <c r="A83" s="118" t="s">
        <v>42</v>
      </c>
      <c r="B83" s="134" t="s">
        <v>80</v>
      </c>
      <c r="C83" s="118" t="s">
        <v>81</v>
      </c>
      <c r="D83" s="130">
        <f t="shared" si="13"/>
        <v>0</v>
      </c>
      <c r="E83" s="130">
        <f t="shared" si="14"/>
        <v>0</v>
      </c>
      <c r="F83" s="130">
        <v>0</v>
      </c>
      <c r="G83" s="130">
        <v>0</v>
      </c>
      <c r="H83" s="130">
        <v>0</v>
      </c>
      <c r="I83" s="130">
        <v>0</v>
      </c>
      <c r="J83" s="132">
        <v>0</v>
      </c>
      <c r="K83" s="130">
        <v>0</v>
      </c>
      <c r="L83" s="130">
        <v>0</v>
      </c>
      <c r="M83" s="130">
        <f t="shared" si="15"/>
        <v>29108</v>
      </c>
      <c r="N83" s="130">
        <f t="shared" si="16"/>
        <v>650</v>
      </c>
      <c r="O83" s="130">
        <v>0</v>
      </c>
      <c r="P83" s="130">
        <v>0</v>
      </c>
      <c r="Q83" s="130">
        <v>0</v>
      </c>
      <c r="R83" s="130">
        <v>0</v>
      </c>
      <c r="S83" s="132">
        <v>233236</v>
      </c>
      <c r="T83" s="130">
        <v>650</v>
      </c>
      <c r="U83" s="130">
        <v>28458</v>
      </c>
      <c r="V83" s="130">
        <f t="shared" si="17"/>
        <v>29108</v>
      </c>
      <c r="W83" s="130">
        <f t="shared" si="18"/>
        <v>650</v>
      </c>
      <c r="X83" s="130">
        <f t="shared" si="19"/>
        <v>0</v>
      </c>
      <c r="Y83" s="130">
        <f t="shared" si="20"/>
        <v>0</v>
      </c>
      <c r="Z83" s="130">
        <f t="shared" si="21"/>
        <v>0</v>
      </c>
      <c r="AA83" s="130">
        <f t="shared" si="22"/>
        <v>0</v>
      </c>
      <c r="AB83" s="132">
        <f t="shared" si="12"/>
        <v>233236</v>
      </c>
      <c r="AC83" s="130">
        <f t="shared" si="23"/>
        <v>650</v>
      </c>
      <c r="AD83" s="130">
        <f t="shared" si="24"/>
        <v>28458</v>
      </c>
    </row>
    <row r="84" spans="1:30" s="122" customFormat="1" ht="12" customHeight="1">
      <c r="A84" s="118" t="s">
        <v>42</v>
      </c>
      <c r="B84" s="134" t="s">
        <v>82</v>
      </c>
      <c r="C84" s="118" t="s">
        <v>83</v>
      </c>
      <c r="D84" s="130">
        <f t="shared" si="13"/>
        <v>0</v>
      </c>
      <c r="E84" s="130">
        <f t="shared" si="14"/>
        <v>0</v>
      </c>
      <c r="F84" s="130">
        <v>0</v>
      </c>
      <c r="G84" s="130">
        <v>0</v>
      </c>
      <c r="H84" s="130">
        <v>0</v>
      </c>
      <c r="I84" s="130">
        <v>0</v>
      </c>
      <c r="J84" s="132">
        <v>0</v>
      </c>
      <c r="K84" s="130">
        <v>0</v>
      </c>
      <c r="L84" s="130">
        <v>0</v>
      </c>
      <c r="M84" s="130">
        <f t="shared" si="15"/>
        <v>54420</v>
      </c>
      <c r="N84" s="130">
        <f t="shared" si="16"/>
        <v>0</v>
      </c>
      <c r="O84" s="130">
        <v>0</v>
      </c>
      <c r="P84" s="130">
        <v>0</v>
      </c>
      <c r="Q84" s="130">
        <v>0</v>
      </c>
      <c r="R84" s="130">
        <v>0</v>
      </c>
      <c r="S84" s="132">
        <v>212343</v>
      </c>
      <c r="T84" s="130"/>
      <c r="U84" s="130">
        <v>54420</v>
      </c>
      <c r="V84" s="130">
        <f t="shared" si="17"/>
        <v>54420</v>
      </c>
      <c r="W84" s="130">
        <f t="shared" si="18"/>
        <v>0</v>
      </c>
      <c r="X84" s="130">
        <f t="shared" si="19"/>
        <v>0</v>
      </c>
      <c r="Y84" s="130">
        <f t="shared" si="20"/>
        <v>0</v>
      </c>
      <c r="Z84" s="130">
        <f t="shared" si="21"/>
        <v>0</v>
      </c>
      <c r="AA84" s="130">
        <f t="shared" si="22"/>
        <v>0</v>
      </c>
      <c r="AB84" s="132">
        <f t="shared" si="12"/>
        <v>212343</v>
      </c>
      <c r="AC84" s="130">
        <f t="shared" si="23"/>
        <v>0</v>
      </c>
      <c r="AD84" s="130">
        <f t="shared" si="24"/>
        <v>54420</v>
      </c>
    </row>
    <row r="85" spans="1:30" s="122" customFormat="1" ht="12" customHeight="1">
      <c r="A85" s="118" t="s">
        <v>42</v>
      </c>
      <c r="B85" s="134" t="s">
        <v>84</v>
      </c>
      <c r="C85" s="118" t="s">
        <v>85</v>
      </c>
      <c r="D85" s="130">
        <f t="shared" si="13"/>
        <v>342253</v>
      </c>
      <c r="E85" s="130">
        <f t="shared" si="14"/>
        <v>342253</v>
      </c>
      <c r="F85" s="130">
        <v>24225</v>
      </c>
      <c r="G85" s="130">
        <v>0</v>
      </c>
      <c r="H85" s="130">
        <v>44600</v>
      </c>
      <c r="I85" s="130">
        <v>139303</v>
      </c>
      <c r="J85" s="132">
        <v>932228</v>
      </c>
      <c r="K85" s="130">
        <v>134125</v>
      </c>
      <c r="L85" s="130">
        <v>0</v>
      </c>
      <c r="M85" s="130">
        <f t="shared" si="15"/>
        <v>7546</v>
      </c>
      <c r="N85" s="130">
        <f t="shared" si="16"/>
        <v>7546</v>
      </c>
      <c r="O85" s="130">
        <v>0</v>
      </c>
      <c r="P85" s="130">
        <v>0</v>
      </c>
      <c r="Q85" s="130">
        <v>0</v>
      </c>
      <c r="R85" s="130">
        <v>16</v>
      </c>
      <c r="S85" s="132">
        <v>138607</v>
      </c>
      <c r="T85" s="130">
        <v>7530</v>
      </c>
      <c r="U85" s="130">
        <v>0</v>
      </c>
      <c r="V85" s="130">
        <f t="shared" si="17"/>
        <v>349799</v>
      </c>
      <c r="W85" s="130">
        <f t="shared" si="18"/>
        <v>349799</v>
      </c>
      <c r="X85" s="130">
        <f t="shared" si="19"/>
        <v>24225</v>
      </c>
      <c r="Y85" s="130">
        <f t="shared" si="20"/>
        <v>0</v>
      </c>
      <c r="Z85" s="130">
        <f t="shared" si="21"/>
        <v>44600</v>
      </c>
      <c r="AA85" s="130">
        <f t="shared" si="22"/>
        <v>139319</v>
      </c>
      <c r="AB85" s="132">
        <f t="shared" si="12"/>
        <v>1070835</v>
      </c>
      <c r="AC85" s="130">
        <f t="shared" si="23"/>
        <v>141655</v>
      </c>
      <c r="AD85" s="130">
        <f t="shared" si="24"/>
        <v>0</v>
      </c>
    </row>
  </sheetData>
  <sheetProtection/>
  <autoFilter ref="A6:AD85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8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521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</v>
      </c>
      <c r="B2" s="150" t="s">
        <v>3</v>
      </c>
      <c r="C2" s="156" t="s">
        <v>247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8"/>
      <c r="B4" s="151"/>
      <c r="C4" s="157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5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5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5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6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6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6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1" t="s">
        <v>42</v>
      </c>
      <c r="B7" s="192" t="s">
        <v>43</v>
      </c>
      <c r="C7" s="191" t="s">
        <v>364</v>
      </c>
      <c r="D7" s="193">
        <f>SUM(D8:D232)</f>
        <v>15451523</v>
      </c>
      <c r="E7" s="193">
        <f>SUM(E8:E232)</f>
        <v>15300797</v>
      </c>
      <c r="F7" s="193">
        <f>SUM(F8:F232)</f>
        <v>326806</v>
      </c>
      <c r="G7" s="193">
        <f>SUM(G8:G232)</f>
        <v>12040407</v>
      </c>
      <c r="H7" s="193">
        <f>SUM(H8:H232)</f>
        <v>2766938</v>
      </c>
      <c r="I7" s="193">
        <f>SUM(I8:I232)</f>
        <v>166646</v>
      </c>
      <c r="J7" s="193">
        <f>SUM(J8:J232)</f>
        <v>150726</v>
      </c>
      <c r="K7" s="193">
        <f>SUM(K8:K232)</f>
        <v>1286799</v>
      </c>
      <c r="L7" s="193">
        <f>SUM(L8:L232)</f>
        <v>84100668</v>
      </c>
      <c r="M7" s="193">
        <f>SUM(M8:M232)</f>
        <v>26514609</v>
      </c>
      <c r="N7" s="193">
        <f>SUM(N8:N232)</f>
        <v>8636415</v>
      </c>
      <c r="O7" s="193">
        <f>SUM(O8:O232)</f>
        <v>14403064</v>
      </c>
      <c r="P7" s="193">
        <f>SUM(P8:P232)</f>
        <v>3037883</v>
      </c>
      <c r="Q7" s="193">
        <f>SUM(Q8:Q232)</f>
        <v>437247</v>
      </c>
      <c r="R7" s="193">
        <f>SUM(R8:R232)</f>
        <v>22087571</v>
      </c>
      <c r="S7" s="193">
        <f>SUM(S8:S232)</f>
        <v>4001338</v>
      </c>
      <c r="T7" s="193">
        <f>SUM(T8:T232)</f>
        <v>16360238</v>
      </c>
      <c r="U7" s="193">
        <f>SUM(U8:U232)</f>
        <v>1725995</v>
      </c>
      <c r="V7" s="193">
        <f>SUM(V8:V232)</f>
        <v>140144</v>
      </c>
      <c r="W7" s="193">
        <f>SUM(W8:W232)</f>
        <v>35284089</v>
      </c>
      <c r="X7" s="193">
        <f>SUM(X8:X232)</f>
        <v>14736583</v>
      </c>
      <c r="Y7" s="193">
        <f>SUM(Y8:Y232)</f>
        <v>17235326</v>
      </c>
      <c r="Z7" s="193">
        <f>SUM(Z8:Z232)</f>
        <v>2189198</v>
      </c>
      <c r="AA7" s="193">
        <f>SUM(AA8:AA232)</f>
        <v>1122982</v>
      </c>
      <c r="AB7" s="193">
        <f>SUM(AB8:AB232)</f>
        <v>9518915</v>
      </c>
      <c r="AC7" s="193">
        <f>SUM(AC8:AC232)</f>
        <v>74255</v>
      </c>
      <c r="AD7" s="193">
        <f>SUM(AD8:AD232)</f>
        <v>6817988</v>
      </c>
      <c r="AE7" s="193">
        <f>SUM(AE8:AE232)</f>
        <v>106370179</v>
      </c>
      <c r="AF7" s="193">
        <f>SUM(AF8:AF232)</f>
        <v>184799</v>
      </c>
      <c r="AG7" s="193">
        <f>SUM(AG8:AG232)</f>
        <v>184799</v>
      </c>
      <c r="AH7" s="193">
        <f>SUM(AH8:AH232)</f>
        <v>0</v>
      </c>
      <c r="AI7" s="193">
        <f>SUM(AI8:AI232)</f>
        <v>184799</v>
      </c>
      <c r="AJ7" s="193">
        <f>SUM(AJ8:AJ232)</f>
        <v>0</v>
      </c>
      <c r="AK7" s="193">
        <f>SUM(AK8:AK232)</f>
        <v>0</v>
      </c>
      <c r="AL7" s="193">
        <f>SUM(AL8:AL232)</f>
        <v>0</v>
      </c>
      <c r="AM7" s="193">
        <f>SUM(AM8:AM232)</f>
        <v>0</v>
      </c>
      <c r="AN7" s="193">
        <f>SUM(AN8:AN232)</f>
        <v>8480346</v>
      </c>
      <c r="AO7" s="193">
        <f>SUM(AO8:AO232)</f>
        <v>2351694</v>
      </c>
      <c r="AP7" s="193">
        <f>SUM(AP8:AP232)</f>
        <v>1296635</v>
      </c>
      <c r="AQ7" s="193">
        <f>SUM(AQ8:AQ232)</f>
        <v>586051</v>
      </c>
      <c r="AR7" s="193">
        <f>SUM(AR8:AR232)</f>
        <v>328788</v>
      </c>
      <c r="AS7" s="193">
        <f>SUM(AS8:AS232)</f>
        <v>140220</v>
      </c>
      <c r="AT7" s="193">
        <f>SUM(AT8:AT232)</f>
        <v>3180048</v>
      </c>
      <c r="AU7" s="193">
        <f>SUM(AU8:AU232)</f>
        <v>137544</v>
      </c>
      <c r="AV7" s="193">
        <f>SUM(AV8:AV232)</f>
        <v>2792403</v>
      </c>
      <c r="AW7" s="193">
        <f>SUM(AW8:AW232)</f>
        <v>250101</v>
      </c>
      <c r="AX7" s="193">
        <f>SUM(AX8:AX232)</f>
        <v>9515</v>
      </c>
      <c r="AY7" s="193">
        <f>SUM(AY8:AY232)</f>
        <v>2936254</v>
      </c>
      <c r="AZ7" s="193">
        <f>SUM(AZ8:AZ232)</f>
        <v>942324</v>
      </c>
      <c r="BA7" s="193">
        <f>SUM(BA8:BA232)</f>
        <v>1705499</v>
      </c>
      <c r="BB7" s="193">
        <f>SUM(BB8:BB232)</f>
        <v>137645</v>
      </c>
      <c r="BC7" s="193">
        <f>SUM(BC8:BC232)</f>
        <v>150786</v>
      </c>
      <c r="BD7" s="193">
        <f>SUM(BD8:BD232)</f>
        <v>3787321</v>
      </c>
      <c r="BE7" s="193">
        <f>SUM(BE8:BE232)</f>
        <v>2835</v>
      </c>
      <c r="BF7" s="193">
        <f>SUM(BF8:BF232)</f>
        <v>1011276</v>
      </c>
      <c r="BG7" s="193">
        <f>SUM(BG8:BG232)</f>
        <v>9676421</v>
      </c>
      <c r="BH7" s="193">
        <f>SUM(BH8:BH232)</f>
        <v>15636322</v>
      </c>
      <c r="BI7" s="193">
        <f>SUM(BI8:BI232)</f>
        <v>15485596</v>
      </c>
      <c r="BJ7" s="193">
        <f>SUM(BJ8:BJ232)</f>
        <v>326806</v>
      </c>
      <c r="BK7" s="193">
        <f>SUM(BK8:BK232)</f>
        <v>12225206</v>
      </c>
      <c r="BL7" s="193">
        <f>SUM(BL8:BL232)</f>
        <v>2766938</v>
      </c>
      <c r="BM7" s="193">
        <f>SUM(BM8:BM232)</f>
        <v>166646</v>
      </c>
      <c r="BN7" s="193">
        <f>SUM(BN8:BN232)</f>
        <v>150726</v>
      </c>
      <c r="BO7" s="193">
        <f>SUM(BO8:BO232)</f>
        <v>1286799</v>
      </c>
      <c r="BP7" s="193">
        <f>SUM(BP8:BP232)</f>
        <v>92581014</v>
      </c>
      <c r="BQ7" s="193">
        <f>SUM(BQ8:BQ232)</f>
        <v>28866303</v>
      </c>
      <c r="BR7" s="193">
        <f>SUM(BR8:BR232)</f>
        <v>9933050</v>
      </c>
      <c r="BS7" s="193">
        <f>SUM(BS8:BS232)</f>
        <v>14989115</v>
      </c>
      <c r="BT7" s="193">
        <f>SUM(BT8:BT232)</f>
        <v>3366671</v>
      </c>
      <c r="BU7" s="193">
        <f>SUM(BU8:BU232)</f>
        <v>577467</v>
      </c>
      <c r="BV7" s="193">
        <f>SUM(BV8:BV232)</f>
        <v>25267619</v>
      </c>
      <c r="BW7" s="193">
        <f>SUM(BW8:BW232)</f>
        <v>4138882</v>
      </c>
      <c r="BX7" s="193">
        <f>SUM(BX8:BX232)</f>
        <v>19152641</v>
      </c>
      <c r="BY7" s="193">
        <f>SUM(BY8:BY232)</f>
        <v>1976096</v>
      </c>
      <c r="BZ7" s="193">
        <f>SUM(BZ8:BZ232)</f>
        <v>149659</v>
      </c>
      <c r="CA7" s="193">
        <f>SUM(CA8:CA232)</f>
        <v>38220343</v>
      </c>
      <c r="CB7" s="193">
        <f>SUM(CB8:CB232)</f>
        <v>15678907</v>
      </c>
      <c r="CC7" s="193">
        <f>SUM(CC8:CC232)</f>
        <v>18940825</v>
      </c>
      <c r="CD7" s="193">
        <f>SUM(CD8:CD232)</f>
        <v>2326843</v>
      </c>
      <c r="CE7" s="193">
        <f>SUM(CE8:CE232)</f>
        <v>1273768</v>
      </c>
      <c r="CF7" s="193">
        <f>SUM(CF8:CF232)</f>
        <v>13306236</v>
      </c>
      <c r="CG7" s="193">
        <f>SUM(CG8:CG232)</f>
        <v>77090</v>
      </c>
      <c r="CH7" s="193">
        <f>SUM(CH8:CH232)</f>
        <v>7829264</v>
      </c>
      <c r="CI7" s="193">
        <f>SUM(CI8:CI232)</f>
        <v>116046600</v>
      </c>
    </row>
    <row r="8" spans="1:87" s="122" customFormat="1" ht="12" customHeight="1">
      <c r="A8" s="118" t="s">
        <v>42</v>
      </c>
      <c r="B8" s="134" t="s">
        <v>250</v>
      </c>
      <c r="C8" s="118" t="s">
        <v>251</v>
      </c>
      <c r="D8" s="120">
        <f aca="true" t="shared" si="0" ref="D8:D71">+SUM(E8,J8)</f>
        <v>661748</v>
      </c>
      <c r="E8" s="120">
        <f aca="true" t="shared" si="1" ref="E8:E71">+SUM(F8:I8)</f>
        <v>587804</v>
      </c>
      <c r="F8" s="120">
        <v>281169</v>
      </c>
      <c r="G8" s="120">
        <v>259690</v>
      </c>
      <c r="H8" s="120">
        <v>46945</v>
      </c>
      <c r="I8" s="120">
        <v>0</v>
      </c>
      <c r="J8" s="120">
        <v>73944</v>
      </c>
      <c r="K8" s="121">
        <v>0</v>
      </c>
      <c r="L8" s="120">
        <f aca="true" t="shared" si="2" ref="L8:L71">+SUM(M8,R8,V8,W8,AC8)</f>
        <v>28081291</v>
      </c>
      <c r="M8" s="120">
        <f aca="true" t="shared" si="3" ref="M8:M71">+SUM(N8:Q8)</f>
        <v>12975312</v>
      </c>
      <c r="N8" s="120">
        <v>3345403</v>
      </c>
      <c r="O8" s="120">
        <v>8520898</v>
      </c>
      <c r="P8" s="120">
        <v>998110</v>
      </c>
      <c r="Q8" s="120">
        <v>110901</v>
      </c>
      <c r="R8" s="120">
        <f aca="true" t="shared" si="4" ref="R8:R71">+SUM(S8:U8)</f>
        <v>7851374</v>
      </c>
      <c r="S8" s="120">
        <v>2823946</v>
      </c>
      <c r="T8" s="120">
        <v>4730035</v>
      </c>
      <c r="U8" s="120">
        <v>297393</v>
      </c>
      <c r="V8" s="120">
        <v>16889</v>
      </c>
      <c r="W8" s="120">
        <f aca="true" t="shared" si="5" ref="W8:W71">+SUM(X8:AA8)</f>
        <v>7230387</v>
      </c>
      <c r="X8" s="120">
        <v>3713509</v>
      </c>
      <c r="Y8" s="120">
        <v>3516878</v>
      </c>
      <c r="Z8" s="120">
        <v>0</v>
      </c>
      <c r="AA8" s="120">
        <v>0</v>
      </c>
      <c r="AB8" s="121">
        <v>0</v>
      </c>
      <c r="AC8" s="120">
        <v>7329</v>
      </c>
      <c r="AD8" s="120">
        <v>884170</v>
      </c>
      <c r="AE8" s="120">
        <f aca="true" t="shared" si="6" ref="AE8:AE71">+SUM(D8,L8,AD8)</f>
        <v>29627209</v>
      </c>
      <c r="AF8" s="120">
        <f aca="true" t="shared" si="7" ref="AF8:AF71">+SUM(AG8,AL8)</f>
        <v>0</v>
      </c>
      <c r="AG8" s="120">
        <f aca="true" t="shared" si="8" ref="AG8:AG71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71">+SUM(AO8,AT8,AX8,AY8,BE8)</f>
        <v>1071528</v>
      </c>
      <c r="AO8" s="120">
        <f aca="true" t="shared" si="10" ref="AO8:AO71">+SUM(AP8:AS8)</f>
        <v>871239</v>
      </c>
      <c r="AP8" s="120">
        <v>219020</v>
      </c>
      <c r="AQ8" s="120">
        <v>531093</v>
      </c>
      <c r="AR8" s="120">
        <v>0</v>
      </c>
      <c r="AS8" s="120">
        <v>121126</v>
      </c>
      <c r="AT8" s="120">
        <f aca="true" t="shared" si="11" ref="AT8:AT71">+SUM(AU8:AW8)</f>
        <v>111885</v>
      </c>
      <c r="AU8" s="120">
        <v>17589</v>
      </c>
      <c r="AV8" s="120">
        <v>0</v>
      </c>
      <c r="AW8" s="120">
        <v>94296</v>
      </c>
      <c r="AX8" s="120">
        <v>3780</v>
      </c>
      <c r="AY8" s="120">
        <f aca="true" t="shared" si="12" ref="AY8:AY71">+SUM(AZ8:BC8)</f>
        <v>84624</v>
      </c>
      <c r="AZ8" s="120">
        <v>0</v>
      </c>
      <c r="BA8" s="120">
        <v>0</v>
      </c>
      <c r="BB8" s="120">
        <v>84624</v>
      </c>
      <c r="BC8" s="120">
        <v>0</v>
      </c>
      <c r="BD8" s="121">
        <v>0</v>
      </c>
      <c r="BE8" s="120">
        <v>0</v>
      </c>
      <c r="BF8" s="120">
        <v>90931</v>
      </c>
      <c r="BG8" s="120">
        <f aca="true" t="shared" si="13" ref="BG8:BG71">+SUM(BF8,AN8,AF8)</f>
        <v>1162459</v>
      </c>
      <c r="BH8" s="120">
        <f>SUM(D8,AF8)</f>
        <v>661748</v>
      </c>
      <c r="BI8" s="120">
        <f aca="true" t="shared" si="14" ref="BI8:BI23">SUM(E8,AG8)</f>
        <v>587804</v>
      </c>
      <c r="BJ8" s="120">
        <f aca="true" t="shared" si="15" ref="BJ8:BJ23">SUM(F8,AH8)</f>
        <v>281169</v>
      </c>
      <c r="BK8" s="120">
        <f aca="true" t="shared" si="16" ref="BK8:BK23">SUM(G8,AI8)</f>
        <v>259690</v>
      </c>
      <c r="BL8" s="120">
        <f aca="true" t="shared" si="17" ref="BL8:BL23">SUM(H8,AJ8)</f>
        <v>46945</v>
      </c>
      <c r="BM8" s="120">
        <f aca="true" t="shared" si="18" ref="BM8:BM23">SUM(I8,AK8)</f>
        <v>0</v>
      </c>
      <c r="BN8" s="120">
        <f aca="true" t="shared" si="19" ref="BN8:BN23">SUM(J8,AL8)</f>
        <v>73944</v>
      </c>
      <c r="BO8" s="121">
        <f aca="true" t="shared" si="20" ref="BO8:BO23">SUM(K8,AM8)</f>
        <v>0</v>
      </c>
      <c r="BP8" s="120">
        <f aca="true" t="shared" si="21" ref="BP8:BP23">SUM(L8,AN8)</f>
        <v>29152819</v>
      </c>
      <c r="BQ8" s="120">
        <f aca="true" t="shared" si="22" ref="BQ8:BQ23">SUM(M8,AO8)</f>
        <v>13846551</v>
      </c>
      <c r="BR8" s="120">
        <f aca="true" t="shared" si="23" ref="BR8:BR23">SUM(N8,AP8)</f>
        <v>3564423</v>
      </c>
      <c r="BS8" s="120">
        <f aca="true" t="shared" si="24" ref="BS8:BS23">SUM(O8,AQ8)</f>
        <v>9051991</v>
      </c>
      <c r="BT8" s="120">
        <f aca="true" t="shared" si="25" ref="BT8:BT23">SUM(P8,AR8)</f>
        <v>998110</v>
      </c>
      <c r="BU8" s="120">
        <f aca="true" t="shared" si="26" ref="BU8:BU23">SUM(Q8,AS8)</f>
        <v>232027</v>
      </c>
      <c r="BV8" s="120">
        <f aca="true" t="shared" si="27" ref="BV8:BV23">SUM(R8,AT8)</f>
        <v>7963259</v>
      </c>
      <c r="BW8" s="120">
        <f aca="true" t="shared" si="28" ref="BW8:CI23">SUM(S8,AU8)</f>
        <v>2841535</v>
      </c>
      <c r="BX8" s="120">
        <f t="shared" si="28"/>
        <v>4730035</v>
      </c>
      <c r="BY8" s="120">
        <f t="shared" si="28"/>
        <v>391689</v>
      </c>
      <c r="BZ8" s="120">
        <f t="shared" si="28"/>
        <v>20669</v>
      </c>
      <c r="CA8" s="120">
        <f t="shared" si="28"/>
        <v>7315011</v>
      </c>
      <c r="CB8" s="120">
        <f t="shared" si="28"/>
        <v>3713509</v>
      </c>
      <c r="CC8" s="120">
        <f t="shared" si="28"/>
        <v>3516878</v>
      </c>
      <c r="CD8" s="120">
        <f t="shared" si="28"/>
        <v>84624</v>
      </c>
      <c r="CE8" s="120">
        <f t="shared" si="28"/>
        <v>0</v>
      </c>
      <c r="CF8" s="121">
        <f t="shared" si="28"/>
        <v>0</v>
      </c>
      <c r="CG8" s="120">
        <f t="shared" si="28"/>
        <v>7329</v>
      </c>
      <c r="CH8" s="120">
        <f t="shared" si="28"/>
        <v>975101</v>
      </c>
      <c r="CI8" s="120">
        <f t="shared" si="28"/>
        <v>30789668</v>
      </c>
    </row>
    <row r="9" spans="1:87" s="122" customFormat="1" ht="12" customHeight="1">
      <c r="A9" s="118" t="s">
        <v>42</v>
      </c>
      <c r="B9" s="134" t="s">
        <v>252</v>
      </c>
      <c r="C9" s="118" t="s">
        <v>253</v>
      </c>
      <c r="D9" s="120">
        <f t="shared" si="0"/>
        <v>2197471</v>
      </c>
      <c r="E9" s="120">
        <f t="shared" si="1"/>
        <v>2185594</v>
      </c>
      <c r="F9" s="120">
        <v>0</v>
      </c>
      <c r="G9" s="120">
        <v>453810</v>
      </c>
      <c r="H9" s="120">
        <v>1730692</v>
      </c>
      <c r="I9" s="120">
        <v>1092</v>
      </c>
      <c r="J9" s="120">
        <v>11877</v>
      </c>
      <c r="K9" s="121">
        <v>0</v>
      </c>
      <c r="L9" s="120">
        <f t="shared" si="2"/>
        <v>3587484</v>
      </c>
      <c r="M9" s="120">
        <f t="shared" si="3"/>
        <v>1865709</v>
      </c>
      <c r="N9" s="120">
        <v>310245</v>
      </c>
      <c r="O9" s="120">
        <v>1094149</v>
      </c>
      <c r="P9" s="120">
        <v>397677</v>
      </c>
      <c r="Q9" s="120">
        <v>63638</v>
      </c>
      <c r="R9" s="120">
        <f t="shared" si="4"/>
        <v>1457362</v>
      </c>
      <c r="S9" s="120">
        <v>233555</v>
      </c>
      <c r="T9" s="120">
        <v>1141338</v>
      </c>
      <c r="U9" s="120">
        <v>82469</v>
      </c>
      <c r="V9" s="120">
        <v>28705</v>
      </c>
      <c r="W9" s="120">
        <f t="shared" si="5"/>
        <v>235708</v>
      </c>
      <c r="X9" s="120">
        <v>109238</v>
      </c>
      <c r="Y9" s="120">
        <v>126470</v>
      </c>
      <c r="Z9" s="120">
        <v>0</v>
      </c>
      <c r="AA9" s="120">
        <v>0</v>
      </c>
      <c r="AB9" s="121">
        <v>0</v>
      </c>
      <c r="AC9" s="120">
        <v>0</v>
      </c>
      <c r="AD9" s="120">
        <v>0</v>
      </c>
      <c r="AE9" s="120">
        <f t="shared" si="6"/>
        <v>5784955</v>
      </c>
      <c r="AF9" s="120">
        <f t="shared" si="7"/>
        <v>21945</v>
      </c>
      <c r="AG9" s="120">
        <f t="shared" si="8"/>
        <v>21945</v>
      </c>
      <c r="AH9" s="120">
        <v>0</v>
      </c>
      <c r="AI9" s="120">
        <v>21945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236322</v>
      </c>
      <c r="AO9" s="120">
        <f t="shared" si="10"/>
        <v>86223</v>
      </c>
      <c r="AP9" s="120">
        <v>39844</v>
      </c>
      <c r="AQ9" s="120">
        <v>16263</v>
      </c>
      <c r="AR9" s="120">
        <v>30116</v>
      </c>
      <c r="AS9" s="120">
        <v>0</v>
      </c>
      <c r="AT9" s="120">
        <f t="shared" si="11"/>
        <v>150099</v>
      </c>
      <c r="AU9" s="120">
        <v>2810</v>
      </c>
      <c r="AV9" s="120">
        <v>147289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258267</v>
      </c>
      <c r="BH9" s="120">
        <f>SUM(D9,AF9)</f>
        <v>2219416</v>
      </c>
      <c r="BI9" s="120">
        <f t="shared" si="14"/>
        <v>2207539</v>
      </c>
      <c r="BJ9" s="120">
        <f t="shared" si="15"/>
        <v>0</v>
      </c>
      <c r="BK9" s="120">
        <f t="shared" si="16"/>
        <v>475755</v>
      </c>
      <c r="BL9" s="120">
        <f t="shared" si="17"/>
        <v>1730692</v>
      </c>
      <c r="BM9" s="120">
        <f t="shared" si="18"/>
        <v>1092</v>
      </c>
      <c r="BN9" s="120">
        <f t="shared" si="19"/>
        <v>11877</v>
      </c>
      <c r="BO9" s="121">
        <f t="shared" si="20"/>
        <v>0</v>
      </c>
      <c r="BP9" s="120">
        <f t="shared" si="21"/>
        <v>3823806</v>
      </c>
      <c r="BQ9" s="120">
        <f t="shared" si="22"/>
        <v>1951932</v>
      </c>
      <c r="BR9" s="120">
        <f t="shared" si="23"/>
        <v>350089</v>
      </c>
      <c r="BS9" s="120">
        <f t="shared" si="24"/>
        <v>1110412</v>
      </c>
      <c r="BT9" s="120">
        <f t="shared" si="25"/>
        <v>427793</v>
      </c>
      <c r="BU9" s="120">
        <f t="shared" si="26"/>
        <v>63638</v>
      </c>
      <c r="BV9" s="120">
        <f t="shared" si="27"/>
        <v>1607461</v>
      </c>
      <c r="BW9" s="120">
        <f t="shared" si="28"/>
        <v>236365</v>
      </c>
      <c r="BX9" s="120">
        <f t="shared" si="28"/>
        <v>1288627</v>
      </c>
      <c r="BY9" s="120">
        <f t="shared" si="28"/>
        <v>82469</v>
      </c>
      <c r="BZ9" s="120">
        <f t="shared" si="28"/>
        <v>28705</v>
      </c>
      <c r="CA9" s="120">
        <f t="shared" si="28"/>
        <v>235708</v>
      </c>
      <c r="CB9" s="120">
        <f t="shared" si="28"/>
        <v>109238</v>
      </c>
      <c r="CC9" s="120">
        <f t="shared" si="28"/>
        <v>126470</v>
      </c>
      <c r="CD9" s="120">
        <f t="shared" si="28"/>
        <v>0</v>
      </c>
      <c r="CE9" s="120">
        <f t="shared" si="28"/>
        <v>0</v>
      </c>
      <c r="CF9" s="121">
        <f t="shared" si="28"/>
        <v>0</v>
      </c>
      <c r="CG9" s="120">
        <f t="shared" si="28"/>
        <v>0</v>
      </c>
      <c r="CH9" s="120">
        <f t="shared" si="28"/>
        <v>0</v>
      </c>
      <c r="CI9" s="120">
        <f t="shared" si="28"/>
        <v>6043222</v>
      </c>
    </row>
    <row r="10" spans="1:87" s="122" customFormat="1" ht="12" customHeight="1">
      <c r="A10" s="118" t="s">
        <v>42</v>
      </c>
      <c r="B10" s="134" t="s">
        <v>254</v>
      </c>
      <c r="C10" s="118" t="s">
        <v>255</v>
      </c>
      <c r="D10" s="120">
        <f t="shared" si="0"/>
        <v>7670713</v>
      </c>
      <c r="E10" s="120">
        <f t="shared" si="1"/>
        <v>7670713</v>
      </c>
      <c r="F10" s="120">
        <v>0</v>
      </c>
      <c r="G10" s="120">
        <v>7670713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3014821</v>
      </c>
      <c r="M10" s="120">
        <f t="shared" si="3"/>
        <v>1504790</v>
      </c>
      <c r="N10" s="120">
        <v>272395</v>
      </c>
      <c r="O10" s="120">
        <v>842558</v>
      </c>
      <c r="P10" s="120">
        <v>354686</v>
      </c>
      <c r="Q10" s="120">
        <v>35151</v>
      </c>
      <c r="R10" s="120">
        <f t="shared" si="4"/>
        <v>511960</v>
      </c>
      <c r="S10" s="120">
        <v>84160</v>
      </c>
      <c r="T10" s="120">
        <v>361871</v>
      </c>
      <c r="U10" s="120">
        <v>65929</v>
      </c>
      <c r="V10" s="120">
        <v>0</v>
      </c>
      <c r="W10" s="120">
        <f t="shared" si="5"/>
        <v>998071</v>
      </c>
      <c r="X10" s="120">
        <v>201469</v>
      </c>
      <c r="Y10" s="120">
        <v>765857</v>
      </c>
      <c r="Z10" s="120">
        <v>30745</v>
      </c>
      <c r="AA10" s="120">
        <v>0</v>
      </c>
      <c r="AB10" s="121">
        <v>0</v>
      </c>
      <c r="AC10" s="120">
        <v>0</v>
      </c>
      <c r="AD10" s="120">
        <v>228540</v>
      </c>
      <c r="AE10" s="120">
        <f t="shared" si="6"/>
        <v>10914074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305690</v>
      </c>
      <c r="AO10" s="120">
        <f t="shared" si="10"/>
        <v>139930</v>
      </c>
      <c r="AP10" s="120">
        <v>36824</v>
      </c>
      <c r="AQ10" s="120">
        <v>0</v>
      </c>
      <c r="AR10" s="120">
        <v>103106</v>
      </c>
      <c r="AS10" s="120">
        <v>0</v>
      </c>
      <c r="AT10" s="120">
        <f t="shared" si="11"/>
        <v>119429</v>
      </c>
      <c r="AU10" s="120">
        <v>6552</v>
      </c>
      <c r="AV10" s="120">
        <v>112877</v>
      </c>
      <c r="AW10" s="120">
        <v>0</v>
      </c>
      <c r="AX10" s="120">
        <v>0</v>
      </c>
      <c r="AY10" s="120">
        <f t="shared" si="12"/>
        <v>46331</v>
      </c>
      <c r="AZ10" s="120">
        <v>0</v>
      </c>
      <c r="BA10" s="120">
        <v>46331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305690</v>
      </c>
      <c r="BH10" s="120">
        <f>SUM(D10,AF10)</f>
        <v>7670713</v>
      </c>
      <c r="BI10" s="120">
        <f t="shared" si="14"/>
        <v>7670713</v>
      </c>
      <c r="BJ10" s="120">
        <f t="shared" si="15"/>
        <v>0</v>
      </c>
      <c r="BK10" s="120">
        <f t="shared" si="16"/>
        <v>7670713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3320511</v>
      </c>
      <c r="BQ10" s="120">
        <f t="shared" si="22"/>
        <v>1644720</v>
      </c>
      <c r="BR10" s="120">
        <f t="shared" si="23"/>
        <v>309219</v>
      </c>
      <c r="BS10" s="120">
        <f t="shared" si="24"/>
        <v>842558</v>
      </c>
      <c r="BT10" s="120">
        <f t="shared" si="25"/>
        <v>457792</v>
      </c>
      <c r="BU10" s="120">
        <f t="shared" si="26"/>
        <v>35151</v>
      </c>
      <c r="BV10" s="120">
        <f t="shared" si="27"/>
        <v>631389</v>
      </c>
      <c r="BW10" s="120">
        <f t="shared" si="28"/>
        <v>90712</v>
      </c>
      <c r="BX10" s="120">
        <f t="shared" si="28"/>
        <v>474748</v>
      </c>
      <c r="BY10" s="120">
        <f t="shared" si="28"/>
        <v>65929</v>
      </c>
      <c r="BZ10" s="120">
        <f t="shared" si="28"/>
        <v>0</v>
      </c>
      <c r="CA10" s="120">
        <f t="shared" si="28"/>
        <v>1044402</v>
      </c>
      <c r="CB10" s="120">
        <f t="shared" si="28"/>
        <v>201469</v>
      </c>
      <c r="CC10" s="120">
        <f t="shared" si="28"/>
        <v>812188</v>
      </c>
      <c r="CD10" s="120">
        <f t="shared" si="28"/>
        <v>30745</v>
      </c>
      <c r="CE10" s="120">
        <f t="shared" si="28"/>
        <v>0</v>
      </c>
      <c r="CF10" s="121">
        <f t="shared" si="28"/>
        <v>0</v>
      </c>
      <c r="CG10" s="120">
        <f t="shared" si="28"/>
        <v>0</v>
      </c>
      <c r="CH10" s="120">
        <f t="shared" si="28"/>
        <v>228540</v>
      </c>
      <c r="CI10" s="120">
        <f t="shared" si="28"/>
        <v>11219764</v>
      </c>
    </row>
    <row r="11" spans="1:87" s="122" customFormat="1" ht="12" customHeight="1">
      <c r="A11" s="118" t="s">
        <v>42</v>
      </c>
      <c r="B11" s="134" t="s">
        <v>256</v>
      </c>
      <c r="C11" s="118" t="s">
        <v>257</v>
      </c>
      <c r="D11" s="120">
        <f t="shared" si="0"/>
        <v>13125</v>
      </c>
      <c r="E11" s="120">
        <f t="shared" si="1"/>
        <v>13125</v>
      </c>
      <c r="F11" s="120">
        <v>0</v>
      </c>
      <c r="G11" s="120">
        <v>13125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3254473</v>
      </c>
      <c r="M11" s="120">
        <f t="shared" si="3"/>
        <v>975091</v>
      </c>
      <c r="N11" s="120">
        <v>253524</v>
      </c>
      <c r="O11" s="120">
        <v>584469</v>
      </c>
      <c r="P11" s="120">
        <v>137098</v>
      </c>
      <c r="Q11" s="120">
        <v>0</v>
      </c>
      <c r="R11" s="120">
        <f t="shared" si="4"/>
        <v>1056764</v>
      </c>
      <c r="S11" s="120">
        <v>54109</v>
      </c>
      <c r="T11" s="120">
        <v>758475</v>
      </c>
      <c r="U11" s="120">
        <v>244180</v>
      </c>
      <c r="V11" s="120">
        <v>11236</v>
      </c>
      <c r="W11" s="120">
        <f t="shared" si="5"/>
        <v>1180564</v>
      </c>
      <c r="X11" s="120">
        <v>576373</v>
      </c>
      <c r="Y11" s="120">
        <v>526689</v>
      </c>
      <c r="Z11" s="120">
        <v>35917</v>
      </c>
      <c r="AA11" s="120">
        <v>41585</v>
      </c>
      <c r="AB11" s="121">
        <v>0</v>
      </c>
      <c r="AC11" s="120">
        <v>30818</v>
      </c>
      <c r="AD11" s="120">
        <v>0</v>
      </c>
      <c r="AE11" s="120">
        <f t="shared" si="6"/>
        <v>3267598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316535</v>
      </c>
      <c r="AO11" s="120">
        <f t="shared" si="10"/>
        <v>46349</v>
      </c>
      <c r="AP11" s="120">
        <v>46349</v>
      </c>
      <c r="AQ11" s="120">
        <v>0</v>
      </c>
      <c r="AR11" s="120">
        <v>0</v>
      </c>
      <c r="AS11" s="120">
        <v>0</v>
      </c>
      <c r="AT11" s="120">
        <f t="shared" si="11"/>
        <v>192639</v>
      </c>
      <c r="AU11" s="120">
        <v>0</v>
      </c>
      <c r="AV11" s="120">
        <v>53738</v>
      </c>
      <c r="AW11" s="120">
        <v>138901</v>
      </c>
      <c r="AX11" s="120">
        <v>0</v>
      </c>
      <c r="AY11" s="120">
        <f t="shared" si="12"/>
        <v>77547</v>
      </c>
      <c r="AZ11" s="120">
        <v>0</v>
      </c>
      <c r="BA11" s="120">
        <v>77547</v>
      </c>
      <c r="BB11" s="120">
        <v>0</v>
      </c>
      <c r="BC11" s="120">
        <v>0</v>
      </c>
      <c r="BD11" s="121">
        <v>0</v>
      </c>
      <c r="BE11" s="120">
        <v>0</v>
      </c>
      <c r="BF11" s="120">
        <v>261</v>
      </c>
      <c r="BG11" s="120">
        <f t="shared" si="13"/>
        <v>316796</v>
      </c>
      <c r="BH11" s="120">
        <f>SUM(D11,AF11)</f>
        <v>13125</v>
      </c>
      <c r="BI11" s="120">
        <f t="shared" si="14"/>
        <v>13125</v>
      </c>
      <c r="BJ11" s="120">
        <f t="shared" si="15"/>
        <v>0</v>
      </c>
      <c r="BK11" s="120">
        <f t="shared" si="16"/>
        <v>13125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3571008</v>
      </c>
      <c r="BQ11" s="120">
        <f t="shared" si="22"/>
        <v>1021440</v>
      </c>
      <c r="BR11" s="120">
        <f t="shared" si="23"/>
        <v>299873</v>
      </c>
      <c r="BS11" s="120">
        <f t="shared" si="24"/>
        <v>584469</v>
      </c>
      <c r="BT11" s="120">
        <f t="shared" si="25"/>
        <v>137098</v>
      </c>
      <c r="BU11" s="120">
        <f t="shared" si="26"/>
        <v>0</v>
      </c>
      <c r="BV11" s="120">
        <f t="shared" si="27"/>
        <v>1249403</v>
      </c>
      <c r="BW11" s="120">
        <f t="shared" si="28"/>
        <v>54109</v>
      </c>
      <c r="BX11" s="120">
        <f t="shared" si="28"/>
        <v>812213</v>
      </c>
      <c r="BY11" s="120">
        <f t="shared" si="28"/>
        <v>383081</v>
      </c>
      <c r="BZ11" s="120">
        <f t="shared" si="28"/>
        <v>11236</v>
      </c>
      <c r="CA11" s="120">
        <f t="shared" si="28"/>
        <v>1258111</v>
      </c>
      <c r="CB11" s="120">
        <f t="shared" si="28"/>
        <v>576373</v>
      </c>
      <c r="CC11" s="120">
        <f t="shared" si="28"/>
        <v>604236</v>
      </c>
      <c r="CD11" s="120">
        <f t="shared" si="28"/>
        <v>35917</v>
      </c>
      <c r="CE11" s="120">
        <f t="shared" si="28"/>
        <v>41585</v>
      </c>
      <c r="CF11" s="121">
        <f t="shared" si="28"/>
        <v>0</v>
      </c>
      <c r="CG11" s="120">
        <f t="shared" si="28"/>
        <v>30818</v>
      </c>
      <c r="CH11" s="120">
        <f t="shared" si="28"/>
        <v>261</v>
      </c>
      <c r="CI11" s="120">
        <f t="shared" si="28"/>
        <v>3584394</v>
      </c>
    </row>
    <row r="12" spans="1:87" s="122" customFormat="1" ht="12" customHeight="1">
      <c r="A12" s="118" t="s">
        <v>42</v>
      </c>
      <c r="B12" s="134" t="s">
        <v>258</v>
      </c>
      <c r="C12" s="118" t="s">
        <v>259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2">
        <v>0</v>
      </c>
      <c r="L12" s="130">
        <f t="shared" si="2"/>
        <v>470343</v>
      </c>
      <c r="M12" s="130">
        <f t="shared" si="3"/>
        <v>243283</v>
      </c>
      <c r="N12" s="130">
        <v>45569</v>
      </c>
      <c r="O12" s="130">
        <v>197714</v>
      </c>
      <c r="P12" s="130">
        <v>0</v>
      </c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227060</v>
      </c>
      <c r="X12" s="130">
        <v>204497</v>
      </c>
      <c r="Y12" s="130">
        <v>22563</v>
      </c>
      <c r="Z12" s="130">
        <v>0</v>
      </c>
      <c r="AA12" s="130">
        <v>0</v>
      </c>
      <c r="AB12" s="132">
        <v>281534</v>
      </c>
      <c r="AC12" s="130">
        <v>0</v>
      </c>
      <c r="AD12" s="130">
        <v>56856</v>
      </c>
      <c r="AE12" s="130">
        <f t="shared" si="6"/>
        <v>527199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2">
        <v>0</v>
      </c>
      <c r="AN12" s="130">
        <f t="shared" si="9"/>
        <v>300657</v>
      </c>
      <c r="AO12" s="130">
        <f t="shared" si="10"/>
        <v>64966</v>
      </c>
      <c r="AP12" s="130">
        <v>34603</v>
      </c>
      <c r="AQ12" s="130"/>
      <c r="AR12" s="130">
        <v>30363</v>
      </c>
      <c r="AS12" s="130">
        <v>0</v>
      </c>
      <c r="AT12" s="130">
        <f t="shared" si="11"/>
        <v>147778</v>
      </c>
      <c r="AU12" s="130">
        <v>0</v>
      </c>
      <c r="AV12" s="130">
        <v>147778</v>
      </c>
      <c r="AW12" s="130">
        <v>0</v>
      </c>
      <c r="AX12" s="130">
        <v>0</v>
      </c>
      <c r="AY12" s="130">
        <f t="shared" si="12"/>
        <v>87913</v>
      </c>
      <c r="AZ12" s="130">
        <v>66891</v>
      </c>
      <c r="BA12" s="130">
        <v>21022</v>
      </c>
      <c r="BB12" s="130">
        <v>0</v>
      </c>
      <c r="BC12" s="130">
        <v>0</v>
      </c>
      <c r="BD12" s="132">
        <v>0</v>
      </c>
      <c r="BE12" s="130">
        <v>0</v>
      </c>
      <c r="BF12" s="130">
        <v>982</v>
      </c>
      <c r="BG12" s="130">
        <f t="shared" si="13"/>
        <v>301639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2">
        <f t="shared" si="20"/>
        <v>0</v>
      </c>
      <c r="BP12" s="130">
        <f t="shared" si="21"/>
        <v>771000</v>
      </c>
      <c r="BQ12" s="130">
        <f t="shared" si="22"/>
        <v>308249</v>
      </c>
      <c r="BR12" s="130">
        <f t="shared" si="23"/>
        <v>80172</v>
      </c>
      <c r="BS12" s="130">
        <f t="shared" si="24"/>
        <v>197714</v>
      </c>
      <c r="BT12" s="130">
        <f t="shared" si="25"/>
        <v>30363</v>
      </c>
      <c r="BU12" s="130">
        <f t="shared" si="26"/>
        <v>0</v>
      </c>
      <c r="BV12" s="130">
        <f t="shared" si="27"/>
        <v>147778</v>
      </c>
      <c r="BW12" s="130">
        <f t="shared" si="28"/>
        <v>0</v>
      </c>
      <c r="BX12" s="130">
        <f t="shared" si="28"/>
        <v>147778</v>
      </c>
      <c r="BY12" s="130">
        <f t="shared" si="28"/>
        <v>0</v>
      </c>
      <c r="BZ12" s="130">
        <f t="shared" si="28"/>
        <v>0</v>
      </c>
      <c r="CA12" s="130">
        <f t="shared" si="28"/>
        <v>314973</v>
      </c>
      <c r="CB12" s="130">
        <f t="shared" si="28"/>
        <v>271388</v>
      </c>
      <c r="CC12" s="130">
        <f t="shared" si="28"/>
        <v>43585</v>
      </c>
      <c r="CD12" s="130">
        <f t="shared" si="28"/>
        <v>0</v>
      </c>
      <c r="CE12" s="130">
        <f t="shared" si="28"/>
        <v>0</v>
      </c>
      <c r="CF12" s="132">
        <f t="shared" si="28"/>
        <v>281534</v>
      </c>
      <c r="CG12" s="130">
        <f t="shared" si="28"/>
        <v>0</v>
      </c>
      <c r="CH12" s="130">
        <f t="shared" si="28"/>
        <v>57838</v>
      </c>
      <c r="CI12" s="130">
        <f t="shared" si="28"/>
        <v>828838</v>
      </c>
    </row>
    <row r="13" spans="1:87" s="122" customFormat="1" ht="12" customHeight="1">
      <c r="A13" s="118" t="s">
        <v>42</v>
      </c>
      <c r="B13" s="134" t="s">
        <v>260</v>
      </c>
      <c r="C13" s="118" t="s">
        <v>261</v>
      </c>
      <c r="D13" s="130">
        <f t="shared" si="0"/>
        <v>99478</v>
      </c>
      <c r="E13" s="130">
        <f t="shared" si="1"/>
        <v>99478</v>
      </c>
      <c r="F13" s="130">
        <v>307</v>
      </c>
      <c r="G13" s="130">
        <v>96787</v>
      </c>
      <c r="H13" s="130">
        <v>2384</v>
      </c>
      <c r="I13" s="130">
        <v>0</v>
      </c>
      <c r="J13" s="130">
        <v>0</v>
      </c>
      <c r="K13" s="132">
        <v>0</v>
      </c>
      <c r="L13" s="130">
        <f t="shared" si="2"/>
        <v>1133850</v>
      </c>
      <c r="M13" s="130">
        <f t="shared" si="3"/>
        <v>237333</v>
      </c>
      <c r="N13" s="130">
        <v>169096</v>
      </c>
      <c r="O13" s="130">
        <v>68237</v>
      </c>
      <c r="P13" s="130">
        <v>0</v>
      </c>
      <c r="Q13" s="130">
        <v>0</v>
      </c>
      <c r="R13" s="130">
        <f t="shared" si="4"/>
        <v>318152</v>
      </c>
      <c r="S13" s="130">
        <v>8326</v>
      </c>
      <c r="T13" s="130">
        <v>304194</v>
      </c>
      <c r="U13" s="130">
        <v>5632</v>
      </c>
      <c r="V13" s="130">
        <v>0</v>
      </c>
      <c r="W13" s="130">
        <f t="shared" si="5"/>
        <v>578365</v>
      </c>
      <c r="X13" s="130">
        <v>217350</v>
      </c>
      <c r="Y13" s="130">
        <v>345411</v>
      </c>
      <c r="Z13" s="130">
        <v>0</v>
      </c>
      <c r="AA13" s="130">
        <v>15604</v>
      </c>
      <c r="AB13" s="132">
        <v>0</v>
      </c>
      <c r="AC13" s="130">
        <v>0</v>
      </c>
      <c r="AD13" s="130">
        <v>0</v>
      </c>
      <c r="AE13" s="130">
        <f t="shared" si="6"/>
        <v>1233328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2">
        <v>0</v>
      </c>
      <c r="AN13" s="130">
        <f t="shared" si="9"/>
        <v>47772</v>
      </c>
      <c r="AO13" s="130">
        <f t="shared" si="10"/>
        <v>9208</v>
      </c>
      <c r="AP13" s="130">
        <v>9208</v>
      </c>
      <c r="AQ13" s="130">
        <v>0</v>
      </c>
      <c r="AR13" s="130">
        <v>0</v>
      </c>
      <c r="AS13" s="130">
        <v>0</v>
      </c>
      <c r="AT13" s="130">
        <f t="shared" si="11"/>
        <v>2072</v>
      </c>
      <c r="AU13" s="130">
        <v>2072</v>
      </c>
      <c r="AV13" s="130">
        <v>0</v>
      </c>
      <c r="AW13" s="130">
        <v>0</v>
      </c>
      <c r="AX13" s="130">
        <v>0</v>
      </c>
      <c r="AY13" s="130">
        <f t="shared" si="12"/>
        <v>36492</v>
      </c>
      <c r="AZ13" s="130">
        <v>26710</v>
      </c>
      <c r="BA13" s="130">
        <v>0</v>
      </c>
      <c r="BB13" s="130">
        <v>0</v>
      </c>
      <c r="BC13" s="130">
        <v>9782</v>
      </c>
      <c r="BD13" s="132">
        <v>145885</v>
      </c>
      <c r="BE13" s="130">
        <v>0</v>
      </c>
      <c r="BF13" s="130">
        <v>0</v>
      </c>
      <c r="BG13" s="130">
        <f t="shared" si="13"/>
        <v>47772</v>
      </c>
      <c r="BH13" s="130">
        <f>SUM(D13,AF13)</f>
        <v>99478</v>
      </c>
      <c r="BI13" s="130">
        <f t="shared" si="14"/>
        <v>99478</v>
      </c>
      <c r="BJ13" s="130">
        <f t="shared" si="15"/>
        <v>307</v>
      </c>
      <c r="BK13" s="130">
        <f t="shared" si="16"/>
        <v>96787</v>
      </c>
      <c r="BL13" s="130">
        <f t="shared" si="17"/>
        <v>2384</v>
      </c>
      <c r="BM13" s="130">
        <f t="shared" si="18"/>
        <v>0</v>
      </c>
      <c r="BN13" s="130">
        <f t="shared" si="19"/>
        <v>0</v>
      </c>
      <c r="BO13" s="132">
        <f t="shared" si="20"/>
        <v>0</v>
      </c>
      <c r="BP13" s="130">
        <f t="shared" si="21"/>
        <v>1181622</v>
      </c>
      <c r="BQ13" s="130">
        <f t="shared" si="22"/>
        <v>246541</v>
      </c>
      <c r="BR13" s="130">
        <f t="shared" si="23"/>
        <v>178304</v>
      </c>
      <c r="BS13" s="130">
        <f t="shared" si="24"/>
        <v>68237</v>
      </c>
      <c r="BT13" s="130">
        <f t="shared" si="25"/>
        <v>0</v>
      </c>
      <c r="BU13" s="130">
        <f t="shared" si="26"/>
        <v>0</v>
      </c>
      <c r="BV13" s="130">
        <f t="shared" si="27"/>
        <v>320224</v>
      </c>
      <c r="BW13" s="130">
        <f t="shared" si="28"/>
        <v>10398</v>
      </c>
      <c r="BX13" s="130">
        <f t="shared" si="28"/>
        <v>304194</v>
      </c>
      <c r="BY13" s="130">
        <f t="shared" si="28"/>
        <v>5632</v>
      </c>
      <c r="BZ13" s="130">
        <f t="shared" si="28"/>
        <v>0</v>
      </c>
      <c r="CA13" s="130">
        <f t="shared" si="28"/>
        <v>614857</v>
      </c>
      <c r="CB13" s="130">
        <f t="shared" si="28"/>
        <v>244060</v>
      </c>
      <c r="CC13" s="130">
        <f t="shared" si="28"/>
        <v>345411</v>
      </c>
      <c r="CD13" s="130">
        <f t="shared" si="28"/>
        <v>0</v>
      </c>
      <c r="CE13" s="130">
        <f t="shared" si="28"/>
        <v>25386</v>
      </c>
      <c r="CF13" s="132">
        <f t="shared" si="28"/>
        <v>145885</v>
      </c>
      <c r="CG13" s="130">
        <f t="shared" si="28"/>
        <v>0</v>
      </c>
      <c r="CH13" s="130">
        <f t="shared" si="28"/>
        <v>0</v>
      </c>
      <c r="CI13" s="130">
        <f t="shared" si="28"/>
        <v>1281100</v>
      </c>
    </row>
    <row r="14" spans="1:87" s="122" customFormat="1" ht="12" customHeight="1">
      <c r="A14" s="118" t="s">
        <v>42</v>
      </c>
      <c r="B14" s="134" t="s">
        <v>262</v>
      </c>
      <c r="C14" s="118" t="s">
        <v>263</v>
      </c>
      <c r="D14" s="130">
        <f t="shared" si="0"/>
        <v>100517</v>
      </c>
      <c r="E14" s="130">
        <f t="shared" si="1"/>
        <v>100517</v>
      </c>
      <c r="F14" s="130">
        <v>31409</v>
      </c>
      <c r="G14" s="130">
        <v>49737</v>
      </c>
      <c r="H14" s="130">
        <v>19371</v>
      </c>
      <c r="I14" s="130">
        <v>0</v>
      </c>
      <c r="J14" s="130">
        <v>0</v>
      </c>
      <c r="K14" s="132">
        <v>0</v>
      </c>
      <c r="L14" s="130">
        <f t="shared" si="2"/>
        <v>4122173</v>
      </c>
      <c r="M14" s="130">
        <f t="shared" si="3"/>
        <v>1309760</v>
      </c>
      <c r="N14" s="130">
        <v>340002</v>
      </c>
      <c r="O14" s="130">
        <v>802771</v>
      </c>
      <c r="P14" s="130">
        <v>143582</v>
      </c>
      <c r="Q14" s="130">
        <v>23405</v>
      </c>
      <c r="R14" s="130">
        <f t="shared" si="4"/>
        <v>1120520</v>
      </c>
      <c r="S14" s="130">
        <v>37807</v>
      </c>
      <c r="T14" s="130">
        <v>1056493</v>
      </c>
      <c r="U14" s="130">
        <v>26220</v>
      </c>
      <c r="V14" s="130">
        <v>774</v>
      </c>
      <c r="W14" s="130">
        <f t="shared" si="5"/>
        <v>1690751</v>
      </c>
      <c r="X14" s="130">
        <v>480756</v>
      </c>
      <c r="Y14" s="130">
        <v>1180326</v>
      </c>
      <c r="Z14" s="130">
        <v>4995</v>
      </c>
      <c r="AA14" s="130">
        <v>24674</v>
      </c>
      <c r="AB14" s="132">
        <v>0</v>
      </c>
      <c r="AC14" s="130">
        <v>368</v>
      </c>
      <c r="AD14" s="130">
        <v>60891</v>
      </c>
      <c r="AE14" s="130">
        <f t="shared" si="6"/>
        <v>4283581</v>
      </c>
      <c r="AF14" s="130">
        <f t="shared" si="7"/>
        <v>34475</v>
      </c>
      <c r="AG14" s="130">
        <f t="shared" si="8"/>
        <v>34475</v>
      </c>
      <c r="AH14" s="130">
        <v>0</v>
      </c>
      <c r="AI14" s="130">
        <v>34475</v>
      </c>
      <c r="AJ14" s="130">
        <v>0</v>
      </c>
      <c r="AK14" s="130">
        <v>0</v>
      </c>
      <c r="AL14" s="130">
        <v>0</v>
      </c>
      <c r="AM14" s="132">
        <v>0</v>
      </c>
      <c r="AN14" s="130">
        <f t="shared" si="9"/>
        <v>391600</v>
      </c>
      <c r="AO14" s="130">
        <f t="shared" si="10"/>
        <v>58454</v>
      </c>
      <c r="AP14" s="130">
        <v>58454</v>
      </c>
      <c r="AQ14" s="130">
        <v>0</v>
      </c>
      <c r="AR14" s="130">
        <v>0</v>
      </c>
      <c r="AS14" s="130">
        <v>0</v>
      </c>
      <c r="AT14" s="130">
        <f t="shared" si="11"/>
        <v>146532</v>
      </c>
      <c r="AU14" s="130">
        <v>1414</v>
      </c>
      <c r="AV14" s="130">
        <v>145118</v>
      </c>
      <c r="AW14" s="130">
        <v>0</v>
      </c>
      <c r="AX14" s="130">
        <v>0</v>
      </c>
      <c r="AY14" s="130">
        <f t="shared" si="12"/>
        <v>186614</v>
      </c>
      <c r="AZ14" s="130">
        <v>121401</v>
      </c>
      <c r="BA14" s="130">
        <v>65213</v>
      </c>
      <c r="BB14" s="130">
        <v>0</v>
      </c>
      <c r="BC14" s="130"/>
      <c r="BD14" s="132">
        <v>0</v>
      </c>
      <c r="BE14" s="130">
        <v>0</v>
      </c>
      <c r="BF14" s="130">
        <v>1230</v>
      </c>
      <c r="BG14" s="130">
        <f t="shared" si="13"/>
        <v>427305</v>
      </c>
      <c r="BH14" s="130">
        <f>SUM(D14,AF14)</f>
        <v>134992</v>
      </c>
      <c r="BI14" s="130">
        <f t="shared" si="14"/>
        <v>134992</v>
      </c>
      <c r="BJ14" s="130">
        <f t="shared" si="15"/>
        <v>31409</v>
      </c>
      <c r="BK14" s="130">
        <f t="shared" si="16"/>
        <v>84212</v>
      </c>
      <c r="BL14" s="130">
        <f t="shared" si="17"/>
        <v>19371</v>
      </c>
      <c r="BM14" s="130">
        <f t="shared" si="18"/>
        <v>0</v>
      </c>
      <c r="BN14" s="130">
        <f t="shared" si="19"/>
        <v>0</v>
      </c>
      <c r="BO14" s="132">
        <f t="shared" si="20"/>
        <v>0</v>
      </c>
      <c r="BP14" s="130">
        <f t="shared" si="21"/>
        <v>4513773</v>
      </c>
      <c r="BQ14" s="130">
        <f t="shared" si="22"/>
        <v>1368214</v>
      </c>
      <c r="BR14" s="130">
        <f t="shared" si="23"/>
        <v>398456</v>
      </c>
      <c r="BS14" s="130">
        <f t="shared" si="24"/>
        <v>802771</v>
      </c>
      <c r="BT14" s="130">
        <f t="shared" si="25"/>
        <v>143582</v>
      </c>
      <c r="BU14" s="130">
        <f t="shared" si="26"/>
        <v>23405</v>
      </c>
      <c r="BV14" s="130">
        <f t="shared" si="27"/>
        <v>1267052</v>
      </c>
      <c r="BW14" s="130">
        <f t="shared" si="28"/>
        <v>39221</v>
      </c>
      <c r="BX14" s="130">
        <f t="shared" si="28"/>
        <v>1201611</v>
      </c>
      <c r="BY14" s="130">
        <f t="shared" si="28"/>
        <v>26220</v>
      </c>
      <c r="BZ14" s="130">
        <f t="shared" si="28"/>
        <v>774</v>
      </c>
      <c r="CA14" s="130">
        <f t="shared" si="28"/>
        <v>1877365</v>
      </c>
      <c r="CB14" s="130">
        <f t="shared" si="28"/>
        <v>602157</v>
      </c>
      <c r="CC14" s="130">
        <f t="shared" si="28"/>
        <v>1245539</v>
      </c>
      <c r="CD14" s="130">
        <f t="shared" si="28"/>
        <v>4995</v>
      </c>
      <c r="CE14" s="130">
        <f t="shared" si="28"/>
        <v>24674</v>
      </c>
      <c r="CF14" s="132">
        <f t="shared" si="28"/>
        <v>0</v>
      </c>
      <c r="CG14" s="130">
        <f t="shared" si="28"/>
        <v>368</v>
      </c>
      <c r="CH14" s="130">
        <f t="shared" si="28"/>
        <v>62121</v>
      </c>
      <c r="CI14" s="130">
        <f t="shared" si="28"/>
        <v>4710886</v>
      </c>
    </row>
    <row r="15" spans="1:87" s="122" customFormat="1" ht="12" customHeight="1">
      <c r="A15" s="118" t="s">
        <v>42</v>
      </c>
      <c r="B15" s="134" t="s">
        <v>264</v>
      </c>
      <c r="C15" s="118" t="s">
        <v>265</v>
      </c>
      <c r="D15" s="130">
        <f t="shared" si="0"/>
        <v>458064</v>
      </c>
      <c r="E15" s="130">
        <f t="shared" si="1"/>
        <v>458064</v>
      </c>
      <c r="F15" s="130">
        <v>0</v>
      </c>
      <c r="G15" s="130">
        <v>412525</v>
      </c>
      <c r="H15" s="130">
        <v>45539</v>
      </c>
      <c r="I15" s="130">
        <v>0</v>
      </c>
      <c r="J15" s="130">
        <v>0</v>
      </c>
      <c r="K15" s="132">
        <v>0</v>
      </c>
      <c r="L15" s="130">
        <f t="shared" si="2"/>
        <v>1917459</v>
      </c>
      <c r="M15" s="130">
        <f t="shared" si="3"/>
        <v>294544</v>
      </c>
      <c r="N15" s="130">
        <v>128022</v>
      </c>
      <c r="O15" s="130">
        <v>107304</v>
      </c>
      <c r="P15" s="130">
        <v>38253</v>
      </c>
      <c r="Q15" s="130">
        <v>20965</v>
      </c>
      <c r="R15" s="130">
        <f t="shared" si="4"/>
        <v>251414</v>
      </c>
      <c r="S15" s="130">
        <v>15636</v>
      </c>
      <c r="T15" s="130">
        <v>176212</v>
      </c>
      <c r="U15" s="130">
        <v>59566</v>
      </c>
      <c r="V15" s="130">
        <v>24183</v>
      </c>
      <c r="W15" s="130">
        <f t="shared" si="5"/>
        <v>1346331</v>
      </c>
      <c r="X15" s="130">
        <v>474869</v>
      </c>
      <c r="Y15" s="130">
        <v>786235</v>
      </c>
      <c r="Z15" s="130">
        <v>227</v>
      </c>
      <c r="AA15" s="130">
        <v>85000</v>
      </c>
      <c r="AB15" s="132">
        <v>0</v>
      </c>
      <c r="AC15" s="130">
        <v>987</v>
      </c>
      <c r="AD15" s="130">
        <v>34592</v>
      </c>
      <c r="AE15" s="130">
        <f t="shared" si="6"/>
        <v>2410115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2">
        <v>0</v>
      </c>
      <c r="AN15" s="130">
        <f t="shared" si="9"/>
        <v>192868</v>
      </c>
      <c r="AO15" s="130">
        <f t="shared" si="10"/>
        <v>11011</v>
      </c>
      <c r="AP15" s="130">
        <v>11011</v>
      </c>
      <c r="AQ15" s="130">
        <v>0</v>
      </c>
      <c r="AR15" s="130">
        <v>0</v>
      </c>
      <c r="AS15" s="130">
        <v>0</v>
      </c>
      <c r="AT15" s="130">
        <f t="shared" si="11"/>
        <v>457</v>
      </c>
      <c r="AU15" s="130">
        <v>0</v>
      </c>
      <c r="AV15" s="130">
        <v>457</v>
      </c>
      <c r="AW15" s="130">
        <v>0</v>
      </c>
      <c r="AX15" s="130">
        <v>0</v>
      </c>
      <c r="AY15" s="130">
        <f t="shared" si="12"/>
        <v>181400</v>
      </c>
      <c r="AZ15" s="130">
        <v>0</v>
      </c>
      <c r="BA15" s="130">
        <v>179720</v>
      </c>
      <c r="BB15" s="130">
        <v>0</v>
      </c>
      <c r="BC15" s="130">
        <v>1680</v>
      </c>
      <c r="BD15" s="132">
        <v>0</v>
      </c>
      <c r="BE15" s="130">
        <v>0</v>
      </c>
      <c r="BF15" s="130">
        <v>0</v>
      </c>
      <c r="BG15" s="130">
        <f t="shared" si="13"/>
        <v>192868</v>
      </c>
      <c r="BH15" s="130">
        <f>SUM(D15,AF15)</f>
        <v>458064</v>
      </c>
      <c r="BI15" s="130">
        <f t="shared" si="14"/>
        <v>458064</v>
      </c>
      <c r="BJ15" s="130">
        <f t="shared" si="15"/>
        <v>0</v>
      </c>
      <c r="BK15" s="130">
        <f t="shared" si="16"/>
        <v>412525</v>
      </c>
      <c r="BL15" s="130">
        <f t="shared" si="17"/>
        <v>45539</v>
      </c>
      <c r="BM15" s="130">
        <f t="shared" si="18"/>
        <v>0</v>
      </c>
      <c r="BN15" s="130">
        <f t="shared" si="19"/>
        <v>0</v>
      </c>
      <c r="BO15" s="132">
        <f t="shared" si="20"/>
        <v>0</v>
      </c>
      <c r="BP15" s="130">
        <f t="shared" si="21"/>
        <v>2110327</v>
      </c>
      <c r="BQ15" s="130">
        <f t="shared" si="22"/>
        <v>305555</v>
      </c>
      <c r="BR15" s="130">
        <f t="shared" si="23"/>
        <v>139033</v>
      </c>
      <c r="BS15" s="130">
        <f t="shared" si="24"/>
        <v>107304</v>
      </c>
      <c r="BT15" s="130">
        <f t="shared" si="25"/>
        <v>38253</v>
      </c>
      <c r="BU15" s="130">
        <f t="shared" si="26"/>
        <v>20965</v>
      </c>
      <c r="BV15" s="130">
        <f t="shared" si="27"/>
        <v>251871</v>
      </c>
      <c r="BW15" s="130">
        <f t="shared" si="28"/>
        <v>15636</v>
      </c>
      <c r="BX15" s="130">
        <f t="shared" si="28"/>
        <v>176669</v>
      </c>
      <c r="BY15" s="130">
        <f t="shared" si="28"/>
        <v>59566</v>
      </c>
      <c r="BZ15" s="130">
        <f t="shared" si="28"/>
        <v>24183</v>
      </c>
      <c r="CA15" s="130">
        <f t="shared" si="28"/>
        <v>1527731</v>
      </c>
      <c r="CB15" s="130">
        <f t="shared" si="28"/>
        <v>474869</v>
      </c>
      <c r="CC15" s="130">
        <f t="shared" si="28"/>
        <v>965955</v>
      </c>
      <c r="CD15" s="130">
        <f t="shared" si="28"/>
        <v>227</v>
      </c>
      <c r="CE15" s="130">
        <f t="shared" si="28"/>
        <v>86680</v>
      </c>
      <c r="CF15" s="132">
        <f t="shared" si="28"/>
        <v>0</v>
      </c>
      <c r="CG15" s="130">
        <f t="shared" si="28"/>
        <v>987</v>
      </c>
      <c r="CH15" s="130">
        <f t="shared" si="28"/>
        <v>34592</v>
      </c>
      <c r="CI15" s="130">
        <f t="shared" si="28"/>
        <v>2602983</v>
      </c>
    </row>
    <row r="16" spans="1:87" s="122" customFormat="1" ht="12" customHeight="1">
      <c r="A16" s="118" t="s">
        <v>42</v>
      </c>
      <c r="B16" s="134" t="s">
        <v>266</v>
      </c>
      <c r="C16" s="118" t="s">
        <v>267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2">
        <v>0</v>
      </c>
      <c r="L16" s="130">
        <f t="shared" si="2"/>
        <v>306099</v>
      </c>
      <c r="M16" s="130">
        <f t="shared" si="3"/>
        <v>65529</v>
      </c>
      <c r="N16" s="130">
        <v>32764</v>
      </c>
      <c r="O16" s="130">
        <v>27304</v>
      </c>
      <c r="P16" s="130">
        <v>0</v>
      </c>
      <c r="Q16" s="130">
        <v>5461</v>
      </c>
      <c r="R16" s="130">
        <f t="shared" si="4"/>
        <v>29960</v>
      </c>
      <c r="S16" s="130">
        <v>2571</v>
      </c>
      <c r="T16" s="130">
        <v>687</v>
      </c>
      <c r="U16" s="130">
        <v>26702</v>
      </c>
      <c r="V16" s="130">
        <v>0</v>
      </c>
      <c r="W16" s="130">
        <f t="shared" si="5"/>
        <v>210610</v>
      </c>
      <c r="X16" s="130">
        <v>169933</v>
      </c>
      <c r="Y16" s="130">
        <v>22014</v>
      </c>
      <c r="Z16" s="130">
        <v>18663</v>
      </c>
      <c r="AA16" s="130">
        <v>0</v>
      </c>
      <c r="AB16" s="132">
        <v>323111</v>
      </c>
      <c r="AC16" s="130">
        <v>0</v>
      </c>
      <c r="AD16" s="130">
        <v>338551</v>
      </c>
      <c r="AE16" s="130">
        <f t="shared" si="6"/>
        <v>644650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2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2">
        <v>90787</v>
      </c>
      <c r="BE16" s="130">
        <v>0</v>
      </c>
      <c r="BF16" s="130">
        <v>97995</v>
      </c>
      <c r="BG16" s="130">
        <f t="shared" si="13"/>
        <v>97995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2">
        <f t="shared" si="20"/>
        <v>0</v>
      </c>
      <c r="BP16" s="130">
        <f t="shared" si="21"/>
        <v>306099</v>
      </c>
      <c r="BQ16" s="130">
        <f t="shared" si="22"/>
        <v>65529</v>
      </c>
      <c r="BR16" s="130">
        <f t="shared" si="23"/>
        <v>32764</v>
      </c>
      <c r="BS16" s="130">
        <f t="shared" si="24"/>
        <v>27304</v>
      </c>
      <c r="BT16" s="130">
        <f t="shared" si="25"/>
        <v>0</v>
      </c>
      <c r="BU16" s="130">
        <f t="shared" si="26"/>
        <v>5461</v>
      </c>
      <c r="BV16" s="130">
        <f t="shared" si="27"/>
        <v>29960</v>
      </c>
      <c r="BW16" s="130">
        <f t="shared" si="28"/>
        <v>2571</v>
      </c>
      <c r="BX16" s="130">
        <f t="shared" si="28"/>
        <v>687</v>
      </c>
      <c r="BY16" s="130">
        <f t="shared" si="28"/>
        <v>26702</v>
      </c>
      <c r="BZ16" s="130">
        <f t="shared" si="28"/>
        <v>0</v>
      </c>
      <c r="CA16" s="130">
        <f t="shared" si="28"/>
        <v>210610</v>
      </c>
      <c r="CB16" s="130">
        <f t="shared" si="28"/>
        <v>169933</v>
      </c>
      <c r="CC16" s="130">
        <f t="shared" si="28"/>
        <v>22014</v>
      </c>
      <c r="CD16" s="130">
        <f t="shared" si="28"/>
        <v>18663</v>
      </c>
      <c r="CE16" s="130">
        <f t="shared" si="28"/>
        <v>0</v>
      </c>
      <c r="CF16" s="132">
        <f t="shared" si="28"/>
        <v>413898</v>
      </c>
      <c r="CG16" s="130">
        <f t="shared" si="28"/>
        <v>0</v>
      </c>
      <c r="CH16" s="130">
        <f t="shared" si="28"/>
        <v>436546</v>
      </c>
      <c r="CI16" s="130">
        <f t="shared" si="28"/>
        <v>742645</v>
      </c>
    </row>
    <row r="17" spans="1:87" s="122" customFormat="1" ht="12" customHeight="1">
      <c r="A17" s="118" t="s">
        <v>42</v>
      </c>
      <c r="B17" s="134" t="s">
        <v>268</v>
      </c>
      <c r="C17" s="118" t="s">
        <v>269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2">
        <v>0</v>
      </c>
      <c r="L17" s="130">
        <f t="shared" si="2"/>
        <v>236433</v>
      </c>
      <c r="M17" s="130">
        <f t="shared" si="3"/>
        <v>32757</v>
      </c>
      <c r="N17" s="130">
        <v>22913</v>
      </c>
      <c r="O17" s="130">
        <v>0</v>
      </c>
      <c r="P17" s="130">
        <v>0</v>
      </c>
      <c r="Q17" s="130">
        <v>9844</v>
      </c>
      <c r="R17" s="130">
        <f t="shared" si="4"/>
        <v>38010</v>
      </c>
      <c r="S17" s="130">
        <v>33820</v>
      </c>
      <c r="T17" s="130">
        <v>0</v>
      </c>
      <c r="U17" s="130">
        <v>4190</v>
      </c>
      <c r="V17" s="130">
        <v>0</v>
      </c>
      <c r="W17" s="130">
        <f t="shared" si="5"/>
        <v>165666</v>
      </c>
      <c r="X17" s="130">
        <v>102465</v>
      </c>
      <c r="Y17" s="130">
        <v>57210</v>
      </c>
      <c r="Z17" s="130">
        <v>5991</v>
      </c>
      <c r="AA17" s="130">
        <v>0</v>
      </c>
      <c r="AB17" s="132">
        <v>634766</v>
      </c>
      <c r="AC17" s="130">
        <v>0</v>
      </c>
      <c r="AD17" s="130">
        <v>0</v>
      </c>
      <c r="AE17" s="130">
        <f t="shared" si="6"/>
        <v>236433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2">
        <v>0</v>
      </c>
      <c r="AN17" s="130">
        <f t="shared" si="9"/>
        <v>3790</v>
      </c>
      <c r="AO17" s="130">
        <f t="shared" si="10"/>
        <v>3790</v>
      </c>
      <c r="AP17" s="130">
        <v>3790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2">
        <v>140295</v>
      </c>
      <c r="BE17" s="130">
        <v>0</v>
      </c>
      <c r="BF17" s="130">
        <v>0</v>
      </c>
      <c r="BG17" s="130">
        <f t="shared" si="13"/>
        <v>3790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2">
        <f t="shared" si="20"/>
        <v>0</v>
      </c>
      <c r="BP17" s="130">
        <f t="shared" si="21"/>
        <v>240223</v>
      </c>
      <c r="BQ17" s="130">
        <f t="shared" si="22"/>
        <v>36547</v>
      </c>
      <c r="BR17" s="130">
        <f t="shared" si="23"/>
        <v>26703</v>
      </c>
      <c r="BS17" s="130">
        <f t="shared" si="24"/>
        <v>0</v>
      </c>
      <c r="BT17" s="130">
        <f t="shared" si="25"/>
        <v>0</v>
      </c>
      <c r="BU17" s="130">
        <f t="shared" si="26"/>
        <v>9844</v>
      </c>
      <c r="BV17" s="130">
        <f t="shared" si="27"/>
        <v>38010</v>
      </c>
      <c r="BW17" s="130">
        <f t="shared" si="28"/>
        <v>33820</v>
      </c>
      <c r="BX17" s="130">
        <f t="shared" si="28"/>
        <v>0</v>
      </c>
      <c r="BY17" s="130">
        <f t="shared" si="28"/>
        <v>4190</v>
      </c>
      <c r="BZ17" s="130">
        <f t="shared" si="28"/>
        <v>0</v>
      </c>
      <c r="CA17" s="130">
        <f t="shared" si="28"/>
        <v>165666</v>
      </c>
      <c r="CB17" s="130">
        <f t="shared" si="28"/>
        <v>102465</v>
      </c>
      <c r="CC17" s="130">
        <f t="shared" si="28"/>
        <v>57210</v>
      </c>
      <c r="CD17" s="130">
        <f t="shared" si="28"/>
        <v>5991</v>
      </c>
      <c r="CE17" s="130">
        <f t="shared" si="28"/>
        <v>0</v>
      </c>
      <c r="CF17" s="132">
        <f t="shared" si="28"/>
        <v>775061</v>
      </c>
      <c r="CG17" s="130">
        <f t="shared" si="28"/>
        <v>0</v>
      </c>
      <c r="CH17" s="130">
        <f t="shared" si="28"/>
        <v>0</v>
      </c>
      <c r="CI17" s="130">
        <f t="shared" si="28"/>
        <v>240223</v>
      </c>
    </row>
    <row r="18" spans="1:87" s="122" customFormat="1" ht="12" customHeight="1">
      <c r="A18" s="118" t="s">
        <v>42</v>
      </c>
      <c r="B18" s="134" t="s">
        <v>270</v>
      </c>
      <c r="C18" s="118" t="s">
        <v>271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2">
        <v>0</v>
      </c>
      <c r="L18" s="130">
        <f t="shared" si="2"/>
        <v>661531</v>
      </c>
      <c r="M18" s="130">
        <f t="shared" si="3"/>
        <v>131744</v>
      </c>
      <c r="N18" s="130">
        <v>30086</v>
      </c>
      <c r="O18" s="130">
        <v>88520</v>
      </c>
      <c r="P18" s="130">
        <v>0</v>
      </c>
      <c r="Q18" s="130">
        <v>13138</v>
      </c>
      <c r="R18" s="130">
        <f t="shared" si="4"/>
        <v>37008</v>
      </c>
      <c r="S18" s="130">
        <v>9581</v>
      </c>
      <c r="T18" s="130">
        <v>390</v>
      </c>
      <c r="U18" s="130">
        <v>27037</v>
      </c>
      <c r="V18" s="130">
        <v>0</v>
      </c>
      <c r="W18" s="130">
        <f t="shared" si="5"/>
        <v>492779</v>
      </c>
      <c r="X18" s="130">
        <v>380301</v>
      </c>
      <c r="Y18" s="130">
        <v>83410</v>
      </c>
      <c r="Z18" s="130">
        <v>14512</v>
      </c>
      <c r="AA18" s="130">
        <v>14556</v>
      </c>
      <c r="AB18" s="132">
        <v>516289</v>
      </c>
      <c r="AC18" s="130">
        <v>0</v>
      </c>
      <c r="AD18" s="130">
        <v>426129</v>
      </c>
      <c r="AE18" s="130">
        <f t="shared" si="6"/>
        <v>1087660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2">
        <v>0</v>
      </c>
      <c r="AN18" s="130">
        <f t="shared" si="9"/>
        <v>275727</v>
      </c>
      <c r="AO18" s="130">
        <f t="shared" si="10"/>
        <v>29669</v>
      </c>
      <c r="AP18" s="130">
        <v>29669</v>
      </c>
      <c r="AQ18" s="130">
        <v>0</v>
      </c>
      <c r="AR18" s="130">
        <v>0</v>
      </c>
      <c r="AS18" s="130">
        <v>0</v>
      </c>
      <c r="AT18" s="130">
        <f t="shared" si="11"/>
        <v>41755</v>
      </c>
      <c r="AU18" s="130">
        <v>0</v>
      </c>
      <c r="AV18" s="130">
        <v>26364</v>
      </c>
      <c r="AW18" s="130">
        <v>15391</v>
      </c>
      <c r="AX18" s="130">
        <v>0</v>
      </c>
      <c r="AY18" s="130">
        <f t="shared" si="12"/>
        <v>204303</v>
      </c>
      <c r="AZ18" s="130">
        <v>47371</v>
      </c>
      <c r="BA18" s="130">
        <v>155517</v>
      </c>
      <c r="BB18" s="130">
        <v>1415</v>
      </c>
      <c r="BC18" s="130">
        <v>0</v>
      </c>
      <c r="BD18" s="132">
        <v>0</v>
      </c>
      <c r="BE18" s="130">
        <v>0</v>
      </c>
      <c r="BF18" s="130">
        <v>578</v>
      </c>
      <c r="BG18" s="130">
        <f t="shared" si="13"/>
        <v>276305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2">
        <f t="shared" si="20"/>
        <v>0</v>
      </c>
      <c r="BP18" s="130">
        <f t="shared" si="21"/>
        <v>937258</v>
      </c>
      <c r="BQ18" s="130">
        <f t="shared" si="22"/>
        <v>161413</v>
      </c>
      <c r="BR18" s="130">
        <f t="shared" si="23"/>
        <v>59755</v>
      </c>
      <c r="BS18" s="130">
        <f t="shared" si="24"/>
        <v>88520</v>
      </c>
      <c r="BT18" s="130">
        <f t="shared" si="25"/>
        <v>0</v>
      </c>
      <c r="BU18" s="130">
        <f t="shared" si="26"/>
        <v>13138</v>
      </c>
      <c r="BV18" s="130">
        <f t="shared" si="27"/>
        <v>78763</v>
      </c>
      <c r="BW18" s="130">
        <f t="shared" si="28"/>
        <v>9581</v>
      </c>
      <c r="BX18" s="130">
        <f t="shared" si="28"/>
        <v>26754</v>
      </c>
      <c r="BY18" s="130">
        <f t="shared" si="28"/>
        <v>42428</v>
      </c>
      <c r="BZ18" s="130">
        <f t="shared" si="28"/>
        <v>0</v>
      </c>
      <c r="CA18" s="130">
        <f t="shared" si="28"/>
        <v>697082</v>
      </c>
      <c r="CB18" s="130">
        <f t="shared" si="28"/>
        <v>427672</v>
      </c>
      <c r="CC18" s="130">
        <f t="shared" si="28"/>
        <v>238927</v>
      </c>
      <c r="CD18" s="130">
        <f t="shared" si="28"/>
        <v>15927</v>
      </c>
      <c r="CE18" s="130">
        <f t="shared" si="28"/>
        <v>14556</v>
      </c>
      <c r="CF18" s="132">
        <f t="shared" si="28"/>
        <v>516289</v>
      </c>
      <c r="CG18" s="130">
        <f t="shared" si="28"/>
        <v>0</v>
      </c>
      <c r="CH18" s="130">
        <f t="shared" si="28"/>
        <v>426707</v>
      </c>
      <c r="CI18" s="130">
        <f t="shared" si="28"/>
        <v>1363965</v>
      </c>
    </row>
    <row r="19" spans="1:87" s="122" customFormat="1" ht="12" customHeight="1">
      <c r="A19" s="118" t="s">
        <v>42</v>
      </c>
      <c r="B19" s="134" t="s">
        <v>272</v>
      </c>
      <c r="C19" s="118" t="s">
        <v>273</v>
      </c>
      <c r="D19" s="130">
        <f t="shared" si="0"/>
        <v>389192</v>
      </c>
      <c r="E19" s="130">
        <f t="shared" si="1"/>
        <v>389189</v>
      </c>
      <c r="F19" s="130">
        <v>0</v>
      </c>
      <c r="G19" s="130">
        <v>389189</v>
      </c>
      <c r="H19" s="130">
        <v>0</v>
      </c>
      <c r="I19" s="130">
        <v>0</v>
      </c>
      <c r="J19" s="130">
        <v>3</v>
      </c>
      <c r="K19" s="132">
        <v>0</v>
      </c>
      <c r="L19" s="130">
        <f t="shared" si="2"/>
        <v>4872830</v>
      </c>
      <c r="M19" s="130">
        <f t="shared" si="3"/>
        <v>1261964</v>
      </c>
      <c r="N19" s="130">
        <v>174159</v>
      </c>
      <c r="O19" s="130">
        <v>910151</v>
      </c>
      <c r="P19" s="130">
        <v>126111</v>
      </c>
      <c r="Q19" s="130">
        <v>51543</v>
      </c>
      <c r="R19" s="130">
        <f t="shared" si="4"/>
        <v>1942433</v>
      </c>
      <c r="S19" s="130">
        <v>96078</v>
      </c>
      <c r="T19" s="130">
        <v>1329822</v>
      </c>
      <c r="U19" s="130">
        <v>516533</v>
      </c>
      <c r="V19" s="130">
        <v>23729</v>
      </c>
      <c r="W19" s="130">
        <f t="shared" si="5"/>
        <v>1644006</v>
      </c>
      <c r="X19" s="130">
        <v>289</v>
      </c>
      <c r="Y19" s="130">
        <v>1309675</v>
      </c>
      <c r="Z19" s="130">
        <v>151161</v>
      </c>
      <c r="AA19" s="130">
        <v>182881</v>
      </c>
      <c r="AB19" s="132">
        <v>0</v>
      </c>
      <c r="AC19" s="130">
        <v>698</v>
      </c>
      <c r="AD19" s="130">
        <v>0</v>
      </c>
      <c r="AE19" s="130">
        <f t="shared" si="6"/>
        <v>5262022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2">
        <v>0</v>
      </c>
      <c r="AN19" s="130">
        <f t="shared" si="9"/>
        <v>533796</v>
      </c>
      <c r="AO19" s="130">
        <f t="shared" si="10"/>
        <v>31233</v>
      </c>
      <c r="AP19" s="130">
        <v>16643</v>
      </c>
      <c r="AQ19" s="130">
        <v>14590</v>
      </c>
      <c r="AR19" s="130">
        <v>0</v>
      </c>
      <c r="AS19" s="130">
        <v>0</v>
      </c>
      <c r="AT19" s="130">
        <f t="shared" si="11"/>
        <v>23417</v>
      </c>
      <c r="AU19" s="130">
        <v>3000</v>
      </c>
      <c r="AV19" s="130">
        <v>20417</v>
      </c>
      <c r="AW19" s="130">
        <v>0</v>
      </c>
      <c r="AX19" s="130">
        <v>0</v>
      </c>
      <c r="AY19" s="130">
        <f t="shared" si="12"/>
        <v>479146</v>
      </c>
      <c r="AZ19" s="130">
        <v>214404</v>
      </c>
      <c r="BA19" s="130">
        <v>264742</v>
      </c>
      <c r="BB19" s="130">
        <v>0</v>
      </c>
      <c r="BC19" s="130">
        <v>0</v>
      </c>
      <c r="BD19" s="132">
        <v>232167</v>
      </c>
      <c r="BE19" s="130">
        <v>0</v>
      </c>
      <c r="BF19" s="130">
        <v>0</v>
      </c>
      <c r="BG19" s="130">
        <f t="shared" si="13"/>
        <v>533796</v>
      </c>
      <c r="BH19" s="130">
        <f>SUM(D19,AF19)</f>
        <v>389192</v>
      </c>
      <c r="BI19" s="130">
        <f t="shared" si="14"/>
        <v>389189</v>
      </c>
      <c r="BJ19" s="130">
        <f t="shared" si="15"/>
        <v>0</v>
      </c>
      <c r="BK19" s="130">
        <f t="shared" si="16"/>
        <v>389189</v>
      </c>
      <c r="BL19" s="130">
        <f t="shared" si="17"/>
        <v>0</v>
      </c>
      <c r="BM19" s="130">
        <f t="shared" si="18"/>
        <v>0</v>
      </c>
      <c r="BN19" s="130">
        <f t="shared" si="19"/>
        <v>3</v>
      </c>
      <c r="BO19" s="132">
        <f t="shared" si="20"/>
        <v>0</v>
      </c>
      <c r="BP19" s="130">
        <f t="shared" si="21"/>
        <v>5406626</v>
      </c>
      <c r="BQ19" s="130">
        <f t="shared" si="22"/>
        <v>1293197</v>
      </c>
      <c r="BR19" s="130">
        <f t="shared" si="23"/>
        <v>190802</v>
      </c>
      <c r="BS19" s="130">
        <f t="shared" si="24"/>
        <v>924741</v>
      </c>
      <c r="BT19" s="130">
        <f t="shared" si="25"/>
        <v>126111</v>
      </c>
      <c r="BU19" s="130">
        <f t="shared" si="26"/>
        <v>51543</v>
      </c>
      <c r="BV19" s="130">
        <f t="shared" si="27"/>
        <v>1965850</v>
      </c>
      <c r="BW19" s="130">
        <f t="shared" si="28"/>
        <v>99078</v>
      </c>
      <c r="BX19" s="130">
        <f t="shared" si="28"/>
        <v>1350239</v>
      </c>
      <c r="BY19" s="130">
        <f t="shared" si="28"/>
        <v>516533</v>
      </c>
      <c r="BZ19" s="130">
        <f t="shared" si="28"/>
        <v>23729</v>
      </c>
      <c r="CA19" s="130">
        <f t="shared" si="28"/>
        <v>2123152</v>
      </c>
      <c r="CB19" s="130">
        <f t="shared" si="28"/>
        <v>214693</v>
      </c>
      <c r="CC19" s="130">
        <f t="shared" si="28"/>
        <v>1574417</v>
      </c>
      <c r="CD19" s="130">
        <f t="shared" si="28"/>
        <v>151161</v>
      </c>
      <c r="CE19" s="130">
        <f t="shared" si="28"/>
        <v>182881</v>
      </c>
      <c r="CF19" s="132">
        <f t="shared" si="28"/>
        <v>232167</v>
      </c>
      <c r="CG19" s="130">
        <f t="shared" si="28"/>
        <v>698</v>
      </c>
      <c r="CH19" s="130">
        <f t="shared" si="28"/>
        <v>0</v>
      </c>
      <c r="CI19" s="130">
        <f t="shared" si="28"/>
        <v>5795818</v>
      </c>
    </row>
    <row r="20" spans="1:87" s="122" customFormat="1" ht="12" customHeight="1">
      <c r="A20" s="118" t="s">
        <v>42</v>
      </c>
      <c r="B20" s="134" t="s">
        <v>274</v>
      </c>
      <c r="C20" s="118" t="s">
        <v>275</v>
      </c>
      <c r="D20" s="130">
        <f t="shared" si="0"/>
        <v>292110</v>
      </c>
      <c r="E20" s="130">
        <f t="shared" si="1"/>
        <v>292110</v>
      </c>
      <c r="F20" s="130">
        <v>2310</v>
      </c>
      <c r="G20" s="130">
        <v>289800</v>
      </c>
      <c r="H20" s="130">
        <v>0</v>
      </c>
      <c r="I20" s="130">
        <v>0</v>
      </c>
      <c r="J20" s="130">
        <v>0</v>
      </c>
      <c r="K20" s="132">
        <v>0</v>
      </c>
      <c r="L20" s="130">
        <f t="shared" si="2"/>
        <v>2189936</v>
      </c>
      <c r="M20" s="130">
        <f t="shared" si="3"/>
        <v>383126</v>
      </c>
      <c r="N20" s="130">
        <v>124871</v>
      </c>
      <c r="O20" s="130">
        <v>169324</v>
      </c>
      <c r="P20" s="130">
        <v>88931</v>
      </c>
      <c r="Q20" s="130">
        <v>0</v>
      </c>
      <c r="R20" s="130">
        <f t="shared" si="4"/>
        <v>367543</v>
      </c>
      <c r="S20" s="130">
        <v>24193</v>
      </c>
      <c r="T20" s="130">
        <v>301344</v>
      </c>
      <c r="U20" s="130">
        <v>42006</v>
      </c>
      <c r="V20" s="130">
        <v>29082</v>
      </c>
      <c r="W20" s="130">
        <f t="shared" si="5"/>
        <v>1410185</v>
      </c>
      <c r="X20" s="130">
        <v>416288</v>
      </c>
      <c r="Y20" s="130">
        <v>986813</v>
      </c>
      <c r="Z20" s="130">
        <v>5475</v>
      </c>
      <c r="AA20" s="130">
        <v>1609</v>
      </c>
      <c r="AB20" s="132">
        <v>0</v>
      </c>
      <c r="AC20" s="130">
        <v>0</v>
      </c>
      <c r="AD20" s="130">
        <v>0</v>
      </c>
      <c r="AE20" s="130">
        <f t="shared" si="6"/>
        <v>2482046</v>
      </c>
      <c r="AF20" s="130">
        <f t="shared" si="7"/>
        <v>56070</v>
      </c>
      <c r="AG20" s="130">
        <f t="shared" si="8"/>
        <v>56070</v>
      </c>
      <c r="AH20" s="130">
        <v>0</v>
      </c>
      <c r="AI20" s="130">
        <v>56070</v>
      </c>
      <c r="AJ20" s="130">
        <v>0</v>
      </c>
      <c r="AK20" s="130">
        <v>0</v>
      </c>
      <c r="AL20" s="130">
        <v>0</v>
      </c>
      <c r="AM20" s="132">
        <v>0</v>
      </c>
      <c r="AN20" s="130">
        <f t="shared" si="9"/>
        <v>130080</v>
      </c>
      <c r="AO20" s="130">
        <f t="shared" si="10"/>
        <v>24657</v>
      </c>
      <c r="AP20" s="130">
        <v>12562</v>
      </c>
      <c r="AQ20" s="130">
        <v>0</v>
      </c>
      <c r="AR20" s="130">
        <v>0</v>
      </c>
      <c r="AS20" s="130">
        <v>12095</v>
      </c>
      <c r="AT20" s="130">
        <f t="shared" si="11"/>
        <v>33068</v>
      </c>
      <c r="AU20" s="130">
        <v>0</v>
      </c>
      <c r="AV20" s="130">
        <v>33068</v>
      </c>
      <c r="AW20" s="130">
        <v>0</v>
      </c>
      <c r="AX20" s="130">
        <v>0</v>
      </c>
      <c r="AY20" s="130">
        <f t="shared" si="12"/>
        <v>72355</v>
      </c>
      <c r="AZ20" s="130">
        <v>0</v>
      </c>
      <c r="BA20" s="130">
        <v>66921</v>
      </c>
      <c r="BB20" s="130">
        <v>5434</v>
      </c>
      <c r="BC20" s="130">
        <v>0</v>
      </c>
      <c r="BD20" s="132">
        <v>0</v>
      </c>
      <c r="BE20" s="130">
        <v>0</v>
      </c>
      <c r="BF20" s="130">
        <v>0</v>
      </c>
      <c r="BG20" s="130">
        <f t="shared" si="13"/>
        <v>186150</v>
      </c>
      <c r="BH20" s="130">
        <f>SUM(D20,AF20)</f>
        <v>348180</v>
      </c>
      <c r="BI20" s="130">
        <f t="shared" si="14"/>
        <v>348180</v>
      </c>
      <c r="BJ20" s="130">
        <f t="shared" si="15"/>
        <v>2310</v>
      </c>
      <c r="BK20" s="130">
        <f t="shared" si="16"/>
        <v>345870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2">
        <f t="shared" si="20"/>
        <v>0</v>
      </c>
      <c r="BP20" s="130">
        <f t="shared" si="21"/>
        <v>2320016</v>
      </c>
      <c r="BQ20" s="130">
        <f t="shared" si="22"/>
        <v>407783</v>
      </c>
      <c r="BR20" s="130">
        <f t="shared" si="23"/>
        <v>137433</v>
      </c>
      <c r="BS20" s="130">
        <f t="shared" si="24"/>
        <v>169324</v>
      </c>
      <c r="BT20" s="130">
        <f t="shared" si="25"/>
        <v>88931</v>
      </c>
      <c r="BU20" s="130">
        <f t="shared" si="26"/>
        <v>12095</v>
      </c>
      <c r="BV20" s="130">
        <f t="shared" si="27"/>
        <v>400611</v>
      </c>
      <c r="BW20" s="130">
        <f t="shared" si="28"/>
        <v>24193</v>
      </c>
      <c r="BX20" s="130">
        <f t="shared" si="28"/>
        <v>334412</v>
      </c>
      <c r="BY20" s="130">
        <f t="shared" si="28"/>
        <v>42006</v>
      </c>
      <c r="BZ20" s="130">
        <f t="shared" si="28"/>
        <v>29082</v>
      </c>
      <c r="CA20" s="130">
        <f t="shared" si="28"/>
        <v>1482540</v>
      </c>
      <c r="CB20" s="130">
        <f t="shared" si="28"/>
        <v>416288</v>
      </c>
      <c r="CC20" s="130">
        <f t="shared" si="28"/>
        <v>1053734</v>
      </c>
      <c r="CD20" s="130">
        <f t="shared" si="28"/>
        <v>10909</v>
      </c>
      <c r="CE20" s="130">
        <f t="shared" si="28"/>
        <v>1609</v>
      </c>
      <c r="CF20" s="132">
        <f t="shared" si="28"/>
        <v>0</v>
      </c>
      <c r="CG20" s="130">
        <f t="shared" si="28"/>
        <v>0</v>
      </c>
      <c r="CH20" s="130">
        <f t="shared" si="28"/>
        <v>0</v>
      </c>
      <c r="CI20" s="130">
        <f t="shared" si="28"/>
        <v>2668196</v>
      </c>
    </row>
    <row r="21" spans="1:87" s="122" customFormat="1" ht="12" customHeight="1">
      <c r="A21" s="118" t="s">
        <v>42</v>
      </c>
      <c r="B21" s="134" t="s">
        <v>276</v>
      </c>
      <c r="C21" s="118" t="s">
        <v>277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2">
        <v>0</v>
      </c>
      <c r="L21" s="130">
        <f t="shared" si="2"/>
        <v>474138</v>
      </c>
      <c r="M21" s="130">
        <f t="shared" si="3"/>
        <v>222630</v>
      </c>
      <c r="N21" s="130">
        <v>61415</v>
      </c>
      <c r="O21" s="130">
        <v>138184</v>
      </c>
      <c r="P21" s="130">
        <v>0</v>
      </c>
      <c r="Q21" s="130">
        <v>23031</v>
      </c>
      <c r="R21" s="130">
        <f t="shared" si="4"/>
        <v>25606</v>
      </c>
      <c r="S21" s="130">
        <v>12491</v>
      </c>
      <c r="T21" s="130">
        <v>0</v>
      </c>
      <c r="U21" s="130">
        <v>13115</v>
      </c>
      <c r="V21" s="130">
        <v>0</v>
      </c>
      <c r="W21" s="130">
        <f t="shared" si="5"/>
        <v>225902</v>
      </c>
      <c r="X21" s="130">
        <v>225902</v>
      </c>
      <c r="Y21" s="130">
        <v>0</v>
      </c>
      <c r="Z21" s="130">
        <v>0</v>
      </c>
      <c r="AA21" s="130">
        <v>0</v>
      </c>
      <c r="AB21" s="132">
        <v>605715</v>
      </c>
      <c r="AC21" s="130">
        <v>0</v>
      </c>
      <c r="AD21" s="130">
        <v>0</v>
      </c>
      <c r="AE21" s="130">
        <f t="shared" si="6"/>
        <v>474138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2">
        <v>0</v>
      </c>
      <c r="AN21" s="130">
        <f t="shared" si="9"/>
        <v>45387</v>
      </c>
      <c r="AO21" s="130">
        <f t="shared" si="10"/>
        <v>7890</v>
      </c>
      <c r="AP21" s="130">
        <v>7890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37497</v>
      </c>
      <c r="AZ21" s="130">
        <v>37497</v>
      </c>
      <c r="BA21" s="130">
        <v>0</v>
      </c>
      <c r="BB21" s="130">
        <v>0</v>
      </c>
      <c r="BC21" s="130">
        <v>0</v>
      </c>
      <c r="BD21" s="132">
        <v>85984</v>
      </c>
      <c r="BE21" s="130">
        <v>0</v>
      </c>
      <c r="BF21" s="130">
        <v>0</v>
      </c>
      <c r="BG21" s="130">
        <f t="shared" si="13"/>
        <v>45387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2">
        <f t="shared" si="20"/>
        <v>0</v>
      </c>
      <c r="BP21" s="130">
        <f t="shared" si="21"/>
        <v>519525</v>
      </c>
      <c r="BQ21" s="130">
        <f t="shared" si="22"/>
        <v>230520</v>
      </c>
      <c r="BR21" s="130">
        <f t="shared" si="23"/>
        <v>69305</v>
      </c>
      <c r="BS21" s="130">
        <f t="shared" si="24"/>
        <v>138184</v>
      </c>
      <c r="BT21" s="130">
        <f t="shared" si="25"/>
        <v>0</v>
      </c>
      <c r="BU21" s="130">
        <f t="shared" si="26"/>
        <v>23031</v>
      </c>
      <c r="BV21" s="130">
        <f t="shared" si="27"/>
        <v>25606</v>
      </c>
      <c r="BW21" s="130">
        <f t="shared" si="28"/>
        <v>12491</v>
      </c>
      <c r="BX21" s="130">
        <f t="shared" si="28"/>
        <v>0</v>
      </c>
      <c r="BY21" s="130">
        <f t="shared" si="28"/>
        <v>13115</v>
      </c>
      <c r="BZ21" s="130">
        <f t="shared" si="28"/>
        <v>0</v>
      </c>
      <c r="CA21" s="130">
        <f t="shared" si="28"/>
        <v>263399</v>
      </c>
      <c r="CB21" s="130">
        <f t="shared" si="28"/>
        <v>263399</v>
      </c>
      <c r="CC21" s="130">
        <f t="shared" si="28"/>
        <v>0</v>
      </c>
      <c r="CD21" s="130">
        <f t="shared" si="28"/>
        <v>0</v>
      </c>
      <c r="CE21" s="130">
        <f t="shared" si="28"/>
        <v>0</v>
      </c>
      <c r="CF21" s="132">
        <f t="shared" si="28"/>
        <v>691699</v>
      </c>
      <c r="CG21" s="130">
        <f t="shared" si="28"/>
        <v>0</v>
      </c>
      <c r="CH21" s="130">
        <f t="shared" si="28"/>
        <v>0</v>
      </c>
      <c r="CI21" s="130">
        <f t="shared" si="28"/>
        <v>519525</v>
      </c>
    </row>
    <row r="22" spans="1:87" s="122" customFormat="1" ht="12" customHeight="1">
      <c r="A22" s="118" t="s">
        <v>42</v>
      </c>
      <c r="B22" s="134" t="s">
        <v>278</v>
      </c>
      <c r="C22" s="118" t="s">
        <v>279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2">
        <v>0</v>
      </c>
      <c r="L22" s="130">
        <f t="shared" si="2"/>
        <v>1004674</v>
      </c>
      <c r="M22" s="130">
        <f t="shared" si="3"/>
        <v>121557</v>
      </c>
      <c r="N22" s="130">
        <v>35752</v>
      </c>
      <c r="O22" s="130">
        <v>0</v>
      </c>
      <c r="P22" s="130">
        <v>71504</v>
      </c>
      <c r="Q22" s="130">
        <v>14301</v>
      </c>
      <c r="R22" s="130">
        <f t="shared" si="4"/>
        <v>316639</v>
      </c>
      <c r="S22" s="130">
        <v>3344</v>
      </c>
      <c r="T22" s="130">
        <v>282756</v>
      </c>
      <c r="U22" s="130">
        <v>30539</v>
      </c>
      <c r="V22" s="130">
        <v>0</v>
      </c>
      <c r="W22" s="130">
        <f t="shared" si="5"/>
        <v>566478</v>
      </c>
      <c r="X22" s="130">
        <v>218275</v>
      </c>
      <c r="Y22" s="130">
        <v>338231</v>
      </c>
      <c r="Z22" s="130">
        <v>9972</v>
      </c>
      <c r="AA22" s="130">
        <v>0</v>
      </c>
      <c r="AB22" s="132">
        <v>0</v>
      </c>
      <c r="AC22" s="130">
        <v>0</v>
      </c>
      <c r="AD22" s="130">
        <v>0</v>
      </c>
      <c r="AE22" s="130">
        <f t="shared" si="6"/>
        <v>1004674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2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2">
        <v>106332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2">
        <f t="shared" si="20"/>
        <v>0</v>
      </c>
      <c r="BP22" s="130">
        <f t="shared" si="21"/>
        <v>1004674</v>
      </c>
      <c r="BQ22" s="130">
        <f t="shared" si="22"/>
        <v>121557</v>
      </c>
      <c r="BR22" s="130">
        <f t="shared" si="23"/>
        <v>35752</v>
      </c>
      <c r="BS22" s="130">
        <f t="shared" si="24"/>
        <v>0</v>
      </c>
      <c r="BT22" s="130">
        <f t="shared" si="25"/>
        <v>71504</v>
      </c>
      <c r="BU22" s="130">
        <f t="shared" si="26"/>
        <v>14301</v>
      </c>
      <c r="BV22" s="130">
        <f t="shared" si="27"/>
        <v>316639</v>
      </c>
      <c r="BW22" s="130">
        <f t="shared" si="28"/>
        <v>3344</v>
      </c>
      <c r="BX22" s="130">
        <f t="shared" si="28"/>
        <v>282756</v>
      </c>
      <c r="BY22" s="130">
        <f t="shared" si="28"/>
        <v>30539</v>
      </c>
      <c r="BZ22" s="130">
        <f t="shared" si="28"/>
        <v>0</v>
      </c>
      <c r="CA22" s="130">
        <f t="shared" si="28"/>
        <v>566478</v>
      </c>
      <c r="CB22" s="130">
        <f t="shared" si="28"/>
        <v>218275</v>
      </c>
      <c r="CC22" s="130">
        <f t="shared" si="28"/>
        <v>338231</v>
      </c>
      <c r="CD22" s="130">
        <f t="shared" si="28"/>
        <v>9972</v>
      </c>
      <c r="CE22" s="130">
        <f t="shared" si="28"/>
        <v>0</v>
      </c>
      <c r="CF22" s="132">
        <f t="shared" si="28"/>
        <v>106332</v>
      </c>
      <c r="CG22" s="130">
        <f t="shared" si="28"/>
        <v>0</v>
      </c>
      <c r="CH22" s="130">
        <f t="shared" si="28"/>
        <v>0</v>
      </c>
      <c r="CI22" s="130">
        <f t="shared" si="28"/>
        <v>1004674</v>
      </c>
    </row>
    <row r="23" spans="1:87" s="122" customFormat="1" ht="12" customHeight="1">
      <c r="A23" s="118" t="s">
        <v>42</v>
      </c>
      <c r="B23" s="134" t="s">
        <v>280</v>
      </c>
      <c r="C23" s="118" t="s">
        <v>281</v>
      </c>
      <c r="D23" s="130">
        <f t="shared" si="0"/>
        <v>52244</v>
      </c>
      <c r="E23" s="130">
        <f t="shared" si="1"/>
        <v>52244</v>
      </c>
      <c r="F23" s="130">
        <v>0</v>
      </c>
      <c r="G23" s="130">
        <v>48116</v>
      </c>
      <c r="H23" s="130">
        <v>3914</v>
      </c>
      <c r="I23" s="130">
        <v>214</v>
      </c>
      <c r="J23" s="130">
        <v>0</v>
      </c>
      <c r="K23" s="132">
        <v>0</v>
      </c>
      <c r="L23" s="130">
        <f t="shared" si="2"/>
        <v>773887</v>
      </c>
      <c r="M23" s="130">
        <f t="shared" si="3"/>
        <v>125805</v>
      </c>
      <c r="N23" s="130">
        <v>92243</v>
      </c>
      <c r="O23" s="130">
        <v>0</v>
      </c>
      <c r="P23" s="130">
        <v>33562</v>
      </c>
      <c r="Q23" s="130">
        <v>0</v>
      </c>
      <c r="R23" s="130">
        <f t="shared" si="4"/>
        <v>44100</v>
      </c>
      <c r="S23" s="130">
        <v>0</v>
      </c>
      <c r="T23" s="130">
        <v>42152</v>
      </c>
      <c r="U23" s="130">
        <v>1948</v>
      </c>
      <c r="V23" s="130">
        <v>0</v>
      </c>
      <c r="W23" s="130">
        <f t="shared" si="5"/>
        <v>603982</v>
      </c>
      <c r="X23" s="130">
        <v>290660</v>
      </c>
      <c r="Y23" s="130">
        <v>265991</v>
      </c>
      <c r="Z23" s="130">
        <v>44677</v>
      </c>
      <c r="AA23" s="130">
        <v>2654</v>
      </c>
      <c r="AB23" s="132">
        <v>0</v>
      </c>
      <c r="AC23" s="130">
        <v>0</v>
      </c>
      <c r="AD23" s="130">
        <v>125459</v>
      </c>
      <c r="AE23" s="130">
        <f t="shared" si="6"/>
        <v>951590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2">
        <v>0</v>
      </c>
      <c r="AN23" s="130">
        <f t="shared" si="9"/>
        <v>35593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2607</v>
      </c>
      <c r="AU23" s="130">
        <v>2607</v>
      </c>
      <c r="AV23" s="130">
        <v>0</v>
      </c>
      <c r="AW23" s="130">
        <v>0</v>
      </c>
      <c r="AX23" s="130">
        <v>0</v>
      </c>
      <c r="AY23" s="130">
        <f t="shared" si="12"/>
        <v>32986</v>
      </c>
      <c r="AZ23" s="130">
        <v>32986</v>
      </c>
      <c r="BA23" s="130">
        <v>0</v>
      </c>
      <c r="BB23" s="130">
        <v>0</v>
      </c>
      <c r="BC23" s="130">
        <v>0</v>
      </c>
      <c r="BD23" s="132">
        <v>73146</v>
      </c>
      <c r="BE23" s="130">
        <v>0</v>
      </c>
      <c r="BF23" s="130">
        <v>1202</v>
      </c>
      <c r="BG23" s="130">
        <f t="shared" si="13"/>
        <v>36795</v>
      </c>
      <c r="BH23" s="130">
        <f>SUM(D23,AF23)</f>
        <v>52244</v>
      </c>
      <c r="BI23" s="130">
        <f t="shared" si="14"/>
        <v>52244</v>
      </c>
      <c r="BJ23" s="130">
        <f t="shared" si="15"/>
        <v>0</v>
      </c>
      <c r="BK23" s="130">
        <f t="shared" si="16"/>
        <v>48116</v>
      </c>
      <c r="BL23" s="130">
        <f t="shared" si="17"/>
        <v>3914</v>
      </c>
      <c r="BM23" s="130">
        <f t="shared" si="18"/>
        <v>214</v>
      </c>
      <c r="BN23" s="130">
        <f t="shared" si="19"/>
        <v>0</v>
      </c>
      <c r="BO23" s="132">
        <f t="shared" si="20"/>
        <v>0</v>
      </c>
      <c r="BP23" s="130">
        <f t="shared" si="21"/>
        <v>809480</v>
      </c>
      <c r="BQ23" s="130">
        <f t="shared" si="22"/>
        <v>125805</v>
      </c>
      <c r="BR23" s="130">
        <f t="shared" si="23"/>
        <v>92243</v>
      </c>
      <c r="BS23" s="130">
        <f t="shared" si="24"/>
        <v>0</v>
      </c>
      <c r="BT23" s="130">
        <f t="shared" si="25"/>
        <v>33562</v>
      </c>
      <c r="BU23" s="130">
        <f t="shared" si="26"/>
        <v>0</v>
      </c>
      <c r="BV23" s="130">
        <f t="shared" si="27"/>
        <v>46707</v>
      </c>
      <c r="BW23" s="130">
        <f t="shared" si="28"/>
        <v>2607</v>
      </c>
      <c r="BX23" s="130">
        <f t="shared" si="28"/>
        <v>42152</v>
      </c>
      <c r="BY23" s="130">
        <f t="shared" si="28"/>
        <v>1948</v>
      </c>
      <c r="BZ23" s="130">
        <f t="shared" si="28"/>
        <v>0</v>
      </c>
      <c r="CA23" s="130">
        <f t="shared" si="28"/>
        <v>636968</v>
      </c>
      <c r="CB23" s="130">
        <f t="shared" si="28"/>
        <v>323646</v>
      </c>
      <c r="CC23" s="130">
        <f t="shared" si="28"/>
        <v>265991</v>
      </c>
      <c r="CD23" s="130">
        <f t="shared" si="28"/>
        <v>44677</v>
      </c>
      <c r="CE23" s="130">
        <f t="shared" si="28"/>
        <v>2654</v>
      </c>
      <c r="CF23" s="132">
        <f t="shared" si="28"/>
        <v>73146</v>
      </c>
      <c r="CG23" s="130">
        <f t="shared" si="28"/>
        <v>0</v>
      </c>
      <c r="CH23" s="130">
        <f t="shared" si="28"/>
        <v>126661</v>
      </c>
      <c r="CI23" s="130">
        <f t="shared" si="28"/>
        <v>988385</v>
      </c>
    </row>
    <row r="24" spans="1:87" s="122" customFormat="1" ht="12" customHeight="1">
      <c r="A24" s="118" t="s">
        <v>42</v>
      </c>
      <c r="B24" s="134" t="s">
        <v>282</v>
      </c>
      <c r="C24" s="118" t="s">
        <v>283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2">
        <v>0</v>
      </c>
      <c r="L24" s="130">
        <f t="shared" si="2"/>
        <v>219916</v>
      </c>
      <c r="M24" s="130">
        <f t="shared" si="3"/>
        <v>14682</v>
      </c>
      <c r="N24" s="130">
        <v>14682</v>
      </c>
      <c r="O24" s="130">
        <v>0</v>
      </c>
      <c r="P24" s="130">
        <v>0</v>
      </c>
      <c r="Q24" s="130">
        <v>0</v>
      </c>
      <c r="R24" s="130">
        <f t="shared" si="4"/>
        <v>7510</v>
      </c>
      <c r="S24" s="130">
        <v>0</v>
      </c>
      <c r="T24" s="130">
        <v>0</v>
      </c>
      <c r="U24" s="130">
        <v>7510</v>
      </c>
      <c r="V24" s="130">
        <v>0</v>
      </c>
      <c r="W24" s="130">
        <f t="shared" si="5"/>
        <v>197724</v>
      </c>
      <c r="X24" s="130">
        <v>154050</v>
      </c>
      <c r="Y24" s="130">
        <v>36878</v>
      </c>
      <c r="Z24" s="130">
        <v>6796</v>
      </c>
      <c r="AA24" s="130">
        <v>0</v>
      </c>
      <c r="AB24" s="132">
        <v>439402</v>
      </c>
      <c r="AC24" s="130">
        <v>0</v>
      </c>
      <c r="AD24" s="130">
        <v>0</v>
      </c>
      <c r="AE24" s="130">
        <f t="shared" si="6"/>
        <v>219916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2">
        <v>0</v>
      </c>
      <c r="AN24" s="130">
        <f t="shared" si="9"/>
        <v>48061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48061</v>
      </c>
      <c r="AZ24" s="130">
        <v>48061</v>
      </c>
      <c r="BA24" s="130">
        <v>0</v>
      </c>
      <c r="BB24" s="130">
        <v>0</v>
      </c>
      <c r="BC24" s="130">
        <v>0</v>
      </c>
      <c r="BD24" s="132">
        <v>98001</v>
      </c>
      <c r="BE24" s="130">
        <v>0</v>
      </c>
      <c r="BF24" s="130">
        <v>0</v>
      </c>
      <c r="BG24" s="130">
        <f t="shared" si="13"/>
        <v>48061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2">
        <f>SUM(K24,AM24)</f>
        <v>0</v>
      </c>
      <c r="BP24" s="130">
        <f>SUM(L24,AN24)</f>
        <v>267977</v>
      </c>
      <c r="BQ24" s="130">
        <f>SUM(M24,AO24)</f>
        <v>14682</v>
      </c>
      <c r="BR24" s="130">
        <f>SUM(N24,AP24)</f>
        <v>14682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7510</v>
      </c>
      <c r="BW24" s="130">
        <f aca="true" t="shared" si="29" ref="BW24:CI55">SUM(S24,AU24)</f>
        <v>0</v>
      </c>
      <c r="BX24" s="130">
        <f t="shared" si="29"/>
        <v>0</v>
      </c>
      <c r="BY24" s="130">
        <f t="shared" si="29"/>
        <v>7510</v>
      </c>
      <c r="BZ24" s="130">
        <f t="shared" si="29"/>
        <v>0</v>
      </c>
      <c r="CA24" s="130">
        <f t="shared" si="29"/>
        <v>245785</v>
      </c>
      <c r="CB24" s="130">
        <f t="shared" si="29"/>
        <v>202111</v>
      </c>
      <c r="CC24" s="130">
        <f t="shared" si="29"/>
        <v>36878</v>
      </c>
      <c r="CD24" s="130">
        <f t="shared" si="29"/>
        <v>6796</v>
      </c>
      <c r="CE24" s="130">
        <f t="shared" si="29"/>
        <v>0</v>
      </c>
      <c r="CF24" s="132">
        <f t="shared" si="29"/>
        <v>537403</v>
      </c>
      <c r="CG24" s="130">
        <f t="shared" si="29"/>
        <v>0</v>
      </c>
      <c r="CH24" s="130">
        <f t="shared" si="29"/>
        <v>0</v>
      </c>
      <c r="CI24" s="130">
        <f t="shared" si="29"/>
        <v>267977</v>
      </c>
    </row>
    <row r="25" spans="1:87" s="122" customFormat="1" ht="12" customHeight="1">
      <c r="A25" s="118" t="s">
        <v>42</v>
      </c>
      <c r="B25" s="134" t="s">
        <v>284</v>
      </c>
      <c r="C25" s="118" t="s">
        <v>285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2">
        <v>0</v>
      </c>
      <c r="L25" s="130">
        <f t="shared" si="2"/>
        <v>512467</v>
      </c>
      <c r="M25" s="130">
        <f t="shared" si="3"/>
        <v>132384</v>
      </c>
      <c r="N25" s="130">
        <v>97892</v>
      </c>
      <c r="O25" s="130">
        <v>26382</v>
      </c>
      <c r="P25" s="130">
        <v>0</v>
      </c>
      <c r="Q25" s="130">
        <v>8110</v>
      </c>
      <c r="R25" s="130">
        <f t="shared" si="4"/>
        <v>14281</v>
      </c>
      <c r="S25" s="130">
        <v>5063</v>
      </c>
      <c r="T25" s="130">
        <v>3291</v>
      </c>
      <c r="U25" s="130">
        <v>5927</v>
      </c>
      <c r="V25" s="130">
        <v>0</v>
      </c>
      <c r="W25" s="130">
        <f t="shared" si="5"/>
        <v>365802</v>
      </c>
      <c r="X25" s="130">
        <v>303024</v>
      </c>
      <c r="Y25" s="130">
        <v>30432</v>
      </c>
      <c r="Z25" s="130">
        <v>26340</v>
      </c>
      <c r="AA25" s="130">
        <v>6006</v>
      </c>
      <c r="AB25" s="132">
        <v>611830</v>
      </c>
      <c r="AC25" s="130">
        <v>0</v>
      </c>
      <c r="AD25" s="130">
        <v>120950</v>
      </c>
      <c r="AE25" s="130">
        <f t="shared" si="6"/>
        <v>633417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2">
        <v>0</v>
      </c>
      <c r="AN25" s="130">
        <f t="shared" si="9"/>
        <v>14832</v>
      </c>
      <c r="AO25" s="130">
        <f t="shared" si="10"/>
        <v>7900</v>
      </c>
      <c r="AP25" s="130">
        <v>7900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6932</v>
      </c>
      <c r="AZ25" s="130">
        <v>6932</v>
      </c>
      <c r="BA25" s="130">
        <v>0</v>
      </c>
      <c r="BB25" s="130">
        <v>0</v>
      </c>
      <c r="BC25" s="130">
        <v>0</v>
      </c>
      <c r="BD25" s="132">
        <v>174074</v>
      </c>
      <c r="BE25" s="130">
        <v>0</v>
      </c>
      <c r="BF25" s="130">
        <v>47176</v>
      </c>
      <c r="BG25" s="130">
        <f t="shared" si="13"/>
        <v>62008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2">
        <f t="shared" si="30"/>
        <v>0</v>
      </c>
      <c r="BP25" s="130">
        <f t="shared" si="30"/>
        <v>527299</v>
      </c>
      <c r="BQ25" s="130">
        <f t="shared" si="30"/>
        <v>140284</v>
      </c>
      <c r="BR25" s="130">
        <f t="shared" si="30"/>
        <v>105792</v>
      </c>
      <c r="BS25" s="130">
        <f t="shared" si="30"/>
        <v>26382</v>
      </c>
      <c r="BT25" s="130">
        <f t="shared" si="30"/>
        <v>0</v>
      </c>
      <c r="BU25" s="130">
        <f t="shared" si="30"/>
        <v>8110</v>
      </c>
      <c r="BV25" s="130">
        <f t="shared" si="30"/>
        <v>14281</v>
      </c>
      <c r="BW25" s="130">
        <f t="shared" si="29"/>
        <v>5063</v>
      </c>
      <c r="BX25" s="130">
        <f t="shared" si="29"/>
        <v>3291</v>
      </c>
      <c r="BY25" s="130">
        <f t="shared" si="29"/>
        <v>5927</v>
      </c>
      <c r="BZ25" s="130">
        <f t="shared" si="29"/>
        <v>0</v>
      </c>
      <c r="CA25" s="130">
        <f t="shared" si="29"/>
        <v>372734</v>
      </c>
      <c r="CB25" s="130">
        <f t="shared" si="29"/>
        <v>309956</v>
      </c>
      <c r="CC25" s="130">
        <f t="shared" si="29"/>
        <v>30432</v>
      </c>
      <c r="CD25" s="130">
        <f t="shared" si="29"/>
        <v>26340</v>
      </c>
      <c r="CE25" s="130">
        <f t="shared" si="29"/>
        <v>6006</v>
      </c>
      <c r="CF25" s="132">
        <f t="shared" si="29"/>
        <v>785904</v>
      </c>
      <c r="CG25" s="130">
        <f t="shared" si="29"/>
        <v>0</v>
      </c>
      <c r="CH25" s="130">
        <f t="shared" si="29"/>
        <v>168126</v>
      </c>
      <c r="CI25" s="130">
        <f t="shared" si="29"/>
        <v>695425</v>
      </c>
    </row>
    <row r="26" spans="1:87" s="122" customFormat="1" ht="12" customHeight="1">
      <c r="A26" s="118" t="s">
        <v>42</v>
      </c>
      <c r="B26" s="134" t="s">
        <v>286</v>
      </c>
      <c r="C26" s="118" t="s">
        <v>287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2">
        <v>203745</v>
      </c>
      <c r="L26" s="130">
        <f t="shared" si="2"/>
        <v>850578</v>
      </c>
      <c r="M26" s="130">
        <f t="shared" si="3"/>
        <v>249677</v>
      </c>
      <c r="N26" s="130">
        <v>110107</v>
      </c>
      <c r="O26" s="130">
        <v>139570</v>
      </c>
      <c r="P26" s="130">
        <v>0</v>
      </c>
      <c r="Q26" s="130">
        <v>0</v>
      </c>
      <c r="R26" s="130">
        <f t="shared" si="4"/>
        <v>57438</v>
      </c>
      <c r="S26" s="130">
        <v>26721</v>
      </c>
      <c r="T26" s="130">
        <v>30717</v>
      </c>
      <c r="U26" s="130">
        <v>0</v>
      </c>
      <c r="V26" s="130">
        <v>624</v>
      </c>
      <c r="W26" s="130">
        <f t="shared" si="5"/>
        <v>542839</v>
      </c>
      <c r="X26" s="130">
        <v>345714</v>
      </c>
      <c r="Y26" s="130">
        <v>183837</v>
      </c>
      <c r="Z26" s="130">
        <v>0</v>
      </c>
      <c r="AA26" s="130">
        <v>13288</v>
      </c>
      <c r="AB26" s="132">
        <v>606015</v>
      </c>
      <c r="AC26" s="130">
        <v>0</v>
      </c>
      <c r="AD26" s="130">
        <v>24716</v>
      </c>
      <c r="AE26" s="130">
        <f t="shared" si="6"/>
        <v>875294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2">
        <v>0</v>
      </c>
      <c r="AN26" s="130">
        <f t="shared" si="9"/>
        <v>127544</v>
      </c>
      <c r="AO26" s="130">
        <f t="shared" si="10"/>
        <v>26959</v>
      </c>
      <c r="AP26" s="130">
        <v>26959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100585</v>
      </c>
      <c r="AZ26" s="130">
        <v>0</v>
      </c>
      <c r="BA26" s="130">
        <v>97205</v>
      </c>
      <c r="BB26" s="130">
        <v>0</v>
      </c>
      <c r="BC26" s="130">
        <v>3380</v>
      </c>
      <c r="BD26" s="132">
        <v>0</v>
      </c>
      <c r="BE26" s="130">
        <v>0</v>
      </c>
      <c r="BF26" s="130">
        <v>0</v>
      </c>
      <c r="BG26" s="130">
        <f t="shared" si="13"/>
        <v>127544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2">
        <f t="shared" si="30"/>
        <v>203745</v>
      </c>
      <c r="BP26" s="130">
        <f t="shared" si="30"/>
        <v>978122</v>
      </c>
      <c r="BQ26" s="130">
        <f t="shared" si="30"/>
        <v>276636</v>
      </c>
      <c r="BR26" s="130">
        <f t="shared" si="30"/>
        <v>137066</v>
      </c>
      <c r="BS26" s="130">
        <f t="shared" si="30"/>
        <v>139570</v>
      </c>
      <c r="BT26" s="130">
        <f t="shared" si="30"/>
        <v>0</v>
      </c>
      <c r="BU26" s="130">
        <f t="shared" si="30"/>
        <v>0</v>
      </c>
      <c r="BV26" s="130">
        <f t="shared" si="30"/>
        <v>57438</v>
      </c>
      <c r="BW26" s="130">
        <f t="shared" si="29"/>
        <v>26721</v>
      </c>
      <c r="BX26" s="130">
        <f t="shared" si="29"/>
        <v>30717</v>
      </c>
      <c r="BY26" s="130">
        <f t="shared" si="29"/>
        <v>0</v>
      </c>
      <c r="BZ26" s="130">
        <f t="shared" si="29"/>
        <v>624</v>
      </c>
      <c r="CA26" s="130">
        <f t="shared" si="29"/>
        <v>643424</v>
      </c>
      <c r="CB26" s="130">
        <f t="shared" si="29"/>
        <v>345714</v>
      </c>
      <c r="CC26" s="130">
        <f t="shared" si="29"/>
        <v>281042</v>
      </c>
      <c r="CD26" s="130">
        <f t="shared" si="29"/>
        <v>0</v>
      </c>
      <c r="CE26" s="130">
        <f t="shared" si="29"/>
        <v>16668</v>
      </c>
      <c r="CF26" s="132">
        <f t="shared" si="29"/>
        <v>606015</v>
      </c>
      <c r="CG26" s="130">
        <f t="shared" si="29"/>
        <v>0</v>
      </c>
      <c r="CH26" s="130">
        <f t="shared" si="29"/>
        <v>24716</v>
      </c>
      <c r="CI26" s="130">
        <f t="shared" si="29"/>
        <v>1002838</v>
      </c>
    </row>
    <row r="27" spans="1:87" s="122" customFormat="1" ht="12" customHeight="1">
      <c r="A27" s="118" t="s">
        <v>42</v>
      </c>
      <c r="B27" s="134" t="s">
        <v>288</v>
      </c>
      <c r="C27" s="118" t="s">
        <v>289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2">
        <v>0</v>
      </c>
      <c r="L27" s="130">
        <f t="shared" si="2"/>
        <v>1455288</v>
      </c>
      <c r="M27" s="130">
        <f t="shared" si="3"/>
        <v>419839</v>
      </c>
      <c r="N27" s="130">
        <v>203909</v>
      </c>
      <c r="O27" s="130">
        <v>92700</v>
      </c>
      <c r="P27" s="130">
        <v>123230</v>
      </c>
      <c r="Q27" s="130">
        <v>0</v>
      </c>
      <c r="R27" s="130">
        <f t="shared" si="4"/>
        <v>491047</v>
      </c>
      <c r="S27" s="130">
        <v>63537</v>
      </c>
      <c r="T27" s="130">
        <v>426190</v>
      </c>
      <c r="U27" s="130">
        <v>1320</v>
      </c>
      <c r="V27" s="130">
        <v>0</v>
      </c>
      <c r="W27" s="130">
        <f t="shared" si="5"/>
        <v>544402</v>
      </c>
      <c r="X27" s="130">
        <v>324166</v>
      </c>
      <c r="Y27" s="130">
        <v>102601</v>
      </c>
      <c r="Z27" s="130">
        <v>117635</v>
      </c>
      <c r="AA27" s="130">
        <v>0</v>
      </c>
      <c r="AB27" s="132">
        <v>0</v>
      </c>
      <c r="AC27" s="130">
        <v>0</v>
      </c>
      <c r="AD27" s="130">
        <v>0</v>
      </c>
      <c r="AE27" s="130">
        <f t="shared" si="6"/>
        <v>1455288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2">
        <v>0</v>
      </c>
      <c r="AN27" s="130">
        <f t="shared" si="9"/>
        <v>118856</v>
      </c>
      <c r="AO27" s="130">
        <f t="shared" si="10"/>
        <v>3065</v>
      </c>
      <c r="AP27" s="130">
        <v>3065</v>
      </c>
      <c r="AQ27" s="130">
        <v>0</v>
      </c>
      <c r="AR27" s="130">
        <v>0</v>
      </c>
      <c r="AS27" s="130">
        <v>0</v>
      </c>
      <c r="AT27" s="130">
        <f t="shared" si="11"/>
        <v>66462</v>
      </c>
      <c r="AU27" s="130">
        <v>0</v>
      </c>
      <c r="AV27" s="130">
        <v>66462</v>
      </c>
      <c r="AW27" s="130">
        <v>0</v>
      </c>
      <c r="AX27" s="130">
        <v>0</v>
      </c>
      <c r="AY27" s="130">
        <f t="shared" si="12"/>
        <v>49329</v>
      </c>
      <c r="AZ27" s="130">
        <v>0</v>
      </c>
      <c r="BA27" s="130">
        <v>49329</v>
      </c>
      <c r="BB27" s="130">
        <v>0</v>
      </c>
      <c r="BC27" s="130">
        <v>0</v>
      </c>
      <c r="BD27" s="132">
        <v>0</v>
      </c>
      <c r="BE27" s="130">
        <v>0</v>
      </c>
      <c r="BF27" s="130">
        <v>0</v>
      </c>
      <c r="BG27" s="130">
        <f t="shared" si="13"/>
        <v>118856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2">
        <f t="shared" si="30"/>
        <v>0</v>
      </c>
      <c r="BP27" s="130">
        <f t="shared" si="30"/>
        <v>1574144</v>
      </c>
      <c r="BQ27" s="130">
        <f t="shared" si="30"/>
        <v>422904</v>
      </c>
      <c r="BR27" s="130">
        <f t="shared" si="30"/>
        <v>206974</v>
      </c>
      <c r="BS27" s="130">
        <f t="shared" si="30"/>
        <v>92700</v>
      </c>
      <c r="BT27" s="130">
        <f t="shared" si="30"/>
        <v>123230</v>
      </c>
      <c r="BU27" s="130">
        <f t="shared" si="30"/>
        <v>0</v>
      </c>
      <c r="BV27" s="130">
        <f t="shared" si="30"/>
        <v>557509</v>
      </c>
      <c r="BW27" s="130">
        <f t="shared" si="29"/>
        <v>63537</v>
      </c>
      <c r="BX27" s="130">
        <f t="shared" si="29"/>
        <v>492652</v>
      </c>
      <c r="BY27" s="130">
        <f t="shared" si="29"/>
        <v>1320</v>
      </c>
      <c r="BZ27" s="130">
        <f t="shared" si="29"/>
        <v>0</v>
      </c>
      <c r="CA27" s="130">
        <f t="shared" si="29"/>
        <v>593731</v>
      </c>
      <c r="CB27" s="130">
        <f t="shared" si="29"/>
        <v>324166</v>
      </c>
      <c r="CC27" s="130">
        <f t="shared" si="29"/>
        <v>151930</v>
      </c>
      <c r="CD27" s="130">
        <f t="shared" si="29"/>
        <v>117635</v>
      </c>
      <c r="CE27" s="130">
        <f t="shared" si="29"/>
        <v>0</v>
      </c>
      <c r="CF27" s="132">
        <f t="shared" si="29"/>
        <v>0</v>
      </c>
      <c r="CG27" s="130">
        <f t="shared" si="29"/>
        <v>0</v>
      </c>
      <c r="CH27" s="130">
        <f t="shared" si="29"/>
        <v>0</v>
      </c>
      <c r="CI27" s="130">
        <f t="shared" si="29"/>
        <v>1574144</v>
      </c>
    </row>
    <row r="28" spans="1:87" s="122" customFormat="1" ht="12" customHeight="1">
      <c r="A28" s="118" t="s">
        <v>42</v>
      </c>
      <c r="B28" s="134" t="s">
        <v>290</v>
      </c>
      <c r="C28" s="118" t="s">
        <v>291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2">
        <v>0</v>
      </c>
      <c r="L28" s="130">
        <f t="shared" si="2"/>
        <v>720684</v>
      </c>
      <c r="M28" s="130">
        <f t="shared" si="3"/>
        <v>114709</v>
      </c>
      <c r="N28" s="130">
        <v>39302</v>
      </c>
      <c r="O28" s="130">
        <v>54732</v>
      </c>
      <c r="P28" s="130">
        <v>13196</v>
      </c>
      <c r="Q28" s="130">
        <v>7479</v>
      </c>
      <c r="R28" s="130">
        <f t="shared" si="4"/>
        <v>215883</v>
      </c>
      <c r="S28" s="130">
        <v>7191</v>
      </c>
      <c r="T28" s="130">
        <v>191602</v>
      </c>
      <c r="U28" s="130">
        <v>17090</v>
      </c>
      <c r="V28" s="130">
        <v>0</v>
      </c>
      <c r="W28" s="130">
        <f t="shared" si="5"/>
        <v>390092</v>
      </c>
      <c r="X28" s="130">
        <v>67239</v>
      </c>
      <c r="Y28" s="130">
        <v>291578</v>
      </c>
      <c r="Z28" s="130">
        <v>31002</v>
      </c>
      <c r="AA28" s="130">
        <v>273</v>
      </c>
      <c r="AB28" s="132">
        <v>0</v>
      </c>
      <c r="AC28" s="130">
        <v>0</v>
      </c>
      <c r="AD28" s="130">
        <v>11487</v>
      </c>
      <c r="AE28" s="130">
        <f t="shared" si="6"/>
        <v>732171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2">
        <v>0</v>
      </c>
      <c r="AN28" s="130">
        <f t="shared" si="9"/>
        <v>112070</v>
      </c>
      <c r="AO28" s="130">
        <f t="shared" si="10"/>
        <v>19174</v>
      </c>
      <c r="AP28" s="130">
        <v>10510</v>
      </c>
      <c r="AQ28" s="130">
        <v>1809</v>
      </c>
      <c r="AR28" s="130">
        <v>6855</v>
      </c>
      <c r="AS28" s="130">
        <v>0</v>
      </c>
      <c r="AT28" s="130">
        <f t="shared" si="11"/>
        <v>29260</v>
      </c>
      <c r="AU28" s="130">
        <v>1890</v>
      </c>
      <c r="AV28" s="130">
        <v>27370</v>
      </c>
      <c r="AW28" s="130">
        <v>0</v>
      </c>
      <c r="AX28" s="130">
        <v>0</v>
      </c>
      <c r="AY28" s="130">
        <f t="shared" si="12"/>
        <v>60801</v>
      </c>
      <c r="AZ28" s="130">
        <v>38754</v>
      </c>
      <c r="BA28" s="130">
        <v>22047</v>
      </c>
      <c r="BB28" s="130">
        <v>0</v>
      </c>
      <c r="BC28" s="130">
        <v>0</v>
      </c>
      <c r="BD28" s="132">
        <v>0</v>
      </c>
      <c r="BE28" s="130">
        <v>2835</v>
      </c>
      <c r="BF28" s="130">
        <v>0</v>
      </c>
      <c r="BG28" s="130">
        <f t="shared" si="13"/>
        <v>112070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2">
        <f t="shared" si="30"/>
        <v>0</v>
      </c>
      <c r="BP28" s="130">
        <f t="shared" si="30"/>
        <v>832754</v>
      </c>
      <c r="BQ28" s="130">
        <f t="shared" si="30"/>
        <v>133883</v>
      </c>
      <c r="BR28" s="130">
        <f t="shared" si="30"/>
        <v>49812</v>
      </c>
      <c r="BS28" s="130">
        <f t="shared" si="30"/>
        <v>56541</v>
      </c>
      <c r="BT28" s="130">
        <f t="shared" si="30"/>
        <v>20051</v>
      </c>
      <c r="BU28" s="130">
        <f t="shared" si="30"/>
        <v>7479</v>
      </c>
      <c r="BV28" s="130">
        <f t="shared" si="30"/>
        <v>245143</v>
      </c>
      <c r="BW28" s="130">
        <f t="shared" si="29"/>
        <v>9081</v>
      </c>
      <c r="BX28" s="130">
        <f t="shared" si="29"/>
        <v>218972</v>
      </c>
      <c r="BY28" s="130">
        <f t="shared" si="29"/>
        <v>17090</v>
      </c>
      <c r="BZ28" s="130">
        <f t="shared" si="29"/>
        <v>0</v>
      </c>
      <c r="CA28" s="130">
        <f t="shared" si="29"/>
        <v>450893</v>
      </c>
      <c r="CB28" s="130">
        <f t="shared" si="29"/>
        <v>105993</v>
      </c>
      <c r="CC28" s="130">
        <f t="shared" si="29"/>
        <v>313625</v>
      </c>
      <c r="CD28" s="130">
        <f t="shared" si="29"/>
        <v>31002</v>
      </c>
      <c r="CE28" s="130">
        <f t="shared" si="29"/>
        <v>273</v>
      </c>
      <c r="CF28" s="132">
        <f t="shared" si="29"/>
        <v>0</v>
      </c>
      <c r="CG28" s="130">
        <f t="shared" si="29"/>
        <v>2835</v>
      </c>
      <c r="CH28" s="130">
        <f t="shared" si="29"/>
        <v>11487</v>
      </c>
      <c r="CI28" s="130">
        <f t="shared" si="29"/>
        <v>844241</v>
      </c>
    </row>
    <row r="29" spans="1:87" s="122" customFormat="1" ht="12" customHeight="1">
      <c r="A29" s="118" t="s">
        <v>42</v>
      </c>
      <c r="B29" s="134" t="s">
        <v>292</v>
      </c>
      <c r="C29" s="118" t="s">
        <v>293</v>
      </c>
      <c r="D29" s="130">
        <f t="shared" si="0"/>
        <v>699992</v>
      </c>
      <c r="E29" s="130">
        <f t="shared" si="1"/>
        <v>699992</v>
      </c>
      <c r="F29" s="130">
        <v>0</v>
      </c>
      <c r="G29" s="130">
        <v>699992</v>
      </c>
      <c r="H29" s="130">
        <v>0</v>
      </c>
      <c r="I29" s="130">
        <v>0</v>
      </c>
      <c r="J29" s="130">
        <v>0</v>
      </c>
      <c r="K29" s="132">
        <v>0</v>
      </c>
      <c r="L29" s="130">
        <f t="shared" si="2"/>
        <v>1159113</v>
      </c>
      <c r="M29" s="130">
        <f t="shared" si="3"/>
        <v>127329</v>
      </c>
      <c r="N29" s="130">
        <v>127329</v>
      </c>
      <c r="O29" s="130">
        <v>0</v>
      </c>
      <c r="P29" s="130">
        <v>0</v>
      </c>
      <c r="Q29" s="130">
        <v>0</v>
      </c>
      <c r="R29" s="130">
        <f t="shared" si="4"/>
        <v>424255</v>
      </c>
      <c r="S29" s="130">
        <v>0</v>
      </c>
      <c r="T29" s="130">
        <v>400500</v>
      </c>
      <c r="U29" s="130">
        <v>23755</v>
      </c>
      <c r="V29" s="130">
        <v>0</v>
      </c>
      <c r="W29" s="130">
        <f t="shared" si="5"/>
        <v>607529</v>
      </c>
      <c r="X29" s="130">
        <v>322287</v>
      </c>
      <c r="Y29" s="130">
        <v>280231</v>
      </c>
      <c r="Z29" s="130">
        <v>5011</v>
      </c>
      <c r="AA29" s="130">
        <v>0</v>
      </c>
      <c r="AB29" s="132">
        <v>0</v>
      </c>
      <c r="AC29" s="130">
        <v>0</v>
      </c>
      <c r="AD29" s="130">
        <v>25081</v>
      </c>
      <c r="AE29" s="130">
        <f t="shared" si="6"/>
        <v>1884186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2">
        <v>0</v>
      </c>
      <c r="AN29" s="130">
        <f t="shared" si="9"/>
        <v>51494</v>
      </c>
      <c r="AO29" s="130">
        <f t="shared" si="10"/>
        <v>7958</v>
      </c>
      <c r="AP29" s="130">
        <v>7958</v>
      </c>
      <c r="AQ29" s="130">
        <v>0</v>
      </c>
      <c r="AR29" s="130">
        <v>0</v>
      </c>
      <c r="AS29" s="130">
        <v>0</v>
      </c>
      <c r="AT29" s="130">
        <f t="shared" si="11"/>
        <v>43536</v>
      </c>
      <c r="AU29" s="130">
        <v>43536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2">
        <v>185091</v>
      </c>
      <c r="BE29" s="130">
        <v>0</v>
      </c>
      <c r="BF29" s="130">
        <v>7425</v>
      </c>
      <c r="BG29" s="130">
        <f t="shared" si="13"/>
        <v>58919</v>
      </c>
      <c r="BH29" s="130">
        <f t="shared" si="30"/>
        <v>699992</v>
      </c>
      <c r="BI29" s="130">
        <f t="shared" si="30"/>
        <v>699992</v>
      </c>
      <c r="BJ29" s="130">
        <f t="shared" si="30"/>
        <v>0</v>
      </c>
      <c r="BK29" s="130">
        <f t="shared" si="30"/>
        <v>699992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2">
        <f t="shared" si="30"/>
        <v>0</v>
      </c>
      <c r="BP29" s="130">
        <f t="shared" si="30"/>
        <v>1210607</v>
      </c>
      <c r="BQ29" s="130">
        <f t="shared" si="30"/>
        <v>135287</v>
      </c>
      <c r="BR29" s="130">
        <f t="shared" si="30"/>
        <v>135287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467791</v>
      </c>
      <c r="BW29" s="130">
        <f t="shared" si="29"/>
        <v>43536</v>
      </c>
      <c r="BX29" s="130">
        <f t="shared" si="29"/>
        <v>400500</v>
      </c>
      <c r="BY29" s="130">
        <f t="shared" si="29"/>
        <v>23755</v>
      </c>
      <c r="BZ29" s="130">
        <f t="shared" si="29"/>
        <v>0</v>
      </c>
      <c r="CA29" s="130">
        <f t="shared" si="29"/>
        <v>607529</v>
      </c>
      <c r="CB29" s="130">
        <f t="shared" si="29"/>
        <v>322287</v>
      </c>
      <c r="CC29" s="130">
        <f t="shared" si="29"/>
        <v>280231</v>
      </c>
      <c r="CD29" s="130">
        <f t="shared" si="29"/>
        <v>5011</v>
      </c>
      <c r="CE29" s="130">
        <f t="shared" si="29"/>
        <v>0</v>
      </c>
      <c r="CF29" s="132">
        <f t="shared" si="29"/>
        <v>185091</v>
      </c>
      <c r="CG29" s="130">
        <f t="shared" si="29"/>
        <v>0</v>
      </c>
      <c r="CH29" s="130">
        <f t="shared" si="29"/>
        <v>32506</v>
      </c>
      <c r="CI29" s="130">
        <f t="shared" si="29"/>
        <v>1943105</v>
      </c>
    </row>
    <row r="30" spans="1:87" s="122" customFormat="1" ht="12" customHeight="1">
      <c r="A30" s="118" t="s">
        <v>42</v>
      </c>
      <c r="B30" s="134" t="s">
        <v>294</v>
      </c>
      <c r="C30" s="118" t="s">
        <v>295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2">
        <v>142563</v>
      </c>
      <c r="L30" s="130">
        <f t="shared" si="2"/>
        <v>361171</v>
      </c>
      <c r="M30" s="130">
        <f t="shared" si="3"/>
        <v>20725</v>
      </c>
      <c r="N30" s="130">
        <v>20725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340446</v>
      </c>
      <c r="X30" s="130">
        <v>301338</v>
      </c>
      <c r="Y30" s="130">
        <v>35434</v>
      </c>
      <c r="Z30" s="130">
        <v>0</v>
      </c>
      <c r="AA30" s="130">
        <v>3674</v>
      </c>
      <c r="AB30" s="132">
        <v>85954</v>
      </c>
      <c r="AC30" s="130">
        <v>0</v>
      </c>
      <c r="AD30" s="130">
        <v>37773</v>
      </c>
      <c r="AE30" s="130">
        <f t="shared" si="6"/>
        <v>398944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2">
        <v>0</v>
      </c>
      <c r="AN30" s="130">
        <f t="shared" si="9"/>
        <v>34362</v>
      </c>
      <c r="AO30" s="130">
        <f t="shared" si="10"/>
        <v>4942</v>
      </c>
      <c r="AP30" s="130">
        <v>4942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29420</v>
      </c>
      <c r="AZ30" s="130">
        <v>29420</v>
      </c>
      <c r="BA30" s="130">
        <v>0</v>
      </c>
      <c r="BB30" s="130">
        <v>0</v>
      </c>
      <c r="BC30" s="130">
        <v>0</v>
      </c>
      <c r="BD30" s="132">
        <v>82798</v>
      </c>
      <c r="BE30" s="130">
        <v>0</v>
      </c>
      <c r="BF30" s="130">
        <v>0</v>
      </c>
      <c r="BG30" s="130">
        <f t="shared" si="13"/>
        <v>34362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2">
        <f t="shared" si="30"/>
        <v>142563</v>
      </c>
      <c r="BP30" s="130">
        <f t="shared" si="30"/>
        <v>395533</v>
      </c>
      <c r="BQ30" s="130">
        <f t="shared" si="30"/>
        <v>25667</v>
      </c>
      <c r="BR30" s="130">
        <f t="shared" si="30"/>
        <v>25667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369866</v>
      </c>
      <c r="CB30" s="130">
        <f t="shared" si="29"/>
        <v>330758</v>
      </c>
      <c r="CC30" s="130">
        <f t="shared" si="29"/>
        <v>35434</v>
      </c>
      <c r="CD30" s="130">
        <f t="shared" si="29"/>
        <v>0</v>
      </c>
      <c r="CE30" s="130">
        <f t="shared" si="29"/>
        <v>3674</v>
      </c>
      <c r="CF30" s="132">
        <f t="shared" si="29"/>
        <v>168752</v>
      </c>
      <c r="CG30" s="130">
        <f t="shared" si="29"/>
        <v>0</v>
      </c>
      <c r="CH30" s="130">
        <f t="shared" si="29"/>
        <v>37773</v>
      </c>
      <c r="CI30" s="130">
        <f t="shared" si="29"/>
        <v>433306</v>
      </c>
    </row>
    <row r="31" spans="1:87" s="122" customFormat="1" ht="12" customHeight="1">
      <c r="A31" s="118" t="s">
        <v>42</v>
      </c>
      <c r="B31" s="134" t="s">
        <v>296</v>
      </c>
      <c r="C31" s="118" t="s">
        <v>297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2">
        <v>0</v>
      </c>
      <c r="L31" s="130">
        <f t="shared" si="2"/>
        <v>1450347</v>
      </c>
      <c r="M31" s="130">
        <f t="shared" si="3"/>
        <v>267715</v>
      </c>
      <c r="N31" s="130">
        <v>115045</v>
      </c>
      <c r="O31" s="130">
        <v>117997</v>
      </c>
      <c r="P31" s="130">
        <v>34673</v>
      </c>
      <c r="Q31" s="130">
        <v>0</v>
      </c>
      <c r="R31" s="130">
        <f t="shared" si="4"/>
        <v>602011</v>
      </c>
      <c r="S31" s="130">
        <v>12840</v>
      </c>
      <c r="T31" s="130">
        <v>588134</v>
      </c>
      <c r="U31" s="130">
        <v>1037</v>
      </c>
      <c r="V31" s="130">
        <v>0</v>
      </c>
      <c r="W31" s="130">
        <f t="shared" si="5"/>
        <v>578372</v>
      </c>
      <c r="X31" s="130">
        <v>126895</v>
      </c>
      <c r="Y31" s="130">
        <v>397966</v>
      </c>
      <c r="Z31" s="130">
        <v>50718</v>
      </c>
      <c r="AA31" s="130">
        <v>2793</v>
      </c>
      <c r="AB31" s="132">
        <v>0</v>
      </c>
      <c r="AC31" s="130">
        <v>2249</v>
      </c>
      <c r="AD31" s="130">
        <v>41364</v>
      </c>
      <c r="AE31" s="130">
        <f t="shared" si="6"/>
        <v>1491711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2">
        <v>0</v>
      </c>
      <c r="AN31" s="130">
        <f t="shared" si="9"/>
        <v>13464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13464</v>
      </c>
      <c r="AU31" s="130">
        <v>13464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2">
        <v>36469</v>
      </c>
      <c r="BE31" s="130">
        <v>0</v>
      </c>
      <c r="BF31" s="130">
        <v>0</v>
      </c>
      <c r="BG31" s="130">
        <f t="shared" si="13"/>
        <v>13464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2">
        <f t="shared" si="30"/>
        <v>0</v>
      </c>
      <c r="BP31" s="130">
        <f t="shared" si="30"/>
        <v>1463811</v>
      </c>
      <c r="BQ31" s="130">
        <f t="shared" si="30"/>
        <v>267715</v>
      </c>
      <c r="BR31" s="130">
        <f t="shared" si="30"/>
        <v>115045</v>
      </c>
      <c r="BS31" s="130">
        <f t="shared" si="30"/>
        <v>117997</v>
      </c>
      <c r="BT31" s="130">
        <f t="shared" si="30"/>
        <v>34673</v>
      </c>
      <c r="BU31" s="130">
        <f t="shared" si="30"/>
        <v>0</v>
      </c>
      <c r="BV31" s="130">
        <f t="shared" si="30"/>
        <v>615475</v>
      </c>
      <c r="BW31" s="130">
        <f t="shared" si="29"/>
        <v>26304</v>
      </c>
      <c r="BX31" s="130">
        <f t="shared" si="29"/>
        <v>588134</v>
      </c>
      <c r="BY31" s="130">
        <f t="shared" si="29"/>
        <v>1037</v>
      </c>
      <c r="BZ31" s="130">
        <f t="shared" si="29"/>
        <v>0</v>
      </c>
      <c r="CA31" s="130">
        <f t="shared" si="29"/>
        <v>578372</v>
      </c>
      <c r="CB31" s="130">
        <f t="shared" si="29"/>
        <v>126895</v>
      </c>
      <c r="CC31" s="130">
        <f t="shared" si="29"/>
        <v>397966</v>
      </c>
      <c r="CD31" s="130">
        <f t="shared" si="29"/>
        <v>50718</v>
      </c>
      <c r="CE31" s="130">
        <f t="shared" si="29"/>
        <v>2793</v>
      </c>
      <c r="CF31" s="132">
        <f t="shared" si="29"/>
        <v>36469</v>
      </c>
      <c r="CG31" s="130">
        <f t="shared" si="29"/>
        <v>2249</v>
      </c>
      <c r="CH31" s="130">
        <f t="shared" si="29"/>
        <v>41364</v>
      </c>
      <c r="CI31" s="130">
        <f t="shared" si="29"/>
        <v>1505175</v>
      </c>
    </row>
    <row r="32" spans="1:87" s="122" customFormat="1" ht="12" customHeight="1">
      <c r="A32" s="118" t="s">
        <v>42</v>
      </c>
      <c r="B32" s="134" t="s">
        <v>298</v>
      </c>
      <c r="C32" s="118" t="s">
        <v>299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2">
        <v>0</v>
      </c>
      <c r="L32" s="130">
        <f t="shared" si="2"/>
        <v>386280</v>
      </c>
      <c r="M32" s="130">
        <f t="shared" si="3"/>
        <v>44453</v>
      </c>
      <c r="N32" s="130">
        <v>37077</v>
      </c>
      <c r="O32" s="130">
        <v>0</v>
      </c>
      <c r="P32" s="130">
        <v>0</v>
      </c>
      <c r="Q32" s="130">
        <v>7376</v>
      </c>
      <c r="R32" s="130">
        <f t="shared" si="4"/>
        <v>52410</v>
      </c>
      <c r="S32" s="130">
        <v>49116</v>
      </c>
      <c r="T32" s="130">
        <v>0</v>
      </c>
      <c r="U32" s="130">
        <v>3294</v>
      </c>
      <c r="V32" s="130">
        <v>0</v>
      </c>
      <c r="W32" s="130">
        <f t="shared" si="5"/>
        <v>289417</v>
      </c>
      <c r="X32" s="130">
        <v>228593</v>
      </c>
      <c r="Y32" s="130">
        <v>34518</v>
      </c>
      <c r="Z32" s="130">
        <v>10707</v>
      </c>
      <c r="AA32" s="130">
        <v>15599</v>
      </c>
      <c r="AB32" s="132">
        <v>289201</v>
      </c>
      <c r="AC32" s="130">
        <v>0</v>
      </c>
      <c r="AD32" s="130">
        <v>182392</v>
      </c>
      <c r="AE32" s="130">
        <f t="shared" si="6"/>
        <v>568672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2">
        <v>0</v>
      </c>
      <c r="AN32" s="130">
        <f t="shared" si="9"/>
        <v>42382</v>
      </c>
      <c r="AO32" s="130">
        <f t="shared" si="10"/>
        <v>8830</v>
      </c>
      <c r="AP32" s="130">
        <v>8830</v>
      </c>
      <c r="AQ32" s="130">
        <v>0</v>
      </c>
      <c r="AR32" s="130">
        <v>0</v>
      </c>
      <c r="AS32" s="130">
        <v>0</v>
      </c>
      <c r="AT32" s="130">
        <f t="shared" si="11"/>
        <v>49</v>
      </c>
      <c r="AU32" s="130">
        <v>49</v>
      </c>
      <c r="AV32" s="130">
        <v>0</v>
      </c>
      <c r="AW32" s="130">
        <v>0</v>
      </c>
      <c r="AX32" s="130">
        <v>0</v>
      </c>
      <c r="AY32" s="130">
        <f t="shared" si="12"/>
        <v>33503</v>
      </c>
      <c r="AZ32" s="130">
        <v>33503</v>
      </c>
      <c r="BA32" s="130">
        <v>0</v>
      </c>
      <c r="BB32" s="130">
        <v>0</v>
      </c>
      <c r="BC32" s="130">
        <v>0</v>
      </c>
      <c r="BD32" s="132">
        <v>83653</v>
      </c>
      <c r="BE32" s="130">
        <v>0</v>
      </c>
      <c r="BF32" s="130">
        <v>13055</v>
      </c>
      <c r="BG32" s="130">
        <f t="shared" si="13"/>
        <v>55437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2">
        <f t="shared" si="30"/>
        <v>0</v>
      </c>
      <c r="BP32" s="130">
        <f t="shared" si="30"/>
        <v>428662</v>
      </c>
      <c r="BQ32" s="130">
        <f t="shared" si="30"/>
        <v>53283</v>
      </c>
      <c r="BR32" s="130">
        <f t="shared" si="30"/>
        <v>45907</v>
      </c>
      <c r="BS32" s="130">
        <f t="shared" si="30"/>
        <v>0</v>
      </c>
      <c r="BT32" s="130">
        <f t="shared" si="30"/>
        <v>0</v>
      </c>
      <c r="BU32" s="130">
        <f t="shared" si="30"/>
        <v>7376</v>
      </c>
      <c r="BV32" s="130">
        <f t="shared" si="30"/>
        <v>52459</v>
      </c>
      <c r="BW32" s="130">
        <f t="shared" si="29"/>
        <v>49165</v>
      </c>
      <c r="BX32" s="130">
        <f t="shared" si="29"/>
        <v>0</v>
      </c>
      <c r="BY32" s="130">
        <f t="shared" si="29"/>
        <v>3294</v>
      </c>
      <c r="BZ32" s="130">
        <f t="shared" si="29"/>
        <v>0</v>
      </c>
      <c r="CA32" s="130">
        <f t="shared" si="29"/>
        <v>322920</v>
      </c>
      <c r="CB32" s="130">
        <f t="shared" si="29"/>
        <v>262096</v>
      </c>
      <c r="CC32" s="130">
        <f t="shared" si="29"/>
        <v>34518</v>
      </c>
      <c r="CD32" s="130">
        <f t="shared" si="29"/>
        <v>10707</v>
      </c>
      <c r="CE32" s="130">
        <f t="shared" si="29"/>
        <v>15599</v>
      </c>
      <c r="CF32" s="132">
        <f t="shared" si="29"/>
        <v>372854</v>
      </c>
      <c r="CG32" s="130">
        <f t="shared" si="29"/>
        <v>0</v>
      </c>
      <c r="CH32" s="130">
        <f t="shared" si="29"/>
        <v>195447</v>
      </c>
      <c r="CI32" s="130">
        <f t="shared" si="29"/>
        <v>624109</v>
      </c>
    </row>
    <row r="33" spans="1:87" s="122" customFormat="1" ht="12" customHeight="1">
      <c r="A33" s="118" t="s">
        <v>42</v>
      </c>
      <c r="B33" s="134" t="s">
        <v>300</v>
      </c>
      <c r="C33" s="118" t="s">
        <v>301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2">
        <v>0</v>
      </c>
      <c r="L33" s="130">
        <f t="shared" si="2"/>
        <v>346620</v>
      </c>
      <c r="M33" s="130">
        <f t="shared" si="3"/>
        <v>187076</v>
      </c>
      <c r="N33" s="130">
        <v>48528</v>
      </c>
      <c r="O33" s="130">
        <v>138548</v>
      </c>
      <c r="P33" s="130">
        <v>0</v>
      </c>
      <c r="Q33" s="130">
        <v>0</v>
      </c>
      <c r="R33" s="130">
        <f t="shared" si="4"/>
        <v>8043</v>
      </c>
      <c r="S33" s="130">
        <v>8043</v>
      </c>
      <c r="T33" s="130">
        <v>0</v>
      </c>
      <c r="U33" s="130">
        <v>0</v>
      </c>
      <c r="V33" s="130">
        <v>4151</v>
      </c>
      <c r="W33" s="130">
        <f t="shared" si="5"/>
        <v>147350</v>
      </c>
      <c r="X33" s="130">
        <v>136295</v>
      </c>
      <c r="Y33" s="130">
        <v>813</v>
      </c>
      <c r="Z33" s="130">
        <v>4954</v>
      </c>
      <c r="AA33" s="130">
        <v>5288</v>
      </c>
      <c r="AB33" s="132">
        <v>166286</v>
      </c>
      <c r="AC33" s="130">
        <v>0</v>
      </c>
      <c r="AD33" s="130">
        <v>59903</v>
      </c>
      <c r="AE33" s="130">
        <f t="shared" si="6"/>
        <v>406523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2">
        <v>0</v>
      </c>
      <c r="AN33" s="130">
        <f t="shared" si="9"/>
        <v>23539</v>
      </c>
      <c r="AO33" s="130">
        <f t="shared" si="10"/>
        <v>7080</v>
      </c>
      <c r="AP33" s="130">
        <v>7080</v>
      </c>
      <c r="AQ33" s="130">
        <v>0</v>
      </c>
      <c r="AR33" s="130">
        <v>0</v>
      </c>
      <c r="AS33" s="130">
        <v>0</v>
      </c>
      <c r="AT33" s="130">
        <f t="shared" si="11"/>
        <v>491</v>
      </c>
      <c r="AU33" s="130">
        <v>491</v>
      </c>
      <c r="AV33" s="130">
        <v>0</v>
      </c>
      <c r="AW33" s="130">
        <v>0</v>
      </c>
      <c r="AX33" s="130">
        <v>0</v>
      </c>
      <c r="AY33" s="130">
        <f t="shared" si="12"/>
        <v>15968</v>
      </c>
      <c r="AZ33" s="130">
        <v>10968</v>
      </c>
      <c r="BA33" s="130">
        <v>0</v>
      </c>
      <c r="BB33" s="130">
        <v>0</v>
      </c>
      <c r="BC33" s="130">
        <v>5000</v>
      </c>
      <c r="BD33" s="132">
        <v>194948</v>
      </c>
      <c r="BE33" s="130">
        <v>0</v>
      </c>
      <c r="BF33" s="130">
        <v>0</v>
      </c>
      <c r="BG33" s="130">
        <f t="shared" si="13"/>
        <v>23539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2">
        <f t="shared" si="30"/>
        <v>0</v>
      </c>
      <c r="BP33" s="130">
        <f t="shared" si="30"/>
        <v>370159</v>
      </c>
      <c r="BQ33" s="130">
        <f t="shared" si="30"/>
        <v>194156</v>
      </c>
      <c r="BR33" s="130">
        <f t="shared" si="30"/>
        <v>55608</v>
      </c>
      <c r="BS33" s="130">
        <f t="shared" si="30"/>
        <v>138548</v>
      </c>
      <c r="BT33" s="130">
        <f t="shared" si="30"/>
        <v>0</v>
      </c>
      <c r="BU33" s="130">
        <f t="shared" si="30"/>
        <v>0</v>
      </c>
      <c r="BV33" s="130">
        <f t="shared" si="30"/>
        <v>8534</v>
      </c>
      <c r="BW33" s="130">
        <f t="shared" si="29"/>
        <v>8534</v>
      </c>
      <c r="BX33" s="130">
        <f t="shared" si="29"/>
        <v>0</v>
      </c>
      <c r="BY33" s="130">
        <f t="shared" si="29"/>
        <v>0</v>
      </c>
      <c r="BZ33" s="130">
        <f t="shared" si="29"/>
        <v>4151</v>
      </c>
      <c r="CA33" s="130">
        <f t="shared" si="29"/>
        <v>163318</v>
      </c>
      <c r="CB33" s="130">
        <f t="shared" si="29"/>
        <v>147263</v>
      </c>
      <c r="CC33" s="130">
        <f t="shared" si="29"/>
        <v>813</v>
      </c>
      <c r="CD33" s="130">
        <f t="shared" si="29"/>
        <v>4954</v>
      </c>
      <c r="CE33" s="130">
        <f t="shared" si="29"/>
        <v>10288</v>
      </c>
      <c r="CF33" s="132">
        <f t="shared" si="29"/>
        <v>361234</v>
      </c>
      <c r="CG33" s="130">
        <f t="shared" si="29"/>
        <v>0</v>
      </c>
      <c r="CH33" s="130">
        <f t="shared" si="29"/>
        <v>59903</v>
      </c>
      <c r="CI33" s="130">
        <f t="shared" si="29"/>
        <v>430062</v>
      </c>
    </row>
    <row r="34" spans="1:87" s="122" customFormat="1" ht="12" customHeight="1">
      <c r="A34" s="118" t="s">
        <v>42</v>
      </c>
      <c r="B34" s="134" t="s">
        <v>302</v>
      </c>
      <c r="C34" s="118" t="s">
        <v>303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2">
        <v>0</v>
      </c>
      <c r="L34" s="130">
        <f t="shared" si="2"/>
        <v>222592</v>
      </c>
      <c r="M34" s="130">
        <f t="shared" si="3"/>
        <v>21526</v>
      </c>
      <c r="N34" s="130">
        <v>21526</v>
      </c>
      <c r="O34" s="130">
        <v>0</v>
      </c>
      <c r="P34" s="130">
        <v>0</v>
      </c>
      <c r="Q34" s="130">
        <v>0</v>
      </c>
      <c r="R34" s="130">
        <f t="shared" si="4"/>
        <v>1521</v>
      </c>
      <c r="S34" s="130">
        <v>0</v>
      </c>
      <c r="T34" s="130">
        <v>0</v>
      </c>
      <c r="U34" s="130">
        <v>1521</v>
      </c>
      <c r="V34" s="130">
        <v>0</v>
      </c>
      <c r="W34" s="130">
        <f t="shared" si="5"/>
        <v>199172</v>
      </c>
      <c r="X34" s="130">
        <v>161929</v>
      </c>
      <c r="Y34" s="130">
        <v>34860</v>
      </c>
      <c r="Z34" s="130">
        <v>815</v>
      </c>
      <c r="AA34" s="130">
        <v>1568</v>
      </c>
      <c r="AB34" s="132">
        <v>389310</v>
      </c>
      <c r="AC34" s="130">
        <v>373</v>
      </c>
      <c r="AD34" s="130">
        <v>9071</v>
      </c>
      <c r="AE34" s="130">
        <f t="shared" si="6"/>
        <v>231663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2">
        <v>0</v>
      </c>
      <c r="AN34" s="130">
        <f t="shared" si="9"/>
        <v>913</v>
      </c>
      <c r="AO34" s="130">
        <f t="shared" si="10"/>
        <v>913</v>
      </c>
      <c r="AP34" s="130">
        <v>913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2">
        <v>86045</v>
      </c>
      <c r="BE34" s="130">
        <v>0</v>
      </c>
      <c r="BF34" s="130">
        <v>0</v>
      </c>
      <c r="BG34" s="130">
        <f t="shared" si="13"/>
        <v>913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2">
        <f t="shared" si="30"/>
        <v>0</v>
      </c>
      <c r="BP34" s="130">
        <f t="shared" si="30"/>
        <v>223505</v>
      </c>
      <c r="BQ34" s="130">
        <f t="shared" si="30"/>
        <v>22439</v>
      </c>
      <c r="BR34" s="130">
        <f t="shared" si="30"/>
        <v>22439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1521</v>
      </c>
      <c r="BW34" s="130">
        <f t="shared" si="29"/>
        <v>0</v>
      </c>
      <c r="BX34" s="130">
        <f t="shared" si="29"/>
        <v>0</v>
      </c>
      <c r="BY34" s="130">
        <f t="shared" si="29"/>
        <v>1521</v>
      </c>
      <c r="BZ34" s="130">
        <f t="shared" si="29"/>
        <v>0</v>
      </c>
      <c r="CA34" s="130">
        <f t="shared" si="29"/>
        <v>199172</v>
      </c>
      <c r="CB34" s="130">
        <f t="shared" si="29"/>
        <v>161929</v>
      </c>
      <c r="CC34" s="130">
        <f t="shared" si="29"/>
        <v>34860</v>
      </c>
      <c r="CD34" s="130">
        <f t="shared" si="29"/>
        <v>815</v>
      </c>
      <c r="CE34" s="130">
        <f t="shared" si="29"/>
        <v>1568</v>
      </c>
      <c r="CF34" s="132">
        <f t="shared" si="29"/>
        <v>475355</v>
      </c>
      <c r="CG34" s="130">
        <f t="shared" si="29"/>
        <v>373</v>
      </c>
      <c r="CH34" s="130">
        <f t="shared" si="29"/>
        <v>9071</v>
      </c>
      <c r="CI34" s="130">
        <f t="shared" si="29"/>
        <v>232576</v>
      </c>
    </row>
    <row r="35" spans="1:87" s="122" customFormat="1" ht="12" customHeight="1">
      <c r="A35" s="118" t="s">
        <v>42</v>
      </c>
      <c r="B35" s="134" t="s">
        <v>304</v>
      </c>
      <c r="C35" s="118" t="s">
        <v>305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2">
        <v>81377</v>
      </c>
      <c r="L35" s="130">
        <f t="shared" si="2"/>
        <v>258658</v>
      </c>
      <c r="M35" s="130">
        <f t="shared" si="3"/>
        <v>131974</v>
      </c>
      <c r="N35" s="130">
        <v>38131</v>
      </c>
      <c r="O35" s="130">
        <v>93843</v>
      </c>
      <c r="P35" s="130">
        <v>0</v>
      </c>
      <c r="Q35" s="130">
        <v>0</v>
      </c>
      <c r="R35" s="130">
        <f t="shared" si="4"/>
        <v>11289</v>
      </c>
      <c r="S35" s="130">
        <v>11289</v>
      </c>
      <c r="T35" s="130">
        <v>0</v>
      </c>
      <c r="U35" s="130">
        <v>0</v>
      </c>
      <c r="V35" s="130">
        <v>0</v>
      </c>
      <c r="W35" s="130">
        <f t="shared" si="5"/>
        <v>115395</v>
      </c>
      <c r="X35" s="130">
        <v>70144</v>
      </c>
      <c r="Y35" s="130">
        <v>42041</v>
      </c>
      <c r="Z35" s="130">
        <v>1590</v>
      </c>
      <c r="AA35" s="130">
        <v>1620</v>
      </c>
      <c r="AB35" s="132">
        <v>237863</v>
      </c>
      <c r="AC35" s="130">
        <v>0</v>
      </c>
      <c r="AD35" s="130">
        <v>0</v>
      </c>
      <c r="AE35" s="130">
        <f t="shared" si="6"/>
        <v>258658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2">
        <v>0</v>
      </c>
      <c r="AN35" s="130">
        <f t="shared" si="9"/>
        <v>10114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10114</v>
      </c>
      <c r="AZ35" s="130">
        <v>9468</v>
      </c>
      <c r="BA35" s="130">
        <v>0</v>
      </c>
      <c r="BB35" s="130">
        <v>0</v>
      </c>
      <c r="BC35" s="130">
        <v>646</v>
      </c>
      <c r="BD35" s="132">
        <v>51457</v>
      </c>
      <c r="BE35" s="130">
        <v>0</v>
      </c>
      <c r="BF35" s="130">
        <v>0</v>
      </c>
      <c r="BG35" s="130">
        <f t="shared" si="13"/>
        <v>10114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2">
        <f t="shared" si="30"/>
        <v>81377</v>
      </c>
      <c r="BP35" s="130">
        <f t="shared" si="30"/>
        <v>268772</v>
      </c>
      <c r="BQ35" s="130">
        <f t="shared" si="30"/>
        <v>131974</v>
      </c>
      <c r="BR35" s="130">
        <f t="shared" si="30"/>
        <v>38131</v>
      </c>
      <c r="BS35" s="130">
        <f t="shared" si="30"/>
        <v>93843</v>
      </c>
      <c r="BT35" s="130">
        <f t="shared" si="30"/>
        <v>0</v>
      </c>
      <c r="BU35" s="130">
        <f t="shared" si="30"/>
        <v>0</v>
      </c>
      <c r="BV35" s="130">
        <f t="shared" si="30"/>
        <v>11289</v>
      </c>
      <c r="BW35" s="130">
        <f t="shared" si="29"/>
        <v>11289</v>
      </c>
      <c r="BX35" s="130">
        <f t="shared" si="29"/>
        <v>0</v>
      </c>
      <c r="BY35" s="130">
        <f t="shared" si="29"/>
        <v>0</v>
      </c>
      <c r="BZ35" s="130">
        <f t="shared" si="29"/>
        <v>0</v>
      </c>
      <c r="CA35" s="130">
        <f t="shared" si="29"/>
        <v>125509</v>
      </c>
      <c r="CB35" s="130">
        <f t="shared" si="29"/>
        <v>79612</v>
      </c>
      <c r="CC35" s="130">
        <f t="shared" si="29"/>
        <v>42041</v>
      </c>
      <c r="CD35" s="130">
        <f t="shared" si="29"/>
        <v>1590</v>
      </c>
      <c r="CE35" s="130">
        <f t="shared" si="29"/>
        <v>2266</v>
      </c>
      <c r="CF35" s="132">
        <f t="shared" si="29"/>
        <v>289320</v>
      </c>
      <c r="CG35" s="130">
        <f t="shared" si="29"/>
        <v>0</v>
      </c>
      <c r="CH35" s="130">
        <f t="shared" si="29"/>
        <v>0</v>
      </c>
      <c r="CI35" s="130">
        <f t="shared" si="29"/>
        <v>268772</v>
      </c>
    </row>
    <row r="36" spans="1:87" s="122" customFormat="1" ht="12" customHeight="1">
      <c r="A36" s="118" t="s">
        <v>42</v>
      </c>
      <c r="B36" s="134" t="s">
        <v>306</v>
      </c>
      <c r="C36" s="118" t="s">
        <v>307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2">
        <v>115425</v>
      </c>
      <c r="L36" s="130">
        <f t="shared" si="2"/>
        <v>342654</v>
      </c>
      <c r="M36" s="130">
        <f t="shared" si="3"/>
        <v>87249</v>
      </c>
      <c r="N36" s="130">
        <v>41966</v>
      </c>
      <c r="O36" s="130">
        <v>45283</v>
      </c>
      <c r="P36" s="130">
        <v>0</v>
      </c>
      <c r="Q36" s="130">
        <v>0</v>
      </c>
      <c r="R36" s="130">
        <f t="shared" si="4"/>
        <v>11622</v>
      </c>
      <c r="S36" s="130">
        <v>3481</v>
      </c>
      <c r="T36" s="130">
        <v>8141</v>
      </c>
      <c r="U36" s="130">
        <v>0</v>
      </c>
      <c r="V36" s="130">
        <v>0</v>
      </c>
      <c r="W36" s="130">
        <f t="shared" si="5"/>
        <v>243783</v>
      </c>
      <c r="X36" s="130">
        <v>191151</v>
      </c>
      <c r="Y36" s="130">
        <v>50149</v>
      </c>
      <c r="Z36" s="130">
        <v>0</v>
      </c>
      <c r="AA36" s="130">
        <v>2483</v>
      </c>
      <c r="AB36" s="132">
        <v>62165</v>
      </c>
      <c r="AC36" s="130">
        <v>0</v>
      </c>
      <c r="AD36" s="130">
        <v>36930</v>
      </c>
      <c r="AE36" s="130">
        <f t="shared" si="6"/>
        <v>379584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2">
        <v>0</v>
      </c>
      <c r="AN36" s="130">
        <f t="shared" si="9"/>
        <v>22286</v>
      </c>
      <c r="AO36" s="130">
        <f t="shared" si="10"/>
        <v>4766</v>
      </c>
      <c r="AP36" s="130">
        <v>4766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17520</v>
      </c>
      <c r="AZ36" s="130">
        <v>17325</v>
      </c>
      <c r="BA36" s="130">
        <v>0</v>
      </c>
      <c r="BB36" s="130">
        <v>0</v>
      </c>
      <c r="BC36" s="130">
        <v>195</v>
      </c>
      <c r="BD36" s="132">
        <v>32306</v>
      </c>
      <c r="BE36" s="130">
        <v>0</v>
      </c>
      <c r="BF36" s="130">
        <v>519</v>
      </c>
      <c r="BG36" s="130">
        <f t="shared" si="13"/>
        <v>22805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2">
        <f t="shared" si="30"/>
        <v>115425</v>
      </c>
      <c r="BP36" s="130">
        <f t="shared" si="30"/>
        <v>364940</v>
      </c>
      <c r="BQ36" s="130">
        <f t="shared" si="30"/>
        <v>92015</v>
      </c>
      <c r="BR36" s="130">
        <f t="shared" si="30"/>
        <v>46732</v>
      </c>
      <c r="BS36" s="130">
        <f t="shared" si="30"/>
        <v>45283</v>
      </c>
      <c r="BT36" s="130">
        <f t="shared" si="30"/>
        <v>0</v>
      </c>
      <c r="BU36" s="130">
        <f t="shared" si="30"/>
        <v>0</v>
      </c>
      <c r="BV36" s="130">
        <f t="shared" si="30"/>
        <v>11622</v>
      </c>
      <c r="BW36" s="130">
        <f t="shared" si="29"/>
        <v>3481</v>
      </c>
      <c r="BX36" s="130">
        <f t="shared" si="29"/>
        <v>8141</v>
      </c>
      <c r="BY36" s="130">
        <f t="shared" si="29"/>
        <v>0</v>
      </c>
      <c r="BZ36" s="130">
        <f t="shared" si="29"/>
        <v>0</v>
      </c>
      <c r="CA36" s="130">
        <f t="shared" si="29"/>
        <v>261303</v>
      </c>
      <c r="CB36" s="130">
        <f t="shared" si="29"/>
        <v>208476</v>
      </c>
      <c r="CC36" s="130">
        <f t="shared" si="29"/>
        <v>50149</v>
      </c>
      <c r="CD36" s="130">
        <f t="shared" si="29"/>
        <v>0</v>
      </c>
      <c r="CE36" s="130">
        <f t="shared" si="29"/>
        <v>2678</v>
      </c>
      <c r="CF36" s="132">
        <f t="shared" si="29"/>
        <v>94471</v>
      </c>
      <c r="CG36" s="130">
        <f t="shared" si="29"/>
        <v>0</v>
      </c>
      <c r="CH36" s="130">
        <f t="shared" si="29"/>
        <v>37449</v>
      </c>
      <c r="CI36" s="130">
        <f t="shared" si="29"/>
        <v>402389</v>
      </c>
    </row>
    <row r="37" spans="1:87" s="122" customFormat="1" ht="12" customHeight="1">
      <c r="A37" s="118" t="s">
        <v>42</v>
      </c>
      <c r="B37" s="134" t="s">
        <v>308</v>
      </c>
      <c r="C37" s="118" t="s">
        <v>309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2">
        <v>267462</v>
      </c>
      <c r="L37" s="130">
        <f t="shared" si="2"/>
        <v>332597</v>
      </c>
      <c r="M37" s="130">
        <f t="shared" si="3"/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f t="shared" si="4"/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f t="shared" si="5"/>
        <v>332597</v>
      </c>
      <c r="X37" s="130">
        <v>282731</v>
      </c>
      <c r="Y37" s="130">
        <v>29959</v>
      </c>
      <c r="Z37" s="130">
        <v>0</v>
      </c>
      <c r="AA37" s="130">
        <v>19907</v>
      </c>
      <c r="AB37" s="132">
        <v>359376</v>
      </c>
      <c r="AC37" s="130">
        <v>0</v>
      </c>
      <c r="AD37" s="130">
        <v>83465</v>
      </c>
      <c r="AE37" s="130">
        <f t="shared" si="6"/>
        <v>416062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2">
        <v>0</v>
      </c>
      <c r="AN37" s="130">
        <f t="shared" si="9"/>
        <v>8555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8555</v>
      </c>
      <c r="AZ37" s="130">
        <v>8555</v>
      </c>
      <c r="BA37" s="130">
        <v>0</v>
      </c>
      <c r="BB37" s="130">
        <v>0</v>
      </c>
      <c r="BC37" s="130">
        <v>0</v>
      </c>
      <c r="BD37" s="132">
        <v>148210</v>
      </c>
      <c r="BE37" s="130">
        <v>0</v>
      </c>
      <c r="BF37" s="130">
        <v>3721</v>
      </c>
      <c r="BG37" s="130">
        <f t="shared" si="13"/>
        <v>12276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2">
        <f t="shared" si="30"/>
        <v>267462</v>
      </c>
      <c r="BP37" s="130">
        <f t="shared" si="30"/>
        <v>341152</v>
      </c>
      <c r="BQ37" s="130">
        <f t="shared" si="30"/>
        <v>0</v>
      </c>
      <c r="BR37" s="130">
        <f t="shared" si="30"/>
        <v>0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0</v>
      </c>
      <c r="BW37" s="130">
        <f t="shared" si="29"/>
        <v>0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341152</v>
      </c>
      <c r="CB37" s="130">
        <f t="shared" si="29"/>
        <v>291286</v>
      </c>
      <c r="CC37" s="130">
        <f t="shared" si="29"/>
        <v>29959</v>
      </c>
      <c r="CD37" s="130">
        <f t="shared" si="29"/>
        <v>0</v>
      </c>
      <c r="CE37" s="130">
        <f t="shared" si="29"/>
        <v>19907</v>
      </c>
      <c r="CF37" s="132">
        <f t="shared" si="29"/>
        <v>507586</v>
      </c>
      <c r="CG37" s="130">
        <f t="shared" si="29"/>
        <v>0</v>
      </c>
      <c r="CH37" s="130">
        <f t="shared" si="29"/>
        <v>87186</v>
      </c>
      <c r="CI37" s="130">
        <f t="shared" si="29"/>
        <v>428338</v>
      </c>
    </row>
    <row r="38" spans="1:87" s="122" customFormat="1" ht="12" customHeight="1">
      <c r="A38" s="118" t="s">
        <v>42</v>
      </c>
      <c r="B38" s="134" t="s">
        <v>310</v>
      </c>
      <c r="C38" s="118" t="s">
        <v>311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2">
        <v>0</v>
      </c>
      <c r="L38" s="130">
        <f t="shared" si="2"/>
        <v>1400552</v>
      </c>
      <c r="M38" s="130">
        <f t="shared" si="3"/>
        <v>116797</v>
      </c>
      <c r="N38" s="130">
        <v>93952</v>
      </c>
      <c r="O38" s="130"/>
      <c r="P38" s="130">
        <v>16355</v>
      </c>
      <c r="Q38" s="130">
        <v>6490</v>
      </c>
      <c r="R38" s="130">
        <f t="shared" si="4"/>
        <v>208763</v>
      </c>
      <c r="S38" s="130">
        <v>5187</v>
      </c>
      <c r="T38" s="130">
        <v>165069</v>
      </c>
      <c r="U38" s="130">
        <v>38507</v>
      </c>
      <c r="V38" s="130">
        <v>0</v>
      </c>
      <c r="W38" s="130">
        <f t="shared" si="5"/>
        <v>1070634</v>
      </c>
      <c r="X38" s="130">
        <v>202041</v>
      </c>
      <c r="Y38" s="130">
        <v>779088</v>
      </c>
      <c r="Z38" s="130">
        <v>84880</v>
      </c>
      <c r="AA38" s="130">
        <v>4625</v>
      </c>
      <c r="AB38" s="132">
        <v>0</v>
      </c>
      <c r="AC38" s="130">
        <v>4358</v>
      </c>
      <c r="AD38" s="130">
        <v>0</v>
      </c>
      <c r="AE38" s="130">
        <f t="shared" si="6"/>
        <v>1400552</v>
      </c>
      <c r="AF38" s="130">
        <f t="shared" si="7"/>
        <v>5010</v>
      </c>
      <c r="AG38" s="130">
        <f t="shared" si="8"/>
        <v>5010</v>
      </c>
      <c r="AH38" s="130">
        <v>0</v>
      </c>
      <c r="AI38" s="130">
        <v>5010</v>
      </c>
      <c r="AJ38" s="130">
        <v>0</v>
      </c>
      <c r="AK38" s="130">
        <v>0</v>
      </c>
      <c r="AL38" s="130">
        <v>0</v>
      </c>
      <c r="AM38" s="132">
        <v>0</v>
      </c>
      <c r="AN38" s="130">
        <f t="shared" si="9"/>
        <v>67980</v>
      </c>
      <c r="AO38" s="130">
        <f t="shared" si="10"/>
        <v>38210</v>
      </c>
      <c r="AP38" s="130">
        <v>25204</v>
      </c>
      <c r="AQ38" s="130">
        <v>6050</v>
      </c>
      <c r="AR38" s="130">
        <v>6956</v>
      </c>
      <c r="AS38" s="130">
        <v>0</v>
      </c>
      <c r="AT38" s="130">
        <f t="shared" si="11"/>
        <v>26627</v>
      </c>
      <c r="AU38" s="130">
        <v>4225</v>
      </c>
      <c r="AV38" s="130">
        <v>22402</v>
      </c>
      <c r="AW38" s="130">
        <v>0</v>
      </c>
      <c r="AX38" s="130">
        <v>0</v>
      </c>
      <c r="AY38" s="130">
        <f t="shared" si="12"/>
        <v>3143</v>
      </c>
      <c r="AZ38" s="130">
        <v>0</v>
      </c>
      <c r="BA38" s="130">
        <v>0</v>
      </c>
      <c r="BB38" s="130">
        <v>0</v>
      </c>
      <c r="BC38" s="130">
        <v>3143</v>
      </c>
      <c r="BD38" s="132">
        <v>0</v>
      </c>
      <c r="BE38" s="130">
        <v>0</v>
      </c>
      <c r="BF38" s="130">
        <v>268</v>
      </c>
      <c r="BG38" s="130">
        <f t="shared" si="13"/>
        <v>73258</v>
      </c>
      <c r="BH38" s="130">
        <f t="shared" si="30"/>
        <v>5010</v>
      </c>
      <c r="BI38" s="130">
        <f t="shared" si="30"/>
        <v>5010</v>
      </c>
      <c r="BJ38" s="130">
        <f t="shared" si="30"/>
        <v>0</v>
      </c>
      <c r="BK38" s="130">
        <f t="shared" si="30"/>
        <v>5010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2">
        <f t="shared" si="30"/>
        <v>0</v>
      </c>
      <c r="BP38" s="130">
        <f t="shared" si="30"/>
        <v>1468532</v>
      </c>
      <c r="BQ38" s="130">
        <f t="shared" si="30"/>
        <v>155007</v>
      </c>
      <c r="BR38" s="130">
        <f t="shared" si="30"/>
        <v>119156</v>
      </c>
      <c r="BS38" s="130">
        <f t="shared" si="30"/>
        <v>6050</v>
      </c>
      <c r="BT38" s="130">
        <f t="shared" si="30"/>
        <v>23311</v>
      </c>
      <c r="BU38" s="130">
        <f t="shared" si="30"/>
        <v>6490</v>
      </c>
      <c r="BV38" s="130">
        <f t="shared" si="30"/>
        <v>235390</v>
      </c>
      <c r="BW38" s="130">
        <f t="shared" si="29"/>
        <v>9412</v>
      </c>
      <c r="BX38" s="130">
        <f t="shared" si="29"/>
        <v>187471</v>
      </c>
      <c r="BY38" s="130">
        <f t="shared" si="29"/>
        <v>38507</v>
      </c>
      <c r="BZ38" s="130">
        <f t="shared" si="29"/>
        <v>0</v>
      </c>
      <c r="CA38" s="130">
        <f t="shared" si="29"/>
        <v>1073777</v>
      </c>
      <c r="CB38" s="130">
        <f t="shared" si="29"/>
        <v>202041</v>
      </c>
      <c r="CC38" s="130">
        <f t="shared" si="29"/>
        <v>779088</v>
      </c>
      <c r="CD38" s="130">
        <f t="shared" si="29"/>
        <v>84880</v>
      </c>
      <c r="CE38" s="130">
        <f t="shared" si="29"/>
        <v>7768</v>
      </c>
      <c r="CF38" s="132">
        <f t="shared" si="29"/>
        <v>0</v>
      </c>
      <c r="CG38" s="130">
        <f t="shared" si="29"/>
        <v>4358</v>
      </c>
      <c r="CH38" s="130">
        <f t="shared" si="29"/>
        <v>268</v>
      </c>
      <c r="CI38" s="130">
        <f t="shared" si="29"/>
        <v>1473810</v>
      </c>
    </row>
    <row r="39" spans="1:87" s="122" customFormat="1" ht="12" customHeight="1">
      <c r="A39" s="118" t="s">
        <v>42</v>
      </c>
      <c r="B39" s="134" t="s">
        <v>312</v>
      </c>
      <c r="C39" s="118" t="s">
        <v>313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2">
        <v>0</v>
      </c>
      <c r="L39" s="130">
        <f t="shared" si="2"/>
        <v>262473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262473</v>
      </c>
      <c r="X39" s="130">
        <v>254400</v>
      </c>
      <c r="Y39" s="130">
        <v>3501</v>
      </c>
      <c r="Z39" s="130">
        <v>2882</v>
      </c>
      <c r="AA39" s="130">
        <v>1690</v>
      </c>
      <c r="AB39" s="132">
        <v>321831</v>
      </c>
      <c r="AC39" s="130">
        <v>0</v>
      </c>
      <c r="AD39" s="130">
        <v>1164</v>
      </c>
      <c r="AE39" s="130">
        <f t="shared" si="6"/>
        <v>263637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2">
        <v>0</v>
      </c>
      <c r="AN39" s="130">
        <f t="shared" si="9"/>
        <v>18785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18785</v>
      </c>
      <c r="AZ39" s="130">
        <v>0</v>
      </c>
      <c r="BA39" s="130">
        <v>0</v>
      </c>
      <c r="BB39" s="130">
        <v>0</v>
      </c>
      <c r="BC39" s="130">
        <v>18785</v>
      </c>
      <c r="BD39" s="132">
        <v>85025</v>
      </c>
      <c r="BE39" s="130">
        <v>0</v>
      </c>
      <c r="BF39" s="130">
        <v>16266</v>
      </c>
      <c r="BG39" s="130">
        <f t="shared" si="13"/>
        <v>35051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2">
        <f t="shared" si="30"/>
        <v>0</v>
      </c>
      <c r="BP39" s="130">
        <f t="shared" si="30"/>
        <v>281258</v>
      </c>
      <c r="BQ39" s="130">
        <f t="shared" si="30"/>
        <v>0</v>
      </c>
      <c r="BR39" s="130">
        <f t="shared" si="30"/>
        <v>0</v>
      </c>
      <c r="BS39" s="130">
        <f t="shared" si="30"/>
        <v>0</v>
      </c>
      <c r="BT39" s="130">
        <f t="shared" si="30"/>
        <v>0</v>
      </c>
      <c r="BU39" s="130">
        <f t="shared" si="30"/>
        <v>0</v>
      </c>
      <c r="BV39" s="130">
        <f t="shared" si="30"/>
        <v>0</v>
      </c>
      <c r="BW39" s="130">
        <f t="shared" si="29"/>
        <v>0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281258</v>
      </c>
      <c r="CB39" s="130">
        <f t="shared" si="29"/>
        <v>254400</v>
      </c>
      <c r="CC39" s="130">
        <f t="shared" si="29"/>
        <v>3501</v>
      </c>
      <c r="CD39" s="130">
        <f t="shared" si="29"/>
        <v>2882</v>
      </c>
      <c r="CE39" s="130">
        <f t="shared" si="29"/>
        <v>20475</v>
      </c>
      <c r="CF39" s="132">
        <f t="shared" si="29"/>
        <v>406856</v>
      </c>
      <c r="CG39" s="130">
        <f t="shared" si="29"/>
        <v>0</v>
      </c>
      <c r="CH39" s="130">
        <f t="shared" si="29"/>
        <v>17430</v>
      </c>
      <c r="CI39" s="130">
        <f t="shared" si="29"/>
        <v>298688</v>
      </c>
    </row>
    <row r="40" spans="1:87" s="122" customFormat="1" ht="12" customHeight="1">
      <c r="A40" s="118" t="s">
        <v>42</v>
      </c>
      <c r="B40" s="134" t="s">
        <v>314</v>
      </c>
      <c r="C40" s="118" t="s">
        <v>315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2">
        <v>0</v>
      </c>
      <c r="L40" s="130">
        <f t="shared" si="2"/>
        <v>927520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927520</v>
      </c>
      <c r="X40" s="130">
        <v>472216</v>
      </c>
      <c r="Y40" s="130">
        <v>318278</v>
      </c>
      <c r="Z40" s="130">
        <v>137026</v>
      </c>
      <c r="AA40" s="130">
        <v>0</v>
      </c>
      <c r="AB40" s="132">
        <v>0</v>
      </c>
      <c r="AC40" s="130">
        <v>0</v>
      </c>
      <c r="AD40" s="130">
        <v>0</v>
      </c>
      <c r="AE40" s="130">
        <f t="shared" si="6"/>
        <v>927520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2">
        <v>0</v>
      </c>
      <c r="AN40" s="130">
        <f t="shared" si="9"/>
        <v>24423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24423</v>
      </c>
      <c r="AZ40" s="130">
        <v>24423</v>
      </c>
      <c r="BA40" s="130">
        <v>0</v>
      </c>
      <c r="BB40" s="130">
        <v>0</v>
      </c>
      <c r="BC40" s="130">
        <v>0</v>
      </c>
      <c r="BD40" s="132">
        <v>136282</v>
      </c>
      <c r="BE40" s="130">
        <v>0</v>
      </c>
      <c r="BF40" s="130">
        <v>0</v>
      </c>
      <c r="BG40" s="130">
        <f t="shared" si="13"/>
        <v>24423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2">
        <f t="shared" si="30"/>
        <v>0</v>
      </c>
      <c r="BP40" s="130">
        <f t="shared" si="30"/>
        <v>951943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951943</v>
      </c>
      <c r="CB40" s="130">
        <f t="shared" si="29"/>
        <v>496639</v>
      </c>
      <c r="CC40" s="130">
        <f t="shared" si="29"/>
        <v>318278</v>
      </c>
      <c r="CD40" s="130">
        <f t="shared" si="29"/>
        <v>137026</v>
      </c>
      <c r="CE40" s="130">
        <f t="shared" si="29"/>
        <v>0</v>
      </c>
      <c r="CF40" s="132">
        <f t="shared" si="29"/>
        <v>136282</v>
      </c>
      <c r="CG40" s="130">
        <f t="shared" si="29"/>
        <v>0</v>
      </c>
      <c r="CH40" s="130">
        <f t="shared" si="29"/>
        <v>0</v>
      </c>
      <c r="CI40" s="130">
        <f t="shared" si="29"/>
        <v>951943</v>
      </c>
    </row>
    <row r="41" spans="1:87" s="122" customFormat="1" ht="12" customHeight="1">
      <c r="A41" s="118" t="s">
        <v>42</v>
      </c>
      <c r="B41" s="134" t="s">
        <v>316</v>
      </c>
      <c r="C41" s="118" t="s">
        <v>317</v>
      </c>
      <c r="D41" s="130">
        <f t="shared" si="0"/>
        <v>1490</v>
      </c>
      <c r="E41" s="130">
        <f t="shared" si="1"/>
        <v>1490</v>
      </c>
      <c r="F41" s="130">
        <v>0</v>
      </c>
      <c r="G41" s="130">
        <v>0</v>
      </c>
      <c r="H41" s="130">
        <v>0</v>
      </c>
      <c r="I41" s="130">
        <v>1490</v>
      </c>
      <c r="J41" s="130">
        <v>0</v>
      </c>
      <c r="K41" s="132">
        <v>0</v>
      </c>
      <c r="L41" s="130">
        <f t="shared" si="2"/>
        <v>1103667</v>
      </c>
      <c r="M41" s="130">
        <f t="shared" si="3"/>
        <v>146175</v>
      </c>
      <c r="N41" s="130">
        <v>56361</v>
      </c>
      <c r="O41" s="130">
        <v>89814</v>
      </c>
      <c r="P41" s="130">
        <v>0</v>
      </c>
      <c r="Q41" s="130">
        <v>0</v>
      </c>
      <c r="R41" s="130">
        <f t="shared" si="4"/>
        <v>8509</v>
      </c>
      <c r="S41" s="130">
        <v>8509</v>
      </c>
      <c r="T41" s="130">
        <v>0</v>
      </c>
      <c r="U41" s="130">
        <v>0</v>
      </c>
      <c r="V41" s="130">
        <v>771</v>
      </c>
      <c r="W41" s="130">
        <f t="shared" si="5"/>
        <v>948212</v>
      </c>
      <c r="X41" s="130">
        <v>347566</v>
      </c>
      <c r="Y41" s="130">
        <v>576063</v>
      </c>
      <c r="Z41" s="130">
        <v>0</v>
      </c>
      <c r="AA41" s="130">
        <v>24583</v>
      </c>
      <c r="AB41" s="132">
        <v>258926</v>
      </c>
      <c r="AC41" s="130">
        <v>0</v>
      </c>
      <c r="AD41" s="130">
        <v>48</v>
      </c>
      <c r="AE41" s="130">
        <f t="shared" si="6"/>
        <v>1105205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2">
        <v>0</v>
      </c>
      <c r="AN41" s="130">
        <f t="shared" si="9"/>
        <v>48040</v>
      </c>
      <c r="AO41" s="130">
        <f t="shared" si="10"/>
        <v>20026</v>
      </c>
      <c r="AP41" s="130">
        <v>20026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28014</v>
      </c>
      <c r="AZ41" s="130">
        <v>27462</v>
      </c>
      <c r="BA41" s="130">
        <v>0</v>
      </c>
      <c r="BB41" s="130">
        <v>0</v>
      </c>
      <c r="BC41" s="130">
        <v>552</v>
      </c>
      <c r="BD41" s="132">
        <v>381549</v>
      </c>
      <c r="BE41" s="130">
        <v>0</v>
      </c>
      <c r="BF41" s="130">
        <v>39600</v>
      </c>
      <c r="BG41" s="130">
        <f t="shared" si="13"/>
        <v>87640</v>
      </c>
      <c r="BH41" s="130">
        <f t="shared" si="30"/>
        <v>1490</v>
      </c>
      <c r="BI41" s="130">
        <f t="shared" si="30"/>
        <v>1490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1490</v>
      </c>
      <c r="BN41" s="130">
        <f t="shared" si="30"/>
        <v>0</v>
      </c>
      <c r="BO41" s="132">
        <f t="shared" si="30"/>
        <v>0</v>
      </c>
      <c r="BP41" s="130">
        <f t="shared" si="30"/>
        <v>1151707</v>
      </c>
      <c r="BQ41" s="130">
        <f t="shared" si="30"/>
        <v>166201</v>
      </c>
      <c r="BR41" s="130">
        <f t="shared" si="30"/>
        <v>76387</v>
      </c>
      <c r="BS41" s="130">
        <f t="shared" si="30"/>
        <v>89814</v>
      </c>
      <c r="BT41" s="130">
        <f t="shared" si="30"/>
        <v>0</v>
      </c>
      <c r="BU41" s="130">
        <f t="shared" si="30"/>
        <v>0</v>
      </c>
      <c r="BV41" s="130">
        <f t="shared" si="30"/>
        <v>8509</v>
      </c>
      <c r="BW41" s="130">
        <f t="shared" si="29"/>
        <v>8509</v>
      </c>
      <c r="BX41" s="130">
        <f t="shared" si="29"/>
        <v>0</v>
      </c>
      <c r="BY41" s="130">
        <f t="shared" si="29"/>
        <v>0</v>
      </c>
      <c r="BZ41" s="130">
        <f t="shared" si="29"/>
        <v>771</v>
      </c>
      <c r="CA41" s="130">
        <f t="shared" si="29"/>
        <v>976226</v>
      </c>
      <c r="CB41" s="130">
        <f t="shared" si="29"/>
        <v>375028</v>
      </c>
      <c r="CC41" s="130">
        <f t="shared" si="29"/>
        <v>576063</v>
      </c>
      <c r="CD41" s="130">
        <f t="shared" si="29"/>
        <v>0</v>
      </c>
      <c r="CE41" s="130">
        <f t="shared" si="29"/>
        <v>25135</v>
      </c>
      <c r="CF41" s="132">
        <f t="shared" si="29"/>
        <v>640475</v>
      </c>
      <c r="CG41" s="130">
        <f t="shared" si="29"/>
        <v>0</v>
      </c>
      <c r="CH41" s="130">
        <f t="shared" si="29"/>
        <v>39648</v>
      </c>
      <c r="CI41" s="130">
        <f t="shared" si="29"/>
        <v>1192845</v>
      </c>
    </row>
    <row r="42" spans="1:87" s="122" customFormat="1" ht="12" customHeight="1">
      <c r="A42" s="118" t="s">
        <v>42</v>
      </c>
      <c r="B42" s="134" t="s">
        <v>318</v>
      </c>
      <c r="C42" s="118" t="s">
        <v>319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2">
        <v>0</v>
      </c>
      <c r="L42" s="130">
        <f t="shared" si="2"/>
        <v>180870</v>
      </c>
      <c r="M42" s="130">
        <f t="shared" si="3"/>
        <v>29800</v>
      </c>
      <c r="N42" s="130">
        <v>29800</v>
      </c>
      <c r="O42" s="130">
        <v>0</v>
      </c>
      <c r="P42" s="130">
        <v>0</v>
      </c>
      <c r="Q42" s="130">
        <v>0</v>
      </c>
      <c r="R42" s="130">
        <f t="shared" si="4"/>
        <v>14839</v>
      </c>
      <c r="S42" s="130">
        <v>14839</v>
      </c>
      <c r="T42" s="130">
        <v>0</v>
      </c>
      <c r="U42" s="130">
        <v>0</v>
      </c>
      <c r="V42" s="130">
        <v>0</v>
      </c>
      <c r="W42" s="130">
        <f t="shared" si="5"/>
        <v>136231</v>
      </c>
      <c r="X42" s="130">
        <v>123279</v>
      </c>
      <c r="Y42" s="130">
        <v>1091</v>
      </c>
      <c r="Z42" s="130">
        <v>4530</v>
      </c>
      <c r="AA42" s="130">
        <v>7331</v>
      </c>
      <c r="AB42" s="132">
        <v>223252</v>
      </c>
      <c r="AC42" s="130">
        <v>0</v>
      </c>
      <c r="AD42" s="130">
        <v>0</v>
      </c>
      <c r="AE42" s="130">
        <f t="shared" si="6"/>
        <v>180870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2">
        <v>0</v>
      </c>
      <c r="AN42" s="130">
        <f t="shared" si="9"/>
        <v>13789</v>
      </c>
      <c r="AO42" s="130">
        <f t="shared" si="10"/>
        <v>7300</v>
      </c>
      <c r="AP42" s="130">
        <v>7300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6489</v>
      </c>
      <c r="AZ42" s="130">
        <v>2079</v>
      </c>
      <c r="BA42" s="130">
        <v>0</v>
      </c>
      <c r="BB42" s="130">
        <v>0</v>
      </c>
      <c r="BC42" s="130">
        <v>4410</v>
      </c>
      <c r="BD42" s="132">
        <v>68799</v>
      </c>
      <c r="BE42" s="130">
        <v>0</v>
      </c>
      <c r="BF42" s="130">
        <v>0</v>
      </c>
      <c r="BG42" s="130">
        <f t="shared" si="13"/>
        <v>13789</v>
      </c>
      <c r="BH42" s="130">
        <f aca="true" t="shared" si="31" ref="BH42:BW58">SUM(D42,AF42)</f>
        <v>0</v>
      </c>
      <c r="BI42" s="130">
        <f t="shared" si="31"/>
        <v>0</v>
      </c>
      <c r="BJ42" s="130">
        <f t="shared" si="31"/>
        <v>0</v>
      </c>
      <c r="BK42" s="130">
        <f t="shared" si="31"/>
        <v>0</v>
      </c>
      <c r="BL42" s="130">
        <f t="shared" si="31"/>
        <v>0</v>
      </c>
      <c r="BM42" s="130">
        <f t="shared" si="31"/>
        <v>0</v>
      </c>
      <c r="BN42" s="130">
        <f t="shared" si="31"/>
        <v>0</v>
      </c>
      <c r="BO42" s="132">
        <f t="shared" si="31"/>
        <v>0</v>
      </c>
      <c r="BP42" s="130">
        <f t="shared" si="31"/>
        <v>194659</v>
      </c>
      <c r="BQ42" s="130">
        <f t="shared" si="31"/>
        <v>37100</v>
      </c>
      <c r="BR42" s="130">
        <f t="shared" si="31"/>
        <v>37100</v>
      </c>
      <c r="BS42" s="130">
        <f t="shared" si="31"/>
        <v>0</v>
      </c>
      <c r="BT42" s="130">
        <f t="shared" si="31"/>
        <v>0</v>
      </c>
      <c r="BU42" s="130">
        <f t="shared" si="31"/>
        <v>0</v>
      </c>
      <c r="BV42" s="130">
        <f t="shared" si="31"/>
        <v>14839</v>
      </c>
      <c r="BW42" s="130">
        <f t="shared" si="29"/>
        <v>14839</v>
      </c>
      <c r="BX42" s="130">
        <f t="shared" si="29"/>
        <v>0</v>
      </c>
      <c r="BY42" s="130">
        <f t="shared" si="29"/>
        <v>0</v>
      </c>
      <c r="BZ42" s="130">
        <f t="shared" si="29"/>
        <v>0</v>
      </c>
      <c r="CA42" s="130">
        <f t="shared" si="29"/>
        <v>142720</v>
      </c>
      <c r="CB42" s="130">
        <f t="shared" si="29"/>
        <v>125358</v>
      </c>
      <c r="CC42" s="130">
        <f t="shared" si="29"/>
        <v>1091</v>
      </c>
      <c r="CD42" s="130">
        <f t="shared" si="29"/>
        <v>4530</v>
      </c>
      <c r="CE42" s="130">
        <f t="shared" si="29"/>
        <v>11741</v>
      </c>
      <c r="CF42" s="132">
        <f t="shared" si="29"/>
        <v>292051</v>
      </c>
      <c r="CG42" s="130">
        <f t="shared" si="29"/>
        <v>0</v>
      </c>
      <c r="CH42" s="130">
        <f t="shared" si="29"/>
        <v>0</v>
      </c>
      <c r="CI42" s="130">
        <f t="shared" si="29"/>
        <v>194659</v>
      </c>
    </row>
    <row r="43" spans="1:87" s="122" customFormat="1" ht="12" customHeight="1">
      <c r="A43" s="118" t="s">
        <v>42</v>
      </c>
      <c r="B43" s="134" t="s">
        <v>320</v>
      </c>
      <c r="C43" s="118" t="s">
        <v>321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2">
        <v>199728</v>
      </c>
      <c r="L43" s="130">
        <f t="shared" si="2"/>
        <v>579284</v>
      </c>
      <c r="M43" s="130">
        <f t="shared" si="3"/>
        <v>94431</v>
      </c>
      <c r="N43" s="130">
        <v>70823</v>
      </c>
      <c r="O43" s="130">
        <v>23608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484853</v>
      </c>
      <c r="X43" s="130">
        <v>458047</v>
      </c>
      <c r="Y43" s="130">
        <v>2047</v>
      </c>
      <c r="Z43" s="130">
        <v>0</v>
      </c>
      <c r="AA43" s="130">
        <v>24759</v>
      </c>
      <c r="AB43" s="132">
        <v>257806</v>
      </c>
      <c r="AC43" s="130">
        <v>0</v>
      </c>
      <c r="AD43" s="130">
        <v>84299</v>
      </c>
      <c r="AE43" s="130">
        <f t="shared" si="6"/>
        <v>663583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2">
        <v>0</v>
      </c>
      <c r="AN43" s="130">
        <f t="shared" si="9"/>
        <v>45152</v>
      </c>
      <c r="AO43" s="130">
        <f t="shared" si="10"/>
        <v>11804</v>
      </c>
      <c r="AP43" s="130">
        <v>11804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33348</v>
      </c>
      <c r="AZ43" s="130">
        <v>5456</v>
      </c>
      <c r="BA43" s="130">
        <v>0</v>
      </c>
      <c r="BB43" s="130">
        <v>0</v>
      </c>
      <c r="BC43" s="130">
        <v>27892</v>
      </c>
      <c r="BD43" s="132">
        <v>0</v>
      </c>
      <c r="BE43" s="130">
        <v>0</v>
      </c>
      <c r="BF43" s="130">
        <v>7987</v>
      </c>
      <c r="BG43" s="130">
        <f t="shared" si="13"/>
        <v>53139</v>
      </c>
      <c r="BH43" s="130">
        <f t="shared" si="31"/>
        <v>0</v>
      </c>
      <c r="BI43" s="130">
        <f t="shared" si="31"/>
        <v>0</v>
      </c>
      <c r="BJ43" s="130">
        <f t="shared" si="31"/>
        <v>0</v>
      </c>
      <c r="BK43" s="130">
        <f t="shared" si="31"/>
        <v>0</v>
      </c>
      <c r="BL43" s="130">
        <f t="shared" si="31"/>
        <v>0</v>
      </c>
      <c r="BM43" s="130">
        <f t="shared" si="31"/>
        <v>0</v>
      </c>
      <c r="BN43" s="130">
        <f t="shared" si="31"/>
        <v>0</v>
      </c>
      <c r="BO43" s="132">
        <f t="shared" si="31"/>
        <v>199728</v>
      </c>
      <c r="BP43" s="130">
        <f t="shared" si="31"/>
        <v>624436</v>
      </c>
      <c r="BQ43" s="130">
        <f t="shared" si="31"/>
        <v>106235</v>
      </c>
      <c r="BR43" s="130">
        <f t="shared" si="31"/>
        <v>82627</v>
      </c>
      <c r="BS43" s="130">
        <f t="shared" si="31"/>
        <v>23608</v>
      </c>
      <c r="BT43" s="130">
        <f t="shared" si="31"/>
        <v>0</v>
      </c>
      <c r="BU43" s="130">
        <f t="shared" si="31"/>
        <v>0</v>
      </c>
      <c r="BV43" s="130">
        <f t="shared" si="31"/>
        <v>0</v>
      </c>
      <c r="BW43" s="130">
        <f t="shared" si="29"/>
        <v>0</v>
      </c>
      <c r="BX43" s="130">
        <f t="shared" si="29"/>
        <v>0</v>
      </c>
      <c r="BY43" s="130">
        <f t="shared" si="29"/>
        <v>0</v>
      </c>
      <c r="BZ43" s="130">
        <f t="shared" si="29"/>
        <v>0</v>
      </c>
      <c r="CA43" s="130">
        <f t="shared" si="29"/>
        <v>518201</v>
      </c>
      <c r="CB43" s="130">
        <f t="shared" si="29"/>
        <v>463503</v>
      </c>
      <c r="CC43" s="130">
        <f t="shared" si="29"/>
        <v>2047</v>
      </c>
      <c r="CD43" s="130">
        <f t="shared" si="29"/>
        <v>0</v>
      </c>
      <c r="CE43" s="130">
        <f aca="true" t="shared" si="32" ref="CA43:CI71">SUM(AA43,BC43)</f>
        <v>52651</v>
      </c>
      <c r="CF43" s="132">
        <f t="shared" si="32"/>
        <v>257806</v>
      </c>
      <c r="CG43" s="130">
        <f t="shared" si="32"/>
        <v>0</v>
      </c>
      <c r="CH43" s="130">
        <f t="shared" si="32"/>
        <v>92286</v>
      </c>
      <c r="CI43" s="130">
        <f t="shared" si="32"/>
        <v>716722</v>
      </c>
    </row>
    <row r="44" spans="1:87" s="122" customFormat="1" ht="12" customHeight="1">
      <c r="A44" s="118" t="s">
        <v>42</v>
      </c>
      <c r="B44" s="134" t="s">
        <v>322</v>
      </c>
      <c r="C44" s="118" t="s">
        <v>323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2">
        <v>0</v>
      </c>
      <c r="L44" s="130">
        <f t="shared" si="2"/>
        <v>775188</v>
      </c>
      <c r="M44" s="130">
        <f t="shared" si="3"/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775188</v>
      </c>
      <c r="X44" s="130">
        <v>545935</v>
      </c>
      <c r="Y44" s="130">
        <v>14142</v>
      </c>
      <c r="Z44" s="130">
        <v>189366</v>
      </c>
      <c r="AA44" s="130">
        <v>25745</v>
      </c>
      <c r="AB44" s="132">
        <v>229174</v>
      </c>
      <c r="AC44" s="130">
        <v>0</v>
      </c>
      <c r="AD44" s="130">
        <v>49144</v>
      </c>
      <c r="AE44" s="130">
        <f t="shared" si="6"/>
        <v>824332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2">
        <v>0</v>
      </c>
      <c r="AN44" s="130">
        <f t="shared" si="9"/>
        <v>12526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12526</v>
      </c>
      <c r="AZ44" s="130">
        <v>12526</v>
      </c>
      <c r="BA44" s="130">
        <v>0</v>
      </c>
      <c r="BB44" s="130">
        <v>0</v>
      </c>
      <c r="BC44" s="130">
        <v>0</v>
      </c>
      <c r="BD44" s="132">
        <v>149621</v>
      </c>
      <c r="BE44" s="130">
        <v>0</v>
      </c>
      <c r="BF44" s="130">
        <v>661</v>
      </c>
      <c r="BG44" s="130">
        <f t="shared" si="13"/>
        <v>13187</v>
      </c>
      <c r="BH44" s="130">
        <f t="shared" si="31"/>
        <v>0</v>
      </c>
      <c r="BI44" s="130">
        <f t="shared" si="31"/>
        <v>0</v>
      </c>
      <c r="BJ44" s="130">
        <f t="shared" si="31"/>
        <v>0</v>
      </c>
      <c r="BK44" s="130">
        <f t="shared" si="31"/>
        <v>0</v>
      </c>
      <c r="BL44" s="130">
        <f t="shared" si="31"/>
        <v>0</v>
      </c>
      <c r="BM44" s="130">
        <f t="shared" si="31"/>
        <v>0</v>
      </c>
      <c r="BN44" s="130">
        <f t="shared" si="31"/>
        <v>0</v>
      </c>
      <c r="BO44" s="132">
        <f t="shared" si="31"/>
        <v>0</v>
      </c>
      <c r="BP44" s="130">
        <f t="shared" si="31"/>
        <v>787714</v>
      </c>
      <c r="BQ44" s="130">
        <f t="shared" si="31"/>
        <v>0</v>
      </c>
      <c r="BR44" s="130">
        <f t="shared" si="31"/>
        <v>0</v>
      </c>
      <c r="BS44" s="130">
        <f t="shared" si="31"/>
        <v>0</v>
      </c>
      <c r="BT44" s="130">
        <f t="shared" si="31"/>
        <v>0</v>
      </c>
      <c r="BU44" s="130">
        <f t="shared" si="31"/>
        <v>0</v>
      </c>
      <c r="BV44" s="130">
        <f t="shared" si="31"/>
        <v>0</v>
      </c>
      <c r="BW44" s="130">
        <f>SUM(S44,AU44)</f>
        <v>0</v>
      </c>
      <c r="BX44" s="130">
        <f aca="true" t="shared" si="33" ref="BX44:BX85">SUM(T44,AV44)</f>
        <v>0</v>
      </c>
      <c r="BY44" s="130">
        <f aca="true" t="shared" si="34" ref="BY44:BY85">SUM(U44,AW44)</f>
        <v>0</v>
      </c>
      <c r="BZ44" s="130">
        <f aca="true" t="shared" si="35" ref="BZ44:BZ85">SUM(V44,AX44)</f>
        <v>0</v>
      </c>
      <c r="CA44" s="130">
        <f t="shared" si="32"/>
        <v>787714</v>
      </c>
      <c r="CB44" s="130">
        <f t="shared" si="32"/>
        <v>558461</v>
      </c>
      <c r="CC44" s="130">
        <f t="shared" si="32"/>
        <v>14142</v>
      </c>
      <c r="CD44" s="130">
        <f t="shared" si="32"/>
        <v>189366</v>
      </c>
      <c r="CE44" s="130">
        <f t="shared" si="32"/>
        <v>25745</v>
      </c>
      <c r="CF44" s="132">
        <f t="shared" si="32"/>
        <v>378795</v>
      </c>
      <c r="CG44" s="130">
        <f t="shared" si="32"/>
        <v>0</v>
      </c>
      <c r="CH44" s="130">
        <f t="shared" si="32"/>
        <v>49805</v>
      </c>
      <c r="CI44" s="130">
        <f t="shared" si="32"/>
        <v>837519</v>
      </c>
    </row>
    <row r="45" spans="1:87" s="122" customFormat="1" ht="12" customHeight="1">
      <c r="A45" s="118" t="s">
        <v>42</v>
      </c>
      <c r="B45" s="134" t="s">
        <v>324</v>
      </c>
      <c r="C45" s="118" t="s">
        <v>325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2">
        <v>155819</v>
      </c>
      <c r="L45" s="130">
        <f t="shared" si="2"/>
        <v>128486</v>
      </c>
      <c r="M45" s="130">
        <f t="shared" si="3"/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128486</v>
      </c>
      <c r="X45" s="130">
        <v>120036</v>
      </c>
      <c r="Y45" s="130">
        <v>1763</v>
      </c>
      <c r="Z45" s="130">
        <v>0</v>
      </c>
      <c r="AA45" s="130">
        <v>6687</v>
      </c>
      <c r="AB45" s="132">
        <v>187331</v>
      </c>
      <c r="AC45" s="130">
        <v>0</v>
      </c>
      <c r="AD45" s="130">
        <v>34271</v>
      </c>
      <c r="AE45" s="130">
        <f t="shared" si="6"/>
        <v>162757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2">
        <v>0</v>
      </c>
      <c r="AN45" s="130">
        <f t="shared" si="9"/>
        <v>4048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4048</v>
      </c>
      <c r="AZ45" s="130">
        <v>4018</v>
      </c>
      <c r="BA45" s="130">
        <v>0</v>
      </c>
      <c r="BB45" s="130">
        <v>0</v>
      </c>
      <c r="BC45" s="130">
        <v>30</v>
      </c>
      <c r="BD45" s="132">
        <v>85026</v>
      </c>
      <c r="BE45" s="130">
        <v>0</v>
      </c>
      <c r="BF45" s="130">
        <v>0</v>
      </c>
      <c r="BG45" s="130">
        <f t="shared" si="13"/>
        <v>4048</v>
      </c>
      <c r="BH45" s="130">
        <f t="shared" si="31"/>
        <v>0</v>
      </c>
      <c r="BI45" s="130">
        <f t="shared" si="31"/>
        <v>0</v>
      </c>
      <c r="BJ45" s="130">
        <f t="shared" si="31"/>
        <v>0</v>
      </c>
      <c r="BK45" s="130">
        <f t="shared" si="31"/>
        <v>0</v>
      </c>
      <c r="BL45" s="130">
        <f t="shared" si="31"/>
        <v>0</v>
      </c>
      <c r="BM45" s="130">
        <f t="shared" si="31"/>
        <v>0</v>
      </c>
      <c r="BN45" s="130">
        <f t="shared" si="31"/>
        <v>0</v>
      </c>
      <c r="BO45" s="132">
        <f t="shared" si="31"/>
        <v>155819</v>
      </c>
      <c r="BP45" s="130">
        <f t="shared" si="31"/>
        <v>132534</v>
      </c>
      <c r="BQ45" s="130">
        <f t="shared" si="31"/>
        <v>0</v>
      </c>
      <c r="BR45" s="130">
        <f t="shared" si="31"/>
        <v>0</v>
      </c>
      <c r="BS45" s="130">
        <f t="shared" si="31"/>
        <v>0</v>
      </c>
      <c r="BT45" s="130">
        <f t="shared" si="31"/>
        <v>0</v>
      </c>
      <c r="BU45" s="130">
        <f t="shared" si="31"/>
        <v>0</v>
      </c>
      <c r="BV45" s="130">
        <f t="shared" si="31"/>
        <v>0</v>
      </c>
      <c r="BW45" s="130">
        <f>SUM(S45,AU45)</f>
        <v>0</v>
      </c>
      <c r="BX45" s="130">
        <f t="shared" si="33"/>
        <v>0</v>
      </c>
      <c r="BY45" s="130">
        <f t="shared" si="34"/>
        <v>0</v>
      </c>
      <c r="BZ45" s="130">
        <f t="shared" si="35"/>
        <v>0</v>
      </c>
      <c r="CA45" s="130">
        <f t="shared" si="32"/>
        <v>132534</v>
      </c>
      <c r="CB45" s="130">
        <f t="shared" si="32"/>
        <v>124054</v>
      </c>
      <c r="CC45" s="130">
        <f t="shared" si="32"/>
        <v>1763</v>
      </c>
      <c r="CD45" s="130">
        <f t="shared" si="32"/>
        <v>0</v>
      </c>
      <c r="CE45" s="130">
        <f t="shared" si="32"/>
        <v>6717</v>
      </c>
      <c r="CF45" s="132">
        <f t="shared" si="32"/>
        <v>272357</v>
      </c>
      <c r="CG45" s="130">
        <f t="shared" si="32"/>
        <v>0</v>
      </c>
      <c r="CH45" s="130">
        <f t="shared" si="32"/>
        <v>34271</v>
      </c>
      <c r="CI45" s="130">
        <f t="shared" si="32"/>
        <v>166805</v>
      </c>
    </row>
    <row r="46" spans="1:87" s="122" customFormat="1" ht="12" customHeight="1">
      <c r="A46" s="118" t="s">
        <v>42</v>
      </c>
      <c r="B46" s="134" t="s">
        <v>326</v>
      </c>
      <c r="C46" s="118" t="s">
        <v>327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2">
        <v>0</v>
      </c>
      <c r="L46" s="130">
        <f t="shared" si="2"/>
        <v>264112</v>
      </c>
      <c r="M46" s="130">
        <f t="shared" si="3"/>
        <v>105478</v>
      </c>
      <c r="N46" s="130">
        <v>105478</v>
      </c>
      <c r="O46" s="130">
        <v>0</v>
      </c>
      <c r="P46" s="130">
        <v>0</v>
      </c>
      <c r="Q46" s="130">
        <v>0</v>
      </c>
      <c r="R46" s="130">
        <f t="shared" si="4"/>
        <v>158005</v>
      </c>
      <c r="S46" s="130">
        <v>132918</v>
      </c>
      <c r="T46" s="130">
        <v>25087</v>
      </c>
      <c r="U46" s="130">
        <v>0</v>
      </c>
      <c r="V46" s="130">
        <v>0</v>
      </c>
      <c r="W46" s="130">
        <f t="shared" si="5"/>
        <v>629</v>
      </c>
      <c r="X46" s="130">
        <v>0</v>
      </c>
      <c r="Y46" s="130">
        <v>0</v>
      </c>
      <c r="Z46" s="130">
        <v>0</v>
      </c>
      <c r="AA46" s="130">
        <v>629</v>
      </c>
      <c r="AB46" s="132">
        <v>104743</v>
      </c>
      <c r="AC46" s="130">
        <v>0</v>
      </c>
      <c r="AD46" s="130">
        <v>18090</v>
      </c>
      <c r="AE46" s="130">
        <f t="shared" si="6"/>
        <v>282202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2">
        <v>0</v>
      </c>
      <c r="AN46" s="130">
        <f t="shared" si="9"/>
        <v>16530</v>
      </c>
      <c r="AO46" s="130">
        <f t="shared" si="10"/>
        <v>7105</v>
      </c>
      <c r="AP46" s="130">
        <v>7105</v>
      </c>
      <c r="AQ46" s="130">
        <v>0</v>
      </c>
      <c r="AR46" s="130">
        <v>0</v>
      </c>
      <c r="AS46" s="130">
        <v>0</v>
      </c>
      <c r="AT46" s="130">
        <f t="shared" si="11"/>
        <v>8938</v>
      </c>
      <c r="AU46" s="130">
        <v>8938</v>
      </c>
      <c r="AV46" s="130">
        <v>0</v>
      </c>
      <c r="AW46" s="130">
        <v>0</v>
      </c>
      <c r="AX46" s="130">
        <v>0</v>
      </c>
      <c r="AY46" s="130">
        <f t="shared" si="12"/>
        <v>487</v>
      </c>
      <c r="AZ46" s="130">
        <v>0</v>
      </c>
      <c r="BA46" s="130">
        <v>0</v>
      </c>
      <c r="BB46" s="130">
        <v>0</v>
      </c>
      <c r="BC46" s="130">
        <v>487</v>
      </c>
      <c r="BD46" s="132">
        <v>67023</v>
      </c>
      <c r="BE46" s="130">
        <v>0</v>
      </c>
      <c r="BF46" s="130">
        <v>0</v>
      </c>
      <c r="BG46" s="130">
        <f t="shared" si="13"/>
        <v>16530</v>
      </c>
      <c r="BH46" s="130">
        <f t="shared" si="31"/>
        <v>0</v>
      </c>
      <c r="BI46" s="130">
        <f t="shared" si="31"/>
        <v>0</v>
      </c>
      <c r="BJ46" s="130">
        <f t="shared" si="31"/>
        <v>0</v>
      </c>
      <c r="BK46" s="130">
        <f t="shared" si="31"/>
        <v>0</v>
      </c>
      <c r="BL46" s="130">
        <f t="shared" si="31"/>
        <v>0</v>
      </c>
      <c r="BM46" s="130">
        <f t="shared" si="31"/>
        <v>0</v>
      </c>
      <c r="BN46" s="130">
        <f t="shared" si="31"/>
        <v>0</v>
      </c>
      <c r="BO46" s="132">
        <f t="shared" si="31"/>
        <v>0</v>
      </c>
      <c r="BP46" s="130">
        <f t="shared" si="31"/>
        <v>280642</v>
      </c>
      <c r="BQ46" s="130">
        <f t="shared" si="31"/>
        <v>112583</v>
      </c>
      <c r="BR46" s="130">
        <f t="shared" si="31"/>
        <v>112583</v>
      </c>
      <c r="BS46" s="130">
        <f t="shared" si="31"/>
        <v>0</v>
      </c>
      <c r="BT46" s="130">
        <f t="shared" si="31"/>
        <v>0</v>
      </c>
      <c r="BU46" s="130">
        <f t="shared" si="31"/>
        <v>0</v>
      </c>
      <c r="BV46" s="130">
        <f t="shared" si="31"/>
        <v>166943</v>
      </c>
      <c r="BW46" s="130">
        <f>SUM(S46,AU46)</f>
        <v>141856</v>
      </c>
      <c r="BX46" s="130">
        <f t="shared" si="33"/>
        <v>25087</v>
      </c>
      <c r="BY46" s="130">
        <f t="shared" si="34"/>
        <v>0</v>
      </c>
      <c r="BZ46" s="130">
        <f t="shared" si="35"/>
        <v>0</v>
      </c>
      <c r="CA46" s="130">
        <f t="shared" si="32"/>
        <v>1116</v>
      </c>
      <c r="CB46" s="130">
        <f t="shared" si="32"/>
        <v>0</v>
      </c>
      <c r="CC46" s="130">
        <f t="shared" si="32"/>
        <v>0</v>
      </c>
      <c r="CD46" s="130">
        <f t="shared" si="32"/>
        <v>0</v>
      </c>
      <c r="CE46" s="130">
        <f t="shared" si="32"/>
        <v>1116</v>
      </c>
      <c r="CF46" s="132">
        <f t="shared" si="32"/>
        <v>171766</v>
      </c>
      <c r="CG46" s="130">
        <f t="shared" si="32"/>
        <v>0</v>
      </c>
      <c r="CH46" s="130">
        <f t="shared" si="32"/>
        <v>18090</v>
      </c>
      <c r="CI46" s="130">
        <f t="shared" si="32"/>
        <v>298732</v>
      </c>
    </row>
    <row r="47" spans="1:87" s="122" customFormat="1" ht="12" customHeight="1">
      <c r="A47" s="118" t="s">
        <v>42</v>
      </c>
      <c r="B47" s="134" t="s">
        <v>328</v>
      </c>
      <c r="C47" s="118" t="s">
        <v>329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2">
        <v>0</v>
      </c>
      <c r="L47" s="130">
        <f t="shared" si="2"/>
        <v>254147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254147</v>
      </c>
      <c r="X47" s="130">
        <v>112025</v>
      </c>
      <c r="Y47" s="130">
        <v>142122</v>
      </c>
      <c r="Z47" s="130">
        <v>0</v>
      </c>
      <c r="AA47" s="130">
        <v>0</v>
      </c>
      <c r="AB47" s="132">
        <v>65454</v>
      </c>
      <c r="AC47" s="130">
        <v>0</v>
      </c>
      <c r="AD47" s="130">
        <v>11627</v>
      </c>
      <c r="AE47" s="130">
        <f t="shared" si="6"/>
        <v>265774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2">
        <v>0</v>
      </c>
      <c r="AN47" s="130">
        <f t="shared" si="9"/>
        <v>17042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17042</v>
      </c>
      <c r="AZ47" s="130">
        <v>17042</v>
      </c>
      <c r="BA47" s="130">
        <v>0</v>
      </c>
      <c r="BB47" s="130">
        <v>0</v>
      </c>
      <c r="BC47" s="130">
        <v>0</v>
      </c>
      <c r="BD47" s="132">
        <v>101901</v>
      </c>
      <c r="BE47" s="130">
        <v>0</v>
      </c>
      <c r="BF47" s="130">
        <v>4593</v>
      </c>
      <c r="BG47" s="130">
        <f t="shared" si="13"/>
        <v>21635</v>
      </c>
      <c r="BH47" s="130">
        <f t="shared" si="31"/>
        <v>0</v>
      </c>
      <c r="BI47" s="130">
        <f t="shared" si="31"/>
        <v>0</v>
      </c>
      <c r="BJ47" s="130">
        <f t="shared" si="31"/>
        <v>0</v>
      </c>
      <c r="BK47" s="130">
        <f t="shared" si="31"/>
        <v>0</v>
      </c>
      <c r="BL47" s="130">
        <f t="shared" si="31"/>
        <v>0</v>
      </c>
      <c r="BM47" s="130">
        <f t="shared" si="31"/>
        <v>0</v>
      </c>
      <c r="BN47" s="130">
        <f t="shared" si="31"/>
        <v>0</v>
      </c>
      <c r="BO47" s="132">
        <f t="shared" si="31"/>
        <v>0</v>
      </c>
      <c r="BP47" s="130">
        <f t="shared" si="31"/>
        <v>271189</v>
      </c>
      <c r="BQ47" s="130">
        <f t="shared" si="31"/>
        <v>0</v>
      </c>
      <c r="BR47" s="130">
        <f t="shared" si="31"/>
        <v>0</v>
      </c>
      <c r="BS47" s="130">
        <f t="shared" si="31"/>
        <v>0</v>
      </c>
      <c r="BT47" s="130">
        <f t="shared" si="31"/>
        <v>0</v>
      </c>
      <c r="BU47" s="130">
        <f t="shared" si="31"/>
        <v>0</v>
      </c>
      <c r="BV47" s="130">
        <f t="shared" si="31"/>
        <v>0</v>
      </c>
      <c r="BW47" s="130">
        <f>SUM(S47,AU47)</f>
        <v>0</v>
      </c>
      <c r="BX47" s="130">
        <f t="shared" si="33"/>
        <v>0</v>
      </c>
      <c r="BY47" s="130">
        <f t="shared" si="34"/>
        <v>0</v>
      </c>
      <c r="BZ47" s="130">
        <f t="shared" si="35"/>
        <v>0</v>
      </c>
      <c r="CA47" s="130">
        <f t="shared" si="32"/>
        <v>271189</v>
      </c>
      <c r="CB47" s="130">
        <f t="shared" si="32"/>
        <v>129067</v>
      </c>
      <c r="CC47" s="130">
        <f t="shared" si="32"/>
        <v>142122</v>
      </c>
      <c r="CD47" s="130">
        <f t="shared" si="32"/>
        <v>0</v>
      </c>
      <c r="CE47" s="130">
        <f t="shared" si="32"/>
        <v>0</v>
      </c>
      <c r="CF47" s="132">
        <f t="shared" si="32"/>
        <v>167355</v>
      </c>
      <c r="CG47" s="130">
        <f t="shared" si="32"/>
        <v>0</v>
      </c>
      <c r="CH47" s="130">
        <f t="shared" si="32"/>
        <v>16220</v>
      </c>
      <c r="CI47" s="130">
        <f t="shared" si="32"/>
        <v>287409</v>
      </c>
    </row>
    <row r="48" spans="1:87" s="122" customFormat="1" ht="12" customHeight="1">
      <c r="A48" s="118" t="s">
        <v>42</v>
      </c>
      <c r="B48" s="134" t="s">
        <v>330</v>
      </c>
      <c r="C48" s="118" t="s">
        <v>331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2">
        <v>0</v>
      </c>
      <c r="L48" s="130">
        <f t="shared" si="2"/>
        <v>86585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86585</v>
      </c>
      <c r="X48" s="130">
        <v>59474</v>
      </c>
      <c r="Y48" s="130">
        <v>23157</v>
      </c>
      <c r="Z48" s="130">
        <v>1731</v>
      </c>
      <c r="AA48" s="130">
        <v>2223</v>
      </c>
      <c r="AB48" s="132">
        <v>152231</v>
      </c>
      <c r="AC48" s="130">
        <v>0</v>
      </c>
      <c r="AD48" s="130">
        <v>47563</v>
      </c>
      <c r="AE48" s="130">
        <f t="shared" si="6"/>
        <v>134148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2">
        <v>0</v>
      </c>
      <c r="AN48" s="130">
        <f t="shared" si="9"/>
        <v>1583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1583</v>
      </c>
      <c r="AZ48" s="130">
        <v>1583</v>
      </c>
      <c r="BA48" s="130">
        <v>0</v>
      </c>
      <c r="BB48" s="130">
        <v>0</v>
      </c>
      <c r="BC48" s="130">
        <v>0</v>
      </c>
      <c r="BD48" s="132">
        <v>35972</v>
      </c>
      <c r="BE48" s="130">
        <v>0</v>
      </c>
      <c r="BF48" s="130">
        <v>649</v>
      </c>
      <c r="BG48" s="130">
        <f t="shared" si="13"/>
        <v>2232</v>
      </c>
      <c r="BH48" s="130">
        <f t="shared" si="31"/>
        <v>0</v>
      </c>
      <c r="BI48" s="130">
        <f t="shared" si="31"/>
        <v>0</v>
      </c>
      <c r="BJ48" s="130">
        <f t="shared" si="31"/>
        <v>0</v>
      </c>
      <c r="BK48" s="130">
        <f t="shared" si="31"/>
        <v>0</v>
      </c>
      <c r="BL48" s="130">
        <f t="shared" si="31"/>
        <v>0</v>
      </c>
      <c r="BM48" s="130">
        <f t="shared" si="31"/>
        <v>0</v>
      </c>
      <c r="BN48" s="130">
        <f t="shared" si="31"/>
        <v>0</v>
      </c>
      <c r="BO48" s="132">
        <f t="shared" si="31"/>
        <v>0</v>
      </c>
      <c r="BP48" s="130">
        <f t="shared" si="31"/>
        <v>88168</v>
      </c>
      <c r="BQ48" s="130">
        <f t="shared" si="31"/>
        <v>0</v>
      </c>
      <c r="BR48" s="130">
        <f t="shared" si="31"/>
        <v>0</v>
      </c>
      <c r="BS48" s="130">
        <f t="shared" si="31"/>
        <v>0</v>
      </c>
      <c r="BT48" s="130">
        <f t="shared" si="31"/>
        <v>0</v>
      </c>
      <c r="BU48" s="130">
        <f t="shared" si="31"/>
        <v>0</v>
      </c>
      <c r="BV48" s="130">
        <f t="shared" si="31"/>
        <v>0</v>
      </c>
      <c r="BW48" s="130">
        <f>SUM(S48,AU48)</f>
        <v>0</v>
      </c>
      <c r="BX48" s="130">
        <f t="shared" si="33"/>
        <v>0</v>
      </c>
      <c r="BY48" s="130">
        <f t="shared" si="34"/>
        <v>0</v>
      </c>
      <c r="BZ48" s="130">
        <f t="shared" si="35"/>
        <v>0</v>
      </c>
      <c r="CA48" s="130">
        <f t="shared" si="32"/>
        <v>88168</v>
      </c>
      <c r="CB48" s="130">
        <f t="shared" si="32"/>
        <v>61057</v>
      </c>
      <c r="CC48" s="130">
        <f t="shared" si="32"/>
        <v>23157</v>
      </c>
      <c r="CD48" s="130">
        <f t="shared" si="32"/>
        <v>1731</v>
      </c>
      <c r="CE48" s="130">
        <f t="shared" si="32"/>
        <v>2223</v>
      </c>
      <c r="CF48" s="132">
        <f t="shared" si="32"/>
        <v>188203</v>
      </c>
      <c r="CG48" s="130">
        <f t="shared" si="32"/>
        <v>0</v>
      </c>
      <c r="CH48" s="130">
        <f t="shared" si="32"/>
        <v>48212</v>
      </c>
      <c r="CI48" s="130">
        <f t="shared" si="32"/>
        <v>136380</v>
      </c>
    </row>
    <row r="49" spans="1:87" s="122" customFormat="1" ht="12" customHeight="1">
      <c r="A49" s="118" t="s">
        <v>42</v>
      </c>
      <c r="B49" s="134" t="s">
        <v>332</v>
      </c>
      <c r="C49" s="118" t="s">
        <v>333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2">
        <v>31524</v>
      </c>
      <c r="L49" s="130">
        <f t="shared" si="2"/>
        <v>124566</v>
      </c>
      <c r="M49" s="130">
        <f t="shared" si="3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4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5"/>
        <v>124216</v>
      </c>
      <c r="X49" s="130">
        <v>107788</v>
      </c>
      <c r="Y49" s="130">
        <v>6308</v>
      </c>
      <c r="Z49" s="130">
        <v>2808</v>
      </c>
      <c r="AA49" s="130">
        <v>7312</v>
      </c>
      <c r="AB49" s="132">
        <v>189929</v>
      </c>
      <c r="AC49" s="130">
        <v>350</v>
      </c>
      <c r="AD49" s="130">
        <v>20915</v>
      </c>
      <c r="AE49" s="130">
        <f t="shared" si="6"/>
        <v>145481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2">
        <v>0</v>
      </c>
      <c r="AN49" s="130">
        <f t="shared" si="9"/>
        <v>30828</v>
      </c>
      <c r="AO49" s="130">
        <f t="shared" si="10"/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30828</v>
      </c>
      <c r="AZ49" s="130">
        <v>30746</v>
      </c>
      <c r="BA49" s="130">
        <v>0</v>
      </c>
      <c r="BB49" s="130">
        <v>0</v>
      </c>
      <c r="BC49" s="130">
        <v>82</v>
      </c>
      <c r="BD49" s="132">
        <v>55215</v>
      </c>
      <c r="BE49" s="130">
        <v>0</v>
      </c>
      <c r="BF49" s="130">
        <v>21629</v>
      </c>
      <c r="BG49" s="130">
        <f t="shared" si="13"/>
        <v>52457</v>
      </c>
      <c r="BH49" s="130">
        <f t="shared" si="31"/>
        <v>0</v>
      </c>
      <c r="BI49" s="130">
        <f t="shared" si="31"/>
        <v>0</v>
      </c>
      <c r="BJ49" s="130">
        <f t="shared" si="31"/>
        <v>0</v>
      </c>
      <c r="BK49" s="130">
        <f t="shared" si="31"/>
        <v>0</v>
      </c>
      <c r="BL49" s="130">
        <f t="shared" si="31"/>
        <v>0</v>
      </c>
      <c r="BM49" s="130">
        <f t="shared" si="31"/>
        <v>0</v>
      </c>
      <c r="BN49" s="130">
        <f t="shared" si="31"/>
        <v>0</v>
      </c>
      <c r="BO49" s="132">
        <f t="shared" si="31"/>
        <v>31524</v>
      </c>
      <c r="BP49" s="130">
        <f t="shared" si="31"/>
        <v>155394</v>
      </c>
      <c r="BQ49" s="130">
        <f t="shared" si="31"/>
        <v>0</v>
      </c>
      <c r="BR49" s="130">
        <f t="shared" si="31"/>
        <v>0</v>
      </c>
      <c r="BS49" s="130">
        <f t="shared" si="31"/>
        <v>0</v>
      </c>
      <c r="BT49" s="130">
        <f t="shared" si="31"/>
        <v>0</v>
      </c>
      <c r="BU49" s="130">
        <f t="shared" si="31"/>
        <v>0</v>
      </c>
      <c r="BV49" s="130">
        <f t="shared" si="31"/>
        <v>0</v>
      </c>
      <c r="BW49" s="130">
        <f>SUM(S49,AU49)</f>
        <v>0</v>
      </c>
      <c r="BX49" s="130">
        <f t="shared" si="33"/>
        <v>0</v>
      </c>
      <c r="BY49" s="130">
        <f t="shared" si="34"/>
        <v>0</v>
      </c>
      <c r="BZ49" s="130">
        <f t="shared" si="35"/>
        <v>0</v>
      </c>
      <c r="CA49" s="130">
        <f t="shared" si="32"/>
        <v>155044</v>
      </c>
      <c r="CB49" s="130">
        <f t="shared" si="32"/>
        <v>138534</v>
      </c>
      <c r="CC49" s="130">
        <f t="shared" si="32"/>
        <v>6308</v>
      </c>
      <c r="CD49" s="130">
        <f t="shared" si="32"/>
        <v>2808</v>
      </c>
      <c r="CE49" s="130">
        <f t="shared" si="32"/>
        <v>7394</v>
      </c>
      <c r="CF49" s="132">
        <f t="shared" si="32"/>
        <v>245144</v>
      </c>
      <c r="CG49" s="130">
        <f t="shared" si="32"/>
        <v>350</v>
      </c>
      <c r="CH49" s="130">
        <f t="shared" si="32"/>
        <v>42544</v>
      </c>
      <c r="CI49" s="130">
        <f t="shared" si="32"/>
        <v>197938</v>
      </c>
    </row>
    <row r="50" spans="1:87" s="122" customFormat="1" ht="12" customHeight="1">
      <c r="A50" s="118" t="s">
        <v>42</v>
      </c>
      <c r="B50" s="134" t="s">
        <v>334</v>
      </c>
      <c r="C50" s="118" t="s">
        <v>335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2">
        <v>0</v>
      </c>
      <c r="L50" s="130">
        <f t="shared" si="2"/>
        <v>173552</v>
      </c>
      <c r="M50" s="130">
        <f t="shared" si="3"/>
        <v>25262</v>
      </c>
      <c r="N50" s="130">
        <v>25262</v>
      </c>
      <c r="O50" s="130">
        <v>0</v>
      </c>
      <c r="P50" s="130">
        <v>0</v>
      </c>
      <c r="Q50" s="130">
        <v>0</v>
      </c>
      <c r="R50" s="130">
        <f t="shared" si="4"/>
        <v>148290</v>
      </c>
      <c r="S50" s="130">
        <v>148290</v>
      </c>
      <c r="T50" s="130">
        <v>0</v>
      </c>
      <c r="U50" s="130">
        <v>0</v>
      </c>
      <c r="V50" s="130">
        <v>0</v>
      </c>
      <c r="W50" s="130">
        <f t="shared" si="5"/>
        <v>0</v>
      </c>
      <c r="X50" s="130">
        <v>0</v>
      </c>
      <c r="Y50" s="130">
        <v>0</v>
      </c>
      <c r="Z50" s="130">
        <v>0</v>
      </c>
      <c r="AA50" s="130">
        <v>0</v>
      </c>
      <c r="AB50" s="132">
        <v>156419</v>
      </c>
      <c r="AC50" s="130">
        <v>0</v>
      </c>
      <c r="AD50" s="130">
        <v>142896</v>
      </c>
      <c r="AE50" s="130">
        <f t="shared" si="6"/>
        <v>316448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2">
        <v>0</v>
      </c>
      <c r="AN50" s="130">
        <f t="shared" si="9"/>
        <v>12631</v>
      </c>
      <c r="AO50" s="130">
        <f t="shared" si="10"/>
        <v>12631</v>
      </c>
      <c r="AP50" s="130">
        <v>12631</v>
      </c>
      <c r="AQ50" s="130">
        <v>0</v>
      </c>
      <c r="AR50" s="130">
        <v>0</v>
      </c>
      <c r="AS50" s="130">
        <v>0</v>
      </c>
      <c r="AT50" s="130">
        <f t="shared" si="11"/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f t="shared" si="12"/>
        <v>0</v>
      </c>
      <c r="AZ50" s="130">
        <v>0</v>
      </c>
      <c r="BA50" s="130">
        <v>0</v>
      </c>
      <c r="BB50" s="130">
        <v>0</v>
      </c>
      <c r="BC50" s="130">
        <v>0</v>
      </c>
      <c r="BD50" s="132">
        <v>44687</v>
      </c>
      <c r="BE50" s="130">
        <v>0</v>
      </c>
      <c r="BF50" s="130">
        <v>32283</v>
      </c>
      <c r="BG50" s="130">
        <f t="shared" si="13"/>
        <v>44914</v>
      </c>
      <c r="BH50" s="130">
        <f t="shared" si="31"/>
        <v>0</v>
      </c>
      <c r="BI50" s="130">
        <f t="shared" si="31"/>
        <v>0</v>
      </c>
      <c r="BJ50" s="130">
        <f t="shared" si="31"/>
        <v>0</v>
      </c>
      <c r="BK50" s="130">
        <f t="shared" si="31"/>
        <v>0</v>
      </c>
      <c r="BL50" s="130">
        <f t="shared" si="31"/>
        <v>0</v>
      </c>
      <c r="BM50" s="130">
        <f t="shared" si="31"/>
        <v>0</v>
      </c>
      <c r="BN50" s="130">
        <f t="shared" si="31"/>
        <v>0</v>
      </c>
      <c r="BO50" s="132">
        <f t="shared" si="31"/>
        <v>0</v>
      </c>
      <c r="BP50" s="130">
        <f t="shared" si="31"/>
        <v>186183</v>
      </c>
      <c r="BQ50" s="130">
        <f t="shared" si="31"/>
        <v>37893</v>
      </c>
      <c r="BR50" s="130">
        <f t="shared" si="31"/>
        <v>37893</v>
      </c>
      <c r="BS50" s="130">
        <f t="shared" si="31"/>
        <v>0</v>
      </c>
      <c r="BT50" s="130">
        <f t="shared" si="31"/>
        <v>0</v>
      </c>
      <c r="BU50" s="130">
        <f t="shared" si="31"/>
        <v>0</v>
      </c>
      <c r="BV50" s="130">
        <f t="shared" si="31"/>
        <v>148290</v>
      </c>
      <c r="BW50" s="130">
        <f>SUM(S50,AU50)</f>
        <v>148290</v>
      </c>
      <c r="BX50" s="130">
        <f t="shared" si="33"/>
        <v>0</v>
      </c>
      <c r="BY50" s="130">
        <f t="shared" si="34"/>
        <v>0</v>
      </c>
      <c r="BZ50" s="130">
        <f t="shared" si="35"/>
        <v>0</v>
      </c>
      <c r="CA50" s="130">
        <f t="shared" si="32"/>
        <v>0</v>
      </c>
      <c r="CB50" s="130">
        <f t="shared" si="32"/>
        <v>0</v>
      </c>
      <c r="CC50" s="130">
        <f t="shared" si="32"/>
        <v>0</v>
      </c>
      <c r="CD50" s="130">
        <f t="shared" si="32"/>
        <v>0</v>
      </c>
      <c r="CE50" s="130">
        <f t="shared" si="32"/>
        <v>0</v>
      </c>
      <c r="CF50" s="132">
        <f t="shared" si="32"/>
        <v>201106</v>
      </c>
      <c r="CG50" s="130">
        <f t="shared" si="32"/>
        <v>0</v>
      </c>
      <c r="CH50" s="130">
        <f t="shared" si="32"/>
        <v>175179</v>
      </c>
      <c r="CI50" s="130">
        <f t="shared" si="32"/>
        <v>361362</v>
      </c>
    </row>
    <row r="51" spans="1:87" s="122" customFormat="1" ht="12" customHeight="1">
      <c r="A51" s="118" t="s">
        <v>42</v>
      </c>
      <c r="B51" s="134" t="s">
        <v>336</v>
      </c>
      <c r="C51" s="118" t="s">
        <v>337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2">
        <v>0</v>
      </c>
      <c r="L51" s="130">
        <f t="shared" si="2"/>
        <v>182225</v>
      </c>
      <c r="M51" s="130">
        <f t="shared" si="3"/>
        <v>37344</v>
      </c>
      <c r="N51" s="130">
        <v>13899</v>
      </c>
      <c r="O51" s="130">
        <v>23445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144881</v>
      </c>
      <c r="X51" s="130">
        <v>121029</v>
      </c>
      <c r="Y51" s="130">
        <v>10501</v>
      </c>
      <c r="Z51" s="130">
        <v>0</v>
      </c>
      <c r="AA51" s="130">
        <v>13351</v>
      </c>
      <c r="AB51" s="132">
        <v>203499</v>
      </c>
      <c r="AC51" s="130">
        <v>0</v>
      </c>
      <c r="AD51" s="130">
        <v>0</v>
      </c>
      <c r="AE51" s="130">
        <f t="shared" si="6"/>
        <v>182225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2">
        <v>0</v>
      </c>
      <c r="AN51" s="130">
        <f t="shared" si="9"/>
        <v>19721</v>
      </c>
      <c r="AO51" s="130">
        <f t="shared" si="10"/>
        <v>19721</v>
      </c>
      <c r="AP51" s="130">
        <v>3475</v>
      </c>
      <c r="AQ51" s="130">
        <v>16246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2">
        <v>56841</v>
      </c>
      <c r="BE51" s="130">
        <v>0</v>
      </c>
      <c r="BF51" s="130">
        <v>0</v>
      </c>
      <c r="BG51" s="130">
        <f t="shared" si="13"/>
        <v>19721</v>
      </c>
      <c r="BH51" s="130">
        <f t="shared" si="31"/>
        <v>0</v>
      </c>
      <c r="BI51" s="130">
        <f t="shared" si="31"/>
        <v>0</v>
      </c>
      <c r="BJ51" s="130">
        <f t="shared" si="31"/>
        <v>0</v>
      </c>
      <c r="BK51" s="130">
        <f t="shared" si="31"/>
        <v>0</v>
      </c>
      <c r="BL51" s="130">
        <f t="shared" si="31"/>
        <v>0</v>
      </c>
      <c r="BM51" s="130">
        <f t="shared" si="31"/>
        <v>0</v>
      </c>
      <c r="BN51" s="130">
        <f t="shared" si="31"/>
        <v>0</v>
      </c>
      <c r="BO51" s="132">
        <f t="shared" si="31"/>
        <v>0</v>
      </c>
      <c r="BP51" s="130">
        <f t="shared" si="31"/>
        <v>201946</v>
      </c>
      <c r="BQ51" s="130">
        <f t="shared" si="31"/>
        <v>57065</v>
      </c>
      <c r="BR51" s="130">
        <f t="shared" si="31"/>
        <v>17374</v>
      </c>
      <c r="BS51" s="130">
        <f t="shared" si="31"/>
        <v>39691</v>
      </c>
      <c r="BT51" s="130">
        <f t="shared" si="31"/>
        <v>0</v>
      </c>
      <c r="BU51" s="130">
        <f t="shared" si="31"/>
        <v>0</v>
      </c>
      <c r="BV51" s="130">
        <f t="shared" si="31"/>
        <v>0</v>
      </c>
      <c r="BW51" s="130">
        <f>SUM(S51,AU51)</f>
        <v>0</v>
      </c>
      <c r="BX51" s="130">
        <f t="shared" si="33"/>
        <v>0</v>
      </c>
      <c r="BY51" s="130">
        <f t="shared" si="34"/>
        <v>0</v>
      </c>
      <c r="BZ51" s="130">
        <f t="shared" si="35"/>
        <v>0</v>
      </c>
      <c r="CA51" s="130">
        <f t="shared" si="32"/>
        <v>144881</v>
      </c>
      <c r="CB51" s="130">
        <f t="shared" si="32"/>
        <v>121029</v>
      </c>
      <c r="CC51" s="130">
        <f t="shared" si="32"/>
        <v>10501</v>
      </c>
      <c r="CD51" s="130">
        <f t="shared" si="32"/>
        <v>0</v>
      </c>
      <c r="CE51" s="130">
        <f t="shared" si="32"/>
        <v>13351</v>
      </c>
      <c r="CF51" s="132">
        <f t="shared" si="32"/>
        <v>260340</v>
      </c>
      <c r="CG51" s="130">
        <f t="shared" si="32"/>
        <v>0</v>
      </c>
      <c r="CH51" s="130">
        <f t="shared" si="32"/>
        <v>0</v>
      </c>
      <c r="CI51" s="130">
        <f t="shared" si="32"/>
        <v>201946</v>
      </c>
    </row>
    <row r="52" spans="1:87" s="122" customFormat="1" ht="12" customHeight="1">
      <c r="A52" s="118" t="s">
        <v>42</v>
      </c>
      <c r="B52" s="134" t="s">
        <v>338</v>
      </c>
      <c r="C52" s="118" t="s">
        <v>339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2">
        <v>0</v>
      </c>
      <c r="L52" s="130">
        <f t="shared" si="2"/>
        <v>52195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30012</v>
      </c>
      <c r="S52" s="130">
        <v>15509</v>
      </c>
      <c r="T52" s="130">
        <v>14503</v>
      </c>
      <c r="U52" s="130">
        <v>0</v>
      </c>
      <c r="V52" s="130">
        <v>0</v>
      </c>
      <c r="W52" s="130">
        <f t="shared" si="5"/>
        <v>22183</v>
      </c>
      <c r="X52" s="130">
        <v>22183</v>
      </c>
      <c r="Y52" s="130">
        <v>0</v>
      </c>
      <c r="Z52" s="130">
        <v>0</v>
      </c>
      <c r="AA52" s="130">
        <v>0</v>
      </c>
      <c r="AB52" s="132">
        <v>41813</v>
      </c>
      <c r="AC52" s="130">
        <v>0</v>
      </c>
      <c r="AD52" s="130">
        <v>0</v>
      </c>
      <c r="AE52" s="130">
        <f t="shared" si="6"/>
        <v>52195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2">
        <v>0</v>
      </c>
      <c r="AN52" s="130">
        <f t="shared" si="9"/>
        <v>0</v>
      </c>
      <c r="AO52" s="130">
        <f t="shared" si="10"/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f t="shared" si="11"/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f t="shared" si="12"/>
        <v>0</v>
      </c>
      <c r="AZ52" s="130">
        <v>0</v>
      </c>
      <c r="BA52" s="130">
        <v>0</v>
      </c>
      <c r="BB52" s="130">
        <v>0</v>
      </c>
      <c r="BC52" s="130">
        <v>0</v>
      </c>
      <c r="BD52" s="132">
        <v>20146</v>
      </c>
      <c r="BE52" s="130">
        <v>0</v>
      </c>
      <c r="BF52" s="130">
        <v>0</v>
      </c>
      <c r="BG52" s="130">
        <f t="shared" si="13"/>
        <v>0</v>
      </c>
      <c r="BH52" s="130">
        <f t="shared" si="31"/>
        <v>0</v>
      </c>
      <c r="BI52" s="130">
        <f t="shared" si="31"/>
        <v>0</v>
      </c>
      <c r="BJ52" s="130">
        <f t="shared" si="31"/>
        <v>0</v>
      </c>
      <c r="BK52" s="130">
        <f t="shared" si="31"/>
        <v>0</v>
      </c>
      <c r="BL52" s="130">
        <f t="shared" si="31"/>
        <v>0</v>
      </c>
      <c r="BM52" s="130">
        <f t="shared" si="31"/>
        <v>0</v>
      </c>
      <c r="BN52" s="130">
        <f t="shared" si="31"/>
        <v>0</v>
      </c>
      <c r="BO52" s="132">
        <f t="shared" si="31"/>
        <v>0</v>
      </c>
      <c r="BP52" s="130">
        <f t="shared" si="31"/>
        <v>52195</v>
      </c>
      <c r="BQ52" s="130">
        <f t="shared" si="31"/>
        <v>0</v>
      </c>
      <c r="BR52" s="130">
        <f t="shared" si="31"/>
        <v>0</v>
      </c>
      <c r="BS52" s="130">
        <f t="shared" si="31"/>
        <v>0</v>
      </c>
      <c r="BT52" s="130">
        <f t="shared" si="31"/>
        <v>0</v>
      </c>
      <c r="BU52" s="130">
        <f t="shared" si="31"/>
        <v>0</v>
      </c>
      <c r="BV52" s="130">
        <f t="shared" si="31"/>
        <v>30012</v>
      </c>
      <c r="BW52" s="130">
        <f>SUM(S52,AU52)</f>
        <v>15509</v>
      </c>
      <c r="BX52" s="130">
        <f t="shared" si="33"/>
        <v>14503</v>
      </c>
      <c r="BY52" s="130">
        <f t="shared" si="34"/>
        <v>0</v>
      </c>
      <c r="BZ52" s="130">
        <f t="shared" si="35"/>
        <v>0</v>
      </c>
      <c r="CA52" s="130">
        <f t="shared" si="32"/>
        <v>22183</v>
      </c>
      <c r="CB52" s="130">
        <f t="shared" si="32"/>
        <v>22183</v>
      </c>
      <c r="CC52" s="130">
        <f t="shared" si="32"/>
        <v>0</v>
      </c>
      <c r="CD52" s="130">
        <f t="shared" si="32"/>
        <v>0</v>
      </c>
      <c r="CE52" s="130">
        <f t="shared" si="32"/>
        <v>0</v>
      </c>
      <c r="CF52" s="132">
        <f t="shared" si="32"/>
        <v>61959</v>
      </c>
      <c r="CG52" s="130">
        <f t="shared" si="32"/>
        <v>0</v>
      </c>
      <c r="CH52" s="130">
        <f t="shared" si="32"/>
        <v>0</v>
      </c>
      <c r="CI52" s="130">
        <f t="shared" si="32"/>
        <v>52195</v>
      </c>
    </row>
    <row r="53" spans="1:87" s="122" customFormat="1" ht="12" customHeight="1">
      <c r="A53" s="118" t="s">
        <v>42</v>
      </c>
      <c r="B53" s="134" t="s">
        <v>340</v>
      </c>
      <c r="C53" s="118" t="s">
        <v>341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2">
        <v>42172</v>
      </c>
      <c r="L53" s="130">
        <f t="shared" si="2"/>
        <v>210843</v>
      </c>
      <c r="M53" s="130">
        <f t="shared" si="3"/>
        <v>14687</v>
      </c>
      <c r="N53" s="130">
        <v>14687</v>
      </c>
      <c r="O53" s="130">
        <v>0</v>
      </c>
      <c r="P53" s="130">
        <v>0</v>
      </c>
      <c r="Q53" s="130">
        <v>0</v>
      </c>
      <c r="R53" s="130">
        <f t="shared" si="4"/>
        <v>24296</v>
      </c>
      <c r="S53" s="130">
        <v>24296</v>
      </c>
      <c r="T53" s="130">
        <v>0</v>
      </c>
      <c r="U53" s="130">
        <v>0</v>
      </c>
      <c r="V53" s="130">
        <v>0</v>
      </c>
      <c r="W53" s="130">
        <f t="shared" si="5"/>
        <v>171860</v>
      </c>
      <c r="X53" s="130">
        <v>147214</v>
      </c>
      <c r="Y53" s="130">
        <v>23073</v>
      </c>
      <c r="Z53" s="130">
        <v>0</v>
      </c>
      <c r="AA53" s="130">
        <v>1573</v>
      </c>
      <c r="AB53" s="132">
        <v>26545</v>
      </c>
      <c r="AC53" s="130">
        <v>0</v>
      </c>
      <c r="AD53" s="130">
        <v>863</v>
      </c>
      <c r="AE53" s="130">
        <f t="shared" si="6"/>
        <v>211706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2">
        <v>0</v>
      </c>
      <c r="AN53" s="130">
        <f t="shared" si="9"/>
        <v>19692</v>
      </c>
      <c r="AO53" s="130">
        <f t="shared" si="10"/>
        <v>4896</v>
      </c>
      <c r="AP53" s="130">
        <v>4896</v>
      </c>
      <c r="AQ53" s="130">
        <v>0</v>
      </c>
      <c r="AR53" s="130">
        <v>0</v>
      </c>
      <c r="AS53" s="130">
        <v>0</v>
      </c>
      <c r="AT53" s="130">
        <f t="shared" si="11"/>
        <v>351</v>
      </c>
      <c r="AU53" s="130">
        <v>351</v>
      </c>
      <c r="AV53" s="130">
        <v>0</v>
      </c>
      <c r="AW53" s="130">
        <v>0</v>
      </c>
      <c r="AX53" s="130">
        <v>0</v>
      </c>
      <c r="AY53" s="130">
        <f t="shared" si="12"/>
        <v>14445</v>
      </c>
      <c r="AZ53" s="130">
        <v>14445</v>
      </c>
      <c r="BA53" s="130">
        <v>0</v>
      </c>
      <c r="BB53" s="130">
        <v>0</v>
      </c>
      <c r="BC53" s="130">
        <v>0</v>
      </c>
      <c r="BD53" s="132">
        <v>31320</v>
      </c>
      <c r="BE53" s="130">
        <v>0</v>
      </c>
      <c r="BF53" s="130">
        <v>0</v>
      </c>
      <c r="BG53" s="130">
        <f t="shared" si="13"/>
        <v>19692</v>
      </c>
      <c r="BH53" s="130">
        <f t="shared" si="31"/>
        <v>0</v>
      </c>
      <c r="BI53" s="130">
        <f t="shared" si="31"/>
        <v>0</v>
      </c>
      <c r="BJ53" s="130">
        <f t="shared" si="31"/>
        <v>0</v>
      </c>
      <c r="BK53" s="130">
        <f t="shared" si="31"/>
        <v>0</v>
      </c>
      <c r="BL53" s="130">
        <f t="shared" si="31"/>
        <v>0</v>
      </c>
      <c r="BM53" s="130">
        <f t="shared" si="31"/>
        <v>0</v>
      </c>
      <c r="BN53" s="130">
        <f t="shared" si="31"/>
        <v>0</v>
      </c>
      <c r="BO53" s="132">
        <f t="shared" si="31"/>
        <v>42172</v>
      </c>
      <c r="BP53" s="130">
        <f t="shared" si="31"/>
        <v>230535</v>
      </c>
      <c r="BQ53" s="130">
        <f t="shared" si="31"/>
        <v>19583</v>
      </c>
      <c r="BR53" s="130">
        <f t="shared" si="31"/>
        <v>19583</v>
      </c>
      <c r="BS53" s="130">
        <f t="shared" si="31"/>
        <v>0</v>
      </c>
      <c r="BT53" s="130">
        <f t="shared" si="31"/>
        <v>0</v>
      </c>
      <c r="BU53" s="130">
        <f t="shared" si="31"/>
        <v>0</v>
      </c>
      <c r="BV53" s="130">
        <f t="shared" si="31"/>
        <v>24647</v>
      </c>
      <c r="BW53" s="130">
        <f>SUM(S53,AU53)</f>
        <v>24647</v>
      </c>
      <c r="BX53" s="130">
        <f t="shared" si="33"/>
        <v>0</v>
      </c>
      <c r="BY53" s="130">
        <f t="shared" si="34"/>
        <v>0</v>
      </c>
      <c r="BZ53" s="130">
        <f t="shared" si="35"/>
        <v>0</v>
      </c>
      <c r="CA53" s="130">
        <f t="shared" si="32"/>
        <v>186305</v>
      </c>
      <c r="CB53" s="130">
        <f t="shared" si="32"/>
        <v>161659</v>
      </c>
      <c r="CC53" s="130">
        <f t="shared" si="32"/>
        <v>23073</v>
      </c>
      <c r="CD53" s="130">
        <f t="shared" si="32"/>
        <v>0</v>
      </c>
      <c r="CE53" s="130">
        <f t="shared" si="32"/>
        <v>1573</v>
      </c>
      <c r="CF53" s="132">
        <f t="shared" si="32"/>
        <v>57865</v>
      </c>
      <c r="CG53" s="130">
        <f t="shared" si="32"/>
        <v>0</v>
      </c>
      <c r="CH53" s="130">
        <f t="shared" si="32"/>
        <v>863</v>
      </c>
      <c r="CI53" s="130">
        <f t="shared" si="32"/>
        <v>231398</v>
      </c>
    </row>
    <row r="54" spans="1:87" s="122" customFormat="1" ht="12" customHeight="1">
      <c r="A54" s="118" t="s">
        <v>42</v>
      </c>
      <c r="B54" s="134" t="s">
        <v>342</v>
      </c>
      <c r="C54" s="118" t="s">
        <v>343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2">
        <v>0</v>
      </c>
      <c r="L54" s="130">
        <f t="shared" si="2"/>
        <v>225709</v>
      </c>
      <c r="M54" s="130">
        <f t="shared" si="3"/>
        <v>22983</v>
      </c>
      <c r="N54" s="130">
        <v>22983</v>
      </c>
      <c r="O54" s="130">
        <v>0</v>
      </c>
      <c r="P54" s="130">
        <v>0</v>
      </c>
      <c r="Q54" s="130">
        <v>0</v>
      </c>
      <c r="R54" s="130">
        <f t="shared" si="4"/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f t="shared" si="5"/>
        <v>202726</v>
      </c>
      <c r="X54" s="130">
        <v>163588</v>
      </c>
      <c r="Y54" s="130">
        <v>33493</v>
      </c>
      <c r="Z54" s="130">
        <v>0</v>
      </c>
      <c r="AA54" s="130">
        <v>5645</v>
      </c>
      <c r="AB54" s="132">
        <v>133411</v>
      </c>
      <c r="AC54" s="130">
        <v>0</v>
      </c>
      <c r="AD54" s="130">
        <v>23985</v>
      </c>
      <c r="AE54" s="130">
        <f t="shared" si="6"/>
        <v>249694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2">
        <v>0</v>
      </c>
      <c r="AN54" s="130">
        <f t="shared" si="9"/>
        <v>23051</v>
      </c>
      <c r="AO54" s="130">
        <f t="shared" si="10"/>
        <v>7661</v>
      </c>
      <c r="AP54" s="130">
        <v>7661</v>
      </c>
      <c r="AQ54" s="130">
        <v>0</v>
      </c>
      <c r="AR54" s="130">
        <v>0</v>
      </c>
      <c r="AS54" s="130">
        <v>0</v>
      </c>
      <c r="AT54" s="130">
        <f t="shared" si="11"/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f t="shared" si="12"/>
        <v>15390</v>
      </c>
      <c r="AZ54" s="130">
        <v>15191</v>
      </c>
      <c r="BA54" s="130">
        <v>0</v>
      </c>
      <c r="BB54" s="130">
        <v>0</v>
      </c>
      <c r="BC54" s="130">
        <v>199</v>
      </c>
      <c r="BD54" s="132">
        <v>53020</v>
      </c>
      <c r="BE54" s="130">
        <v>0</v>
      </c>
      <c r="BF54" s="130">
        <v>2523</v>
      </c>
      <c r="BG54" s="130">
        <f t="shared" si="13"/>
        <v>25574</v>
      </c>
      <c r="BH54" s="130">
        <f t="shared" si="31"/>
        <v>0</v>
      </c>
      <c r="BI54" s="130">
        <f t="shared" si="31"/>
        <v>0</v>
      </c>
      <c r="BJ54" s="130">
        <f t="shared" si="31"/>
        <v>0</v>
      </c>
      <c r="BK54" s="130">
        <f t="shared" si="31"/>
        <v>0</v>
      </c>
      <c r="BL54" s="130">
        <f t="shared" si="31"/>
        <v>0</v>
      </c>
      <c r="BM54" s="130">
        <f t="shared" si="31"/>
        <v>0</v>
      </c>
      <c r="BN54" s="130">
        <f t="shared" si="31"/>
        <v>0</v>
      </c>
      <c r="BO54" s="132">
        <f t="shared" si="31"/>
        <v>0</v>
      </c>
      <c r="BP54" s="130">
        <f t="shared" si="31"/>
        <v>248760</v>
      </c>
      <c r="BQ54" s="130">
        <f t="shared" si="31"/>
        <v>30644</v>
      </c>
      <c r="BR54" s="130">
        <f t="shared" si="31"/>
        <v>30644</v>
      </c>
      <c r="BS54" s="130">
        <f t="shared" si="31"/>
        <v>0</v>
      </c>
      <c r="BT54" s="130">
        <f t="shared" si="31"/>
        <v>0</v>
      </c>
      <c r="BU54" s="130">
        <f t="shared" si="31"/>
        <v>0</v>
      </c>
      <c r="BV54" s="130">
        <f t="shared" si="31"/>
        <v>0</v>
      </c>
      <c r="BW54" s="130">
        <f>SUM(S54,AU54)</f>
        <v>0</v>
      </c>
      <c r="BX54" s="130">
        <f t="shared" si="33"/>
        <v>0</v>
      </c>
      <c r="BY54" s="130">
        <f t="shared" si="34"/>
        <v>0</v>
      </c>
      <c r="BZ54" s="130">
        <f t="shared" si="35"/>
        <v>0</v>
      </c>
      <c r="CA54" s="130">
        <f t="shared" si="32"/>
        <v>218116</v>
      </c>
      <c r="CB54" s="130">
        <f t="shared" si="32"/>
        <v>178779</v>
      </c>
      <c r="CC54" s="130">
        <f t="shared" si="32"/>
        <v>33493</v>
      </c>
      <c r="CD54" s="130">
        <f t="shared" si="32"/>
        <v>0</v>
      </c>
      <c r="CE54" s="130">
        <f t="shared" si="32"/>
        <v>5844</v>
      </c>
      <c r="CF54" s="132">
        <f t="shared" si="32"/>
        <v>186431</v>
      </c>
      <c r="CG54" s="130">
        <f t="shared" si="32"/>
        <v>0</v>
      </c>
      <c r="CH54" s="130">
        <f t="shared" si="32"/>
        <v>26508</v>
      </c>
      <c r="CI54" s="130">
        <f t="shared" si="32"/>
        <v>275268</v>
      </c>
    </row>
    <row r="55" spans="1:87" s="122" customFormat="1" ht="12" customHeight="1">
      <c r="A55" s="118" t="s">
        <v>42</v>
      </c>
      <c r="B55" s="134" t="s">
        <v>344</v>
      </c>
      <c r="C55" s="118" t="s">
        <v>345</v>
      </c>
      <c r="D55" s="130">
        <f t="shared" si="0"/>
        <v>785</v>
      </c>
      <c r="E55" s="130">
        <f t="shared" si="1"/>
        <v>785</v>
      </c>
      <c r="F55" s="130">
        <v>0</v>
      </c>
      <c r="G55" s="130">
        <v>0</v>
      </c>
      <c r="H55" s="130">
        <v>0</v>
      </c>
      <c r="I55" s="130">
        <v>785</v>
      </c>
      <c r="J55" s="130">
        <v>0</v>
      </c>
      <c r="K55" s="132">
        <v>22936</v>
      </c>
      <c r="L55" s="130">
        <f t="shared" si="2"/>
        <v>49118</v>
      </c>
      <c r="M55" s="130">
        <f t="shared" si="3"/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f t="shared" si="4"/>
        <v>29286</v>
      </c>
      <c r="S55" s="130">
        <v>0</v>
      </c>
      <c r="T55" s="130">
        <v>0</v>
      </c>
      <c r="U55" s="130">
        <v>29286</v>
      </c>
      <c r="V55" s="130">
        <v>0</v>
      </c>
      <c r="W55" s="130">
        <f t="shared" si="5"/>
        <v>19832</v>
      </c>
      <c r="X55" s="130">
        <v>19832</v>
      </c>
      <c r="Y55" s="130">
        <v>0</v>
      </c>
      <c r="Z55" s="130">
        <v>0</v>
      </c>
      <c r="AA55" s="130">
        <v>0</v>
      </c>
      <c r="AB55" s="132">
        <v>311759</v>
      </c>
      <c r="AC55" s="130">
        <v>0</v>
      </c>
      <c r="AD55" s="130">
        <v>0</v>
      </c>
      <c r="AE55" s="130">
        <f t="shared" si="6"/>
        <v>49903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2">
        <v>0</v>
      </c>
      <c r="AN55" s="130">
        <f t="shared" si="9"/>
        <v>38157</v>
      </c>
      <c r="AO55" s="130">
        <f t="shared" si="10"/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f t="shared" si="11"/>
        <v>27835</v>
      </c>
      <c r="AU55" s="130">
        <v>27564</v>
      </c>
      <c r="AV55" s="130">
        <v>271</v>
      </c>
      <c r="AW55" s="130">
        <v>0</v>
      </c>
      <c r="AX55" s="130">
        <v>0</v>
      </c>
      <c r="AY55" s="130">
        <f t="shared" si="12"/>
        <v>10322</v>
      </c>
      <c r="AZ55" s="130">
        <v>10322</v>
      </c>
      <c r="BA55" s="130">
        <v>0</v>
      </c>
      <c r="BB55" s="130">
        <v>0</v>
      </c>
      <c r="BC55" s="130">
        <v>0</v>
      </c>
      <c r="BD55" s="132">
        <v>60654</v>
      </c>
      <c r="BE55" s="130">
        <v>0</v>
      </c>
      <c r="BF55" s="130">
        <v>0</v>
      </c>
      <c r="BG55" s="130">
        <f t="shared" si="13"/>
        <v>38157</v>
      </c>
      <c r="BH55" s="130">
        <f t="shared" si="31"/>
        <v>785</v>
      </c>
      <c r="BI55" s="130">
        <f t="shared" si="31"/>
        <v>785</v>
      </c>
      <c r="BJ55" s="130">
        <f t="shared" si="31"/>
        <v>0</v>
      </c>
      <c r="BK55" s="130">
        <f t="shared" si="31"/>
        <v>0</v>
      </c>
      <c r="BL55" s="130">
        <f t="shared" si="31"/>
        <v>0</v>
      </c>
      <c r="BM55" s="130">
        <f t="shared" si="31"/>
        <v>785</v>
      </c>
      <c r="BN55" s="130">
        <f t="shared" si="31"/>
        <v>0</v>
      </c>
      <c r="BO55" s="132">
        <f t="shared" si="31"/>
        <v>22936</v>
      </c>
      <c r="BP55" s="130">
        <f t="shared" si="31"/>
        <v>87275</v>
      </c>
      <c r="BQ55" s="130">
        <f t="shared" si="31"/>
        <v>0</v>
      </c>
      <c r="BR55" s="130">
        <f t="shared" si="31"/>
        <v>0</v>
      </c>
      <c r="BS55" s="130">
        <f t="shared" si="31"/>
        <v>0</v>
      </c>
      <c r="BT55" s="130">
        <f t="shared" si="31"/>
        <v>0</v>
      </c>
      <c r="BU55" s="130">
        <f t="shared" si="31"/>
        <v>0</v>
      </c>
      <c r="BV55" s="130">
        <f t="shared" si="31"/>
        <v>57121</v>
      </c>
      <c r="BW55" s="130">
        <f t="shared" si="31"/>
        <v>27564</v>
      </c>
      <c r="BX55" s="130">
        <f t="shared" si="33"/>
        <v>271</v>
      </c>
      <c r="BY55" s="130">
        <f t="shared" si="34"/>
        <v>29286</v>
      </c>
      <c r="BZ55" s="130">
        <f t="shared" si="35"/>
        <v>0</v>
      </c>
      <c r="CA55" s="130">
        <f t="shared" si="32"/>
        <v>30154</v>
      </c>
      <c r="CB55" s="130">
        <f t="shared" si="32"/>
        <v>30154</v>
      </c>
      <c r="CC55" s="130">
        <f t="shared" si="32"/>
        <v>0</v>
      </c>
      <c r="CD55" s="130">
        <f t="shared" si="32"/>
        <v>0</v>
      </c>
      <c r="CE55" s="130">
        <f t="shared" si="32"/>
        <v>0</v>
      </c>
      <c r="CF55" s="132">
        <f t="shared" si="32"/>
        <v>372413</v>
      </c>
      <c r="CG55" s="130">
        <f t="shared" si="32"/>
        <v>0</v>
      </c>
      <c r="CH55" s="130">
        <f t="shared" si="32"/>
        <v>0</v>
      </c>
      <c r="CI55" s="130">
        <f t="shared" si="32"/>
        <v>88060</v>
      </c>
    </row>
    <row r="56" spans="1:87" s="122" customFormat="1" ht="12" customHeight="1">
      <c r="A56" s="118" t="s">
        <v>42</v>
      </c>
      <c r="B56" s="134" t="s">
        <v>346</v>
      </c>
      <c r="C56" s="118" t="s">
        <v>365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2">
        <v>24048</v>
      </c>
      <c r="L56" s="130">
        <f t="shared" si="2"/>
        <v>0</v>
      </c>
      <c r="M56" s="130">
        <f t="shared" si="3"/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f t="shared" si="4"/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f t="shared" si="5"/>
        <v>0</v>
      </c>
      <c r="X56" s="130">
        <v>0</v>
      </c>
      <c r="Y56" s="130">
        <v>0</v>
      </c>
      <c r="Z56" s="130">
        <v>0</v>
      </c>
      <c r="AA56" s="130">
        <v>0</v>
      </c>
      <c r="AB56" s="132">
        <v>229322</v>
      </c>
      <c r="AC56" s="130">
        <v>0</v>
      </c>
      <c r="AD56" s="130">
        <v>0</v>
      </c>
      <c r="AE56" s="130">
        <f t="shared" si="6"/>
        <v>0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2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2">
        <v>60154</v>
      </c>
      <c r="BE56" s="130">
        <v>0</v>
      </c>
      <c r="BF56" s="130">
        <v>0</v>
      </c>
      <c r="BG56" s="130">
        <f t="shared" si="13"/>
        <v>0</v>
      </c>
      <c r="BH56" s="130">
        <f t="shared" si="31"/>
        <v>0</v>
      </c>
      <c r="BI56" s="130">
        <f t="shared" si="31"/>
        <v>0</v>
      </c>
      <c r="BJ56" s="130">
        <f t="shared" si="31"/>
        <v>0</v>
      </c>
      <c r="BK56" s="130">
        <f t="shared" si="31"/>
        <v>0</v>
      </c>
      <c r="BL56" s="130">
        <f t="shared" si="31"/>
        <v>0</v>
      </c>
      <c r="BM56" s="130">
        <f t="shared" si="31"/>
        <v>0</v>
      </c>
      <c r="BN56" s="130">
        <f t="shared" si="31"/>
        <v>0</v>
      </c>
      <c r="BO56" s="132">
        <f t="shared" si="31"/>
        <v>24048</v>
      </c>
      <c r="BP56" s="130">
        <f t="shared" si="31"/>
        <v>0</v>
      </c>
      <c r="BQ56" s="130">
        <f t="shared" si="31"/>
        <v>0</v>
      </c>
      <c r="BR56" s="130">
        <f t="shared" si="31"/>
        <v>0</v>
      </c>
      <c r="BS56" s="130">
        <f t="shared" si="31"/>
        <v>0</v>
      </c>
      <c r="BT56" s="130">
        <f t="shared" si="31"/>
        <v>0</v>
      </c>
      <c r="BU56" s="130">
        <f t="shared" si="31"/>
        <v>0</v>
      </c>
      <c r="BV56" s="130">
        <f t="shared" si="31"/>
        <v>0</v>
      </c>
      <c r="BW56" s="130">
        <f t="shared" si="31"/>
        <v>0</v>
      </c>
      <c r="BX56" s="130">
        <f t="shared" si="33"/>
        <v>0</v>
      </c>
      <c r="BY56" s="130">
        <f t="shared" si="34"/>
        <v>0</v>
      </c>
      <c r="BZ56" s="130">
        <f t="shared" si="35"/>
        <v>0</v>
      </c>
      <c r="CA56" s="130">
        <f t="shared" si="32"/>
        <v>0</v>
      </c>
      <c r="CB56" s="130">
        <f t="shared" si="32"/>
        <v>0</v>
      </c>
      <c r="CC56" s="130">
        <f t="shared" si="32"/>
        <v>0</v>
      </c>
      <c r="CD56" s="130">
        <f t="shared" si="32"/>
        <v>0</v>
      </c>
      <c r="CE56" s="130">
        <f t="shared" si="32"/>
        <v>0</v>
      </c>
      <c r="CF56" s="132">
        <f t="shared" si="32"/>
        <v>289476</v>
      </c>
      <c r="CG56" s="130">
        <f t="shared" si="32"/>
        <v>0</v>
      </c>
      <c r="CH56" s="130">
        <f t="shared" si="32"/>
        <v>0</v>
      </c>
      <c r="CI56" s="130">
        <f t="shared" si="32"/>
        <v>0</v>
      </c>
    </row>
    <row r="57" spans="1:87" s="122" customFormat="1" ht="12" customHeight="1">
      <c r="A57" s="118" t="s">
        <v>42</v>
      </c>
      <c r="B57" s="134" t="s">
        <v>347</v>
      </c>
      <c r="C57" s="118" t="s">
        <v>348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2">
        <v>0</v>
      </c>
      <c r="L57" s="130">
        <f t="shared" si="2"/>
        <v>183191</v>
      </c>
      <c r="M57" s="130">
        <f t="shared" si="3"/>
        <v>29306</v>
      </c>
      <c r="N57" s="130">
        <v>29306</v>
      </c>
      <c r="O57" s="130">
        <v>0</v>
      </c>
      <c r="P57" s="130">
        <v>0</v>
      </c>
      <c r="Q57" s="130">
        <v>0</v>
      </c>
      <c r="R57" s="130">
        <f t="shared" si="4"/>
        <v>4147</v>
      </c>
      <c r="S57" s="130">
        <v>0</v>
      </c>
      <c r="T57" s="130">
        <v>0</v>
      </c>
      <c r="U57" s="130">
        <v>4147</v>
      </c>
      <c r="V57" s="130">
        <v>0</v>
      </c>
      <c r="W57" s="130">
        <f t="shared" si="5"/>
        <v>149738</v>
      </c>
      <c r="X57" s="130">
        <v>122577</v>
      </c>
      <c r="Y57" s="130">
        <v>22299</v>
      </c>
      <c r="Z57" s="130">
        <v>3519</v>
      </c>
      <c r="AA57" s="130">
        <v>1343</v>
      </c>
      <c r="AB57" s="132">
        <v>322429</v>
      </c>
      <c r="AC57" s="130">
        <v>0</v>
      </c>
      <c r="AD57" s="130">
        <v>94360</v>
      </c>
      <c r="AE57" s="130">
        <f t="shared" si="6"/>
        <v>277551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2">
        <v>0</v>
      </c>
      <c r="AN57" s="130">
        <f t="shared" si="9"/>
        <v>32943</v>
      </c>
      <c r="AO57" s="130">
        <f t="shared" si="10"/>
        <v>9159</v>
      </c>
      <c r="AP57" s="130">
        <v>9159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23784</v>
      </c>
      <c r="AZ57" s="130">
        <v>23784</v>
      </c>
      <c r="BA57" s="130">
        <v>0</v>
      </c>
      <c r="BB57" s="130">
        <v>0</v>
      </c>
      <c r="BC57" s="130">
        <v>0</v>
      </c>
      <c r="BD57" s="132">
        <v>65657</v>
      </c>
      <c r="BE57" s="130">
        <v>0</v>
      </c>
      <c r="BF57" s="130">
        <v>13273</v>
      </c>
      <c r="BG57" s="130">
        <f t="shared" si="13"/>
        <v>46216</v>
      </c>
      <c r="BH57" s="130">
        <f t="shared" si="31"/>
        <v>0</v>
      </c>
      <c r="BI57" s="130">
        <f t="shared" si="31"/>
        <v>0</v>
      </c>
      <c r="BJ57" s="130">
        <f t="shared" si="31"/>
        <v>0</v>
      </c>
      <c r="BK57" s="130">
        <f t="shared" si="31"/>
        <v>0</v>
      </c>
      <c r="BL57" s="130">
        <f t="shared" si="31"/>
        <v>0</v>
      </c>
      <c r="BM57" s="130">
        <f t="shared" si="31"/>
        <v>0</v>
      </c>
      <c r="BN57" s="130">
        <f t="shared" si="31"/>
        <v>0</v>
      </c>
      <c r="BO57" s="132">
        <f t="shared" si="31"/>
        <v>0</v>
      </c>
      <c r="BP57" s="130">
        <f t="shared" si="31"/>
        <v>216134</v>
      </c>
      <c r="BQ57" s="130">
        <f t="shared" si="31"/>
        <v>38465</v>
      </c>
      <c r="BR57" s="130">
        <f t="shared" si="31"/>
        <v>38465</v>
      </c>
      <c r="BS57" s="130">
        <f t="shared" si="31"/>
        <v>0</v>
      </c>
      <c r="BT57" s="130">
        <f t="shared" si="31"/>
        <v>0</v>
      </c>
      <c r="BU57" s="130">
        <f t="shared" si="31"/>
        <v>0</v>
      </c>
      <c r="BV57" s="130">
        <f t="shared" si="31"/>
        <v>4147</v>
      </c>
      <c r="BW57" s="130">
        <f t="shared" si="31"/>
        <v>0</v>
      </c>
      <c r="BX57" s="130">
        <f t="shared" si="33"/>
        <v>0</v>
      </c>
      <c r="BY57" s="130">
        <f t="shared" si="34"/>
        <v>4147</v>
      </c>
      <c r="BZ57" s="130">
        <f t="shared" si="35"/>
        <v>0</v>
      </c>
      <c r="CA57" s="130">
        <f t="shared" si="32"/>
        <v>173522</v>
      </c>
      <c r="CB57" s="130">
        <f t="shared" si="32"/>
        <v>146361</v>
      </c>
      <c r="CC57" s="130">
        <f t="shared" si="32"/>
        <v>22299</v>
      </c>
      <c r="CD57" s="130">
        <f t="shared" si="32"/>
        <v>3519</v>
      </c>
      <c r="CE57" s="130">
        <f t="shared" si="32"/>
        <v>1343</v>
      </c>
      <c r="CF57" s="132">
        <f t="shared" si="32"/>
        <v>388086</v>
      </c>
      <c r="CG57" s="130">
        <f t="shared" si="32"/>
        <v>0</v>
      </c>
      <c r="CH57" s="130">
        <f t="shared" si="32"/>
        <v>107633</v>
      </c>
      <c r="CI57" s="130">
        <f t="shared" si="32"/>
        <v>323767</v>
      </c>
    </row>
    <row r="58" spans="1:87" s="122" customFormat="1" ht="12" customHeight="1">
      <c r="A58" s="118" t="s">
        <v>42</v>
      </c>
      <c r="B58" s="134" t="s">
        <v>349</v>
      </c>
      <c r="C58" s="118" t="s">
        <v>350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2">
        <v>0</v>
      </c>
      <c r="L58" s="130">
        <f t="shared" si="2"/>
        <v>115893</v>
      </c>
      <c r="M58" s="130">
        <f t="shared" si="3"/>
        <v>40137</v>
      </c>
      <c r="N58" s="130">
        <v>32836</v>
      </c>
      <c r="O58" s="130">
        <v>0</v>
      </c>
      <c r="P58" s="130">
        <v>0</v>
      </c>
      <c r="Q58" s="130">
        <v>7301</v>
      </c>
      <c r="R58" s="130">
        <f t="shared" si="4"/>
        <v>17934</v>
      </c>
      <c r="S58" s="130">
        <v>2786</v>
      </c>
      <c r="T58" s="130">
        <v>0</v>
      </c>
      <c r="U58" s="130">
        <v>15148</v>
      </c>
      <c r="V58" s="130">
        <v>0</v>
      </c>
      <c r="W58" s="130">
        <f t="shared" si="5"/>
        <v>57822</v>
      </c>
      <c r="X58" s="130">
        <v>51352</v>
      </c>
      <c r="Y58" s="130">
        <v>0</v>
      </c>
      <c r="Z58" s="130">
        <v>5467</v>
      </c>
      <c r="AA58" s="130">
        <v>1003</v>
      </c>
      <c r="AB58" s="132">
        <v>135779</v>
      </c>
      <c r="AC58" s="130">
        <v>0</v>
      </c>
      <c r="AD58" s="130">
        <v>8842</v>
      </c>
      <c r="AE58" s="130">
        <f t="shared" si="6"/>
        <v>124735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2">
        <v>0</v>
      </c>
      <c r="AN58" s="130">
        <f t="shared" si="9"/>
        <v>992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992</v>
      </c>
      <c r="AU58" s="130">
        <v>992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2">
        <v>21311</v>
      </c>
      <c r="BE58" s="130">
        <v>0</v>
      </c>
      <c r="BF58" s="130">
        <v>0</v>
      </c>
      <c r="BG58" s="130">
        <f t="shared" si="13"/>
        <v>992</v>
      </c>
      <c r="BH58" s="130">
        <f t="shared" si="31"/>
        <v>0</v>
      </c>
      <c r="BI58" s="130">
        <f t="shared" si="31"/>
        <v>0</v>
      </c>
      <c r="BJ58" s="130">
        <f t="shared" si="31"/>
        <v>0</v>
      </c>
      <c r="BK58" s="130">
        <f t="shared" si="31"/>
        <v>0</v>
      </c>
      <c r="BL58" s="130">
        <f t="shared" si="31"/>
        <v>0</v>
      </c>
      <c r="BM58" s="130">
        <f t="shared" si="31"/>
        <v>0</v>
      </c>
      <c r="BN58" s="130">
        <f t="shared" si="31"/>
        <v>0</v>
      </c>
      <c r="BO58" s="132">
        <f t="shared" si="31"/>
        <v>0</v>
      </c>
      <c r="BP58" s="130">
        <f t="shared" si="31"/>
        <v>116885</v>
      </c>
      <c r="BQ58" s="130">
        <f t="shared" si="31"/>
        <v>40137</v>
      </c>
      <c r="BR58" s="130">
        <f t="shared" si="31"/>
        <v>32836</v>
      </c>
      <c r="BS58" s="130">
        <f t="shared" si="31"/>
        <v>0</v>
      </c>
      <c r="BT58" s="130">
        <f aca="true" t="shared" si="36" ref="BH58:BT78">SUM(P58,AR58)</f>
        <v>0</v>
      </c>
      <c r="BU58" s="130">
        <f aca="true" t="shared" si="37" ref="BU58:BU85">SUM(Q58,AS58)</f>
        <v>7301</v>
      </c>
      <c r="BV58" s="130">
        <f aca="true" t="shared" si="38" ref="BV58:BV85">SUM(R58,AT58)</f>
        <v>18926</v>
      </c>
      <c r="BW58" s="130">
        <f aca="true" t="shared" si="39" ref="BW58:BW85">SUM(S58,AU58)</f>
        <v>3778</v>
      </c>
      <c r="BX58" s="130">
        <f t="shared" si="33"/>
        <v>0</v>
      </c>
      <c r="BY58" s="130">
        <f t="shared" si="34"/>
        <v>15148</v>
      </c>
      <c r="BZ58" s="130">
        <f t="shared" si="35"/>
        <v>0</v>
      </c>
      <c r="CA58" s="130">
        <f t="shared" si="32"/>
        <v>57822</v>
      </c>
      <c r="CB58" s="130">
        <f t="shared" si="32"/>
        <v>51352</v>
      </c>
      <c r="CC58" s="130">
        <f t="shared" si="32"/>
        <v>0</v>
      </c>
      <c r="CD58" s="130">
        <f t="shared" si="32"/>
        <v>5467</v>
      </c>
      <c r="CE58" s="130">
        <f t="shared" si="32"/>
        <v>1003</v>
      </c>
      <c r="CF58" s="132">
        <f t="shared" si="32"/>
        <v>157090</v>
      </c>
      <c r="CG58" s="130">
        <f t="shared" si="32"/>
        <v>0</v>
      </c>
      <c r="CH58" s="130">
        <f t="shared" si="32"/>
        <v>8842</v>
      </c>
      <c r="CI58" s="130">
        <f t="shared" si="32"/>
        <v>125727</v>
      </c>
    </row>
    <row r="59" spans="1:87" s="122" customFormat="1" ht="12" customHeight="1">
      <c r="A59" s="118" t="s">
        <v>42</v>
      </c>
      <c r="B59" s="134" t="s">
        <v>351</v>
      </c>
      <c r="C59" s="118" t="s">
        <v>352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2">
        <v>0</v>
      </c>
      <c r="L59" s="130">
        <f t="shared" si="2"/>
        <v>95657</v>
      </c>
      <c r="M59" s="130">
        <f t="shared" si="3"/>
        <v>40455</v>
      </c>
      <c r="N59" s="130">
        <v>30690</v>
      </c>
      <c r="O59" s="130">
        <v>5559</v>
      </c>
      <c r="P59" s="130">
        <v>0</v>
      </c>
      <c r="Q59" s="130">
        <v>4206</v>
      </c>
      <c r="R59" s="130">
        <f t="shared" si="4"/>
        <v>13872</v>
      </c>
      <c r="S59" s="130">
        <v>1357</v>
      </c>
      <c r="T59" s="130">
        <v>2128</v>
      </c>
      <c r="U59" s="130">
        <v>10387</v>
      </c>
      <c r="V59" s="130">
        <v>0</v>
      </c>
      <c r="W59" s="130">
        <f t="shared" si="5"/>
        <v>41330</v>
      </c>
      <c r="X59" s="130">
        <v>41330</v>
      </c>
      <c r="Y59" s="130">
        <v>0</v>
      </c>
      <c r="Z59" s="130">
        <v>0</v>
      </c>
      <c r="AA59" s="130">
        <v>0</v>
      </c>
      <c r="AB59" s="132">
        <v>124639</v>
      </c>
      <c r="AC59" s="130">
        <v>0</v>
      </c>
      <c r="AD59" s="130">
        <v>0</v>
      </c>
      <c r="AE59" s="130">
        <f t="shared" si="6"/>
        <v>95657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2">
        <v>0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2">
        <v>22254</v>
      </c>
      <c r="BE59" s="130">
        <v>0</v>
      </c>
      <c r="BF59" s="130">
        <v>0</v>
      </c>
      <c r="BG59" s="130">
        <f t="shared" si="13"/>
        <v>0</v>
      </c>
      <c r="BH59" s="130">
        <f t="shared" si="36"/>
        <v>0</v>
      </c>
      <c r="BI59" s="130">
        <f t="shared" si="36"/>
        <v>0</v>
      </c>
      <c r="BJ59" s="130">
        <f t="shared" si="36"/>
        <v>0</v>
      </c>
      <c r="BK59" s="130">
        <f t="shared" si="36"/>
        <v>0</v>
      </c>
      <c r="BL59" s="130">
        <f t="shared" si="36"/>
        <v>0</v>
      </c>
      <c r="BM59" s="130">
        <f t="shared" si="36"/>
        <v>0</v>
      </c>
      <c r="BN59" s="130">
        <f t="shared" si="36"/>
        <v>0</v>
      </c>
      <c r="BO59" s="132">
        <f t="shared" si="36"/>
        <v>0</v>
      </c>
      <c r="BP59" s="130">
        <f t="shared" si="36"/>
        <v>95657</v>
      </c>
      <c r="BQ59" s="130">
        <f t="shared" si="36"/>
        <v>40455</v>
      </c>
      <c r="BR59" s="130">
        <f t="shared" si="36"/>
        <v>30690</v>
      </c>
      <c r="BS59" s="130">
        <f t="shared" si="36"/>
        <v>5559</v>
      </c>
      <c r="BT59" s="130">
        <f t="shared" si="36"/>
        <v>0</v>
      </c>
      <c r="BU59" s="130">
        <f t="shared" si="37"/>
        <v>4206</v>
      </c>
      <c r="BV59" s="130">
        <f t="shared" si="38"/>
        <v>13872</v>
      </c>
      <c r="BW59" s="130">
        <f t="shared" si="39"/>
        <v>1357</v>
      </c>
      <c r="BX59" s="130">
        <f t="shared" si="33"/>
        <v>2128</v>
      </c>
      <c r="BY59" s="130">
        <f t="shared" si="34"/>
        <v>10387</v>
      </c>
      <c r="BZ59" s="130">
        <f t="shared" si="35"/>
        <v>0</v>
      </c>
      <c r="CA59" s="130">
        <f t="shared" si="32"/>
        <v>41330</v>
      </c>
      <c r="CB59" s="130">
        <f t="shared" si="32"/>
        <v>41330</v>
      </c>
      <c r="CC59" s="130">
        <f t="shared" si="32"/>
        <v>0</v>
      </c>
      <c r="CD59" s="130">
        <f t="shared" si="32"/>
        <v>0</v>
      </c>
      <c r="CE59" s="130">
        <f t="shared" si="32"/>
        <v>0</v>
      </c>
      <c r="CF59" s="132">
        <f t="shared" si="32"/>
        <v>146893</v>
      </c>
      <c r="CG59" s="130">
        <f t="shared" si="32"/>
        <v>0</v>
      </c>
      <c r="CH59" s="130">
        <f t="shared" si="32"/>
        <v>0</v>
      </c>
      <c r="CI59" s="130">
        <f t="shared" si="32"/>
        <v>95657</v>
      </c>
    </row>
    <row r="60" spans="1:87" s="122" customFormat="1" ht="12" customHeight="1">
      <c r="A60" s="118" t="s">
        <v>42</v>
      </c>
      <c r="B60" s="134" t="s">
        <v>353</v>
      </c>
      <c r="C60" s="118" t="s">
        <v>354</v>
      </c>
      <c r="D60" s="130">
        <f t="shared" si="0"/>
        <v>0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2">
        <v>0</v>
      </c>
      <c r="L60" s="130">
        <f t="shared" si="2"/>
        <v>46176</v>
      </c>
      <c r="M60" s="130">
        <f t="shared" si="3"/>
        <v>6599</v>
      </c>
      <c r="N60" s="130">
        <v>6599</v>
      </c>
      <c r="O60" s="130">
        <v>0</v>
      </c>
      <c r="P60" s="130">
        <v>0</v>
      </c>
      <c r="Q60" s="130">
        <v>0</v>
      </c>
      <c r="R60" s="130">
        <f t="shared" si="4"/>
        <v>9712</v>
      </c>
      <c r="S60" s="130">
        <v>6078</v>
      </c>
      <c r="T60" s="130">
        <v>0</v>
      </c>
      <c r="U60" s="130">
        <v>3634</v>
      </c>
      <c r="V60" s="130">
        <v>0</v>
      </c>
      <c r="W60" s="130">
        <f t="shared" si="5"/>
        <v>29865</v>
      </c>
      <c r="X60" s="130">
        <v>29865</v>
      </c>
      <c r="Y60" s="130">
        <v>0</v>
      </c>
      <c r="Z60" s="130">
        <v>0</v>
      </c>
      <c r="AA60" s="130">
        <v>0</v>
      </c>
      <c r="AB60" s="132">
        <v>66095</v>
      </c>
      <c r="AC60" s="130">
        <v>0</v>
      </c>
      <c r="AD60" s="130">
        <v>0</v>
      </c>
      <c r="AE60" s="130">
        <f t="shared" si="6"/>
        <v>46176</v>
      </c>
      <c r="AF60" s="130">
        <f t="shared" si="7"/>
        <v>0</v>
      </c>
      <c r="AG60" s="130">
        <f t="shared" si="8"/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2">
        <v>0</v>
      </c>
      <c r="AN60" s="130">
        <f t="shared" si="9"/>
        <v>0</v>
      </c>
      <c r="AO60" s="130">
        <f t="shared" si="10"/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f t="shared" si="11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f t="shared" si="12"/>
        <v>0</v>
      </c>
      <c r="AZ60" s="130">
        <v>0</v>
      </c>
      <c r="BA60" s="130">
        <v>0</v>
      </c>
      <c r="BB60" s="130">
        <v>0</v>
      </c>
      <c r="BC60" s="130">
        <v>0</v>
      </c>
      <c r="BD60" s="132">
        <v>9058</v>
      </c>
      <c r="BE60" s="130">
        <v>0</v>
      </c>
      <c r="BF60" s="130">
        <v>0</v>
      </c>
      <c r="BG60" s="130">
        <f t="shared" si="13"/>
        <v>0</v>
      </c>
      <c r="BH60" s="130">
        <f t="shared" si="36"/>
        <v>0</v>
      </c>
      <c r="BI60" s="130">
        <f t="shared" si="36"/>
        <v>0</v>
      </c>
      <c r="BJ60" s="130">
        <f t="shared" si="36"/>
        <v>0</v>
      </c>
      <c r="BK60" s="130">
        <f t="shared" si="36"/>
        <v>0</v>
      </c>
      <c r="BL60" s="130">
        <f t="shared" si="36"/>
        <v>0</v>
      </c>
      <c r="BM60" s="130">
        <f t="shared" si="36"/>
        <v>0</v>
      </c>
      <c r="BN60" s="130">
        <f t="shared" si="36"/>
        <v>0</v>
      </c>
      <c r="BO60" s="132">
        <f t="shared" si="36"/>
        <v>0</v>
      </c>
      <c r="BP60" s="130">
        <f t="shared" si="36"/>
        <v>46176</v>
      </c>
      <c r="BQ60" s="130">
        <f t="shared" si="36"/>
        <v>6599</v>
      </c>
      <c r="BR60" s="130">
        <f t="shared" si="36"/>
        <v>6599</v>
      </c>
      <c r="BS60" s="130">
        <f t="shared" si="36"/>
        <v>0</v>
      </c>
      <c r="BT60" s="130">
        <f t="shared" si="36"/>
        <v>0</v>
      </c>
      <c r="BU60" s="130">
        <f t="shared" si="37"/>
        <v>0</v>
      </c>
      <c r="BV60" s="130">
        <f t="shared" si="38"/>
        <v>9712</v>
      </c>
      <c r="BW60" s="130">
        <f t="shared" si="39"/>
        <v>6078</v>
      </c>
      <c r="BX60" s="130">
        <f t="shared" si="33"/>
        <v>0</v>
      </c>
      <c r="BY60" s="130">
        <f t="shared" si="34"/>
        <v>3634</v>
      </c>
      <c r="BZ60" s="130">
        <f t="shared" si="35"/>
        <v>0</v>
      </c>
      <c r="CA60" s="130">
        <f t="shared" si="32"/>
        <v>29865</v>
      </c>
      <c r="CB60" s="130">
        <f t="shared" si="32"/>
        <v>29865</v>
      </c>
      <c r="CC60" s="130">
        <f t="shared" si="32"/>
        <v>0</v>
      </c>
      <c r="CD60" s="130">
        <f t="shared" si="32"/>
        <v>0</v>
      </c>
      <c r="CE60" s="130">
        <f t="shared" si="32"/>
        <v>0</v>
      </c>
      <c r="CF60" s="132">
        <f t="shared" si="32"/>
        <v>75153</v>
      </c>
      <c r="CG60" s="130">
        <f t="shared" si="32"/>
        <v>0</v>
      </c>
      <c r="CH60" s="130">
        <f t="shared" si="32"/>
        <v>0</v>
      </c>
      <c r="CI60" s="130">
        <f t="shared" si="32"/>
        <v>46176</v>
      </c>
    </row>
    <row r="61" spans="1:87" s="122" customFormat="1" ht="12" customHeight="1">
      <c r="A61" s="118" t="s">
        <v>42</v>
      </c>
      <c r="B61" s="134" t="s">
        <v>355</v>
      </c>
      <c r="C61" s="118" t="s">
        <v>356</v>
      </c>
      <c r="D61" s="130">
        <f t="shared" si="0"/>
        <v>0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2">
        <v>0</v>
      </c>
      <c r="L61" s="130">
        <f t="shared" si="2"/>
        <v>398750</v>
      </c>
      <c r="M61" s="130">
        <f t="shared" si="3"/>
        <v>27509</v>
      </c>
      <c r="N61" s="130">
        <v>27509</v>
      </c>
      <c r="O61" s="130">
        <v>0</v>
      </c>
      <c r="P61" s="130">
        <v>0</v>
      </c>
      <c r="Q61" s="130">
        <v>0</v>
      </c>
      <c r="R61" s="130">
        <f t="shared" si="4"/>
        <v>16681</v>
      </c>
      <c r="S61" s="130">
        <v>14671</v>
      </c>
      <c r="T61" s="130">
        <v>264</v>
      </c>
      <c r="U61" s="130">
        <v>1746</v>
      </c>
      <c r="V61" s="130">
        <v>0</v>
      </c>
      <c r="W61" s="130">
        <f t="shared" si="5"/>
        <v>354560</v>
      </c>
      <c r="X61" s="130">
        <v>130970</v>
      </c>
      <c r="Y61" s="130">
        <v>190076</v>
      </c>
      <c r="Z61" s="130">
        <v>27936</v>
      </c>
      <c r="AA61" s="130">
        <v>5578</v>
      </c>
      <c r="AB61" s="132">
        <v>0</v>
      </c>
      <c r="AC61" s="130">
        <v>0</v>
      </c>
      <c r="AD61" s="130">
        <v>4780</v>
      </c>
      <c r="AE61" s="130">
        <f t="shared" si="6"/>
        <v>403530</v>
      </c>
      <c r="AF61" s="130">
        <f t="shared" si="7"/>
        <v>0</v>
      </c>
      <c r="AG61" s="130">
        <f t="shared" si="8"/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2">
        <v>0</v>
      </c>
      <c r="AN61" s="130">
        <f t="shared" si="9"/>
        <v>0</v>
      </c>
      <c r="AO61" s="130">
        <f t="shared" si="10"/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f t="shared" si="11"/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f t="shared" si="12"/>
        <v>0</v>
      </c>
      <c r="AZ61" s="130">
        <v>0</v>
      </c>
      <c r="BA61" s="130">
        <v>0</v>
      </c>
      <c r="BB61" s="130">
        <v>0</v>
      </c>
      <c r="BC61" s="130">
        <v>0</v>
      </c>
      <c r="BD61" s="132">
        <v>57760</v>
      </c>
      <c r="BE61" s="130">
        <v>0</v>
      </c>
      <c r="BF61" s="130">
        <v>68</v>
      </c>
      <c r="BG61" s="130">
        <f t="shared" si="13"/>
        <v>68</v>
      </c>
      <c r="BH61" s="130">
        <f t="shared" si="36"/>
        <v>0</v>
      </c>
      <c r="BI61" s="130">
        <f t="shared" si="36"/>
        <v>0</v>
      </c>
      <c r="BJ61" s="130">
        <f t="shared" si="36"/>
        <v>0</v>
      </c>
      <c r="BK61" s="130">
        <f t="shared" si="36"/>
        <v>0</v>
      </c>
      <c r="BL61" s="130">
        <f t="shared" si="36"/>
        <v>0</v>
      </c>
      <c r="BM61" s="130">
        <f t="shared" si="36"/>
        <v>0</v>
      </c>
      <c r="BN61" s="130">
        <f t="shared" si="36"/>
        <v>0</v>
      </c>
      <c r="BO61" s="132">
        <f t="shared" si="36"/>
        <v>0</v>
      </c>
      <c r="BP61" s="130">
        <f t="shared" si="36"/>
        <v>398750</v>
      </c>
      <c r="BQ61" s="130">
        <f t="shared" si="36"/>
        <v>27509</v>
      </c>
      <c r="BR61" s="130">
        <f t="shared" si="36"/>
        <v>27509</v>
      </c>
      <c r="BS61" s="130">
        <f t="shared" si="36"/>
        <v>0</v>
      </c>
      <c r="BT61" s="130">
        <f t="shared" si="36"/>
        <v>0</v>
      </c>
      <c r="BU61" s="130">
        <f t="shared" si="37"/>
        <v>0</v>
      </c>
      <c r="BV61" s="130">
        <f t="shared" si="38"/>
        <v>16681</v>
      </c>
      <c r="BW61" s="130">
        <f t="shared" si="39"/>
        <v>14671</v>
      </c>
      <c r="BX61" s="130">
        <f t="shared" si="33"/>
        <v>264</v>
      </c>
      <c r="BY61" s="130">
        <f t="shared" si="34"/>
        <v>1746</v>
      </c>
      <c r="BZ61" s="130">
        <f t="shared" si="35"/>
        <v>0</v>
      </c>
      <c r="CA61" s="130">
        <f t="shared" si="32"/>
        <v>354560</v>
      </c>
      <c r="CB61" s="130">
        <f t="shared" si="32"/>
        <v>130970</v>
      </c>
      <c r="CC61" s="130">
        <f t="shared" si="32"/>
        <v>190076</v>
      </c>
      <c r="CD61" s="130">
        <f t="shared" si="32"/>
        <v>27936</v>
      </c>
      <c r="CE61" s="130">
        <f t="shared" si="32"/>
        <v>5578</v>
      </c>
      <c r="CF61" s="132">
        <f t="shared" si="32"/>
        <v>57760</v>
      </c>
      <c r="CG61" s="130">
        <f t="shared" si="32"/>
        <v>0</v>
      </c>
      <c r="CH61" s="130">
        <f t="shared" si="32"/>
        <v>4848</v>
      </c>
      <c r="CI61" s="130">
        <f t="shared" si="32"/>
        <v>403598</v>
      </c>
    </row>
    <row r="62" spans="1:87" s="122" customFormat="1" ht="12" customHeight="1">
      <c r="A62" s="118" t="s">
        <v>42</v>
      </c>
      <c r="B62" s="134" t="s">
        <v>357</v>
      </c>
      <c r="C62" s="118" t="s">
        <v>358</v>
      </c>
      <c r="D62" s="130">
        <f t="shared" si="0"/>
        <v>0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2">
        <v>0</v>
      </c>
      <c r="L62" s="130">
        <f t="shared" si="2"/>
        <v>0</v>
      </c>
      <c r="M62" s="130">
        <f t="shared" si="3"/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f t="shared" si="4"/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f t="shared" si="5"/>
        <v>0</v>
      </c>
      <c r="X62" s="130">
        <v>0</v>
      </c>
      <c r="Y62" s="130">
        <v>0</v>
      </c>
      <c r="Z62" s="130">
        <v>0</v>
      </c>
      <c r="AA62" s="130">
        <v>0</v>
      </c>
      <c r="AB62" s="132">
        <v>87697</v>
      </c>
      <c r="AC62" s="130">
        <v>0</v>
      </c>
      <c r="AD62" s="130">
        <v>0</v>
      </c>
      <c r="AE62" s="130">
        <f t="shared" si="6"/>
        <v>0</v>
      </c>
      <c r="AF62" s="130">
        <f t="shared" si="7"/>
        <v>0</v>
      </c>
      <c r="AG62" s="130">
        <f t="shared" si="8"/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2">
        <v>0</v>
      </c>
      <c r="AN62" s="130">
        <f t="shared" si="9"/>
        <v>0</v>
      </c>
      <c r="AO62" s="130">
        <f t="shared" si="10"/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f t="shared" si="11"/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f t="shared" si="12"/>
        <v>0</v>
      </c>
      <c r="AZ62" s="130">
        <v>0</v>
      </c>
      <c r="BA62" s="130">
        <v>0</v>
      </c>
      <c r="BB62" s="130">
        <v>0</v>
      </c>
      <c r="BC62" s="130">
        <v>0</v>
      </c>
      <c r="BD62" s="132">
        <v>45911</v>
      </c>
      <c r="BE62" s="130">
        <v>0</v>
      </c>
      <c r="BF62" s="130">
        <v>0</v>
      </c>
      <c r="BG62" s="130">
        <f t="shared" si="13"/>
        <v>0</v>
      </c>
      <c r="BH62" s="130">
        <f t="shared" si="36"/>
        <v>0</v>
      </c>
      <c r="BI62" s="130">
        <f t="shared" si="36"/>
        <v>0</v>
      </c>
      <c r="BJ62" s="130">
        <f t="shared" si="36"/>
        <v>0</v>
      </c>
      <c r="BK62" s="130">
        <f t="shared" si="36"/>
        <v>0</v>
      </c>
      <c r="BL62" s="130">
        <f t="shared" si="36"/>
        <v>0</v>
      </c>
      <c r="BM62" s="130">
        <f t="shared" si="36"/>
        <v>0</v>
      </c>
      <c r="BN62" s="130">
        <f t="shared" si="36"/>
        <v>0</v>
      </c>
      <c r="BO62" s="132">
        <f t="shared" si="36"/>
        <v>0</v>
      </c>
      <c r="BP62" s="130">
        <f t="shared" si="36"/>
        <v>0</v>
      </c>
      <c r="BQ62" s="130">
        <f t="shared" si="36"/>
        <v>0</v>
      </c>
      <c r="BR62" s="130">
        <f t="shared" si="36"/>
        <v>0</v>
      </c>
      <c r="BS62" s="130">
        <f t="shared" si="36"/>
        <v>0</v>
      </c>
      <c r="BT62" s="130">
        <f t="shared" si="36"/>
        <v>0</v>
      </c>
      <c r="BU62" s="130">
        <f t="shared" si="37"/>
        <v>0</v>
      </c>
      <c r="BV62" s="130">
        <f t="shared" si="38"/>
        <v>0</v>
      </c>
      <c r="BW62" s="130">
        <f t="shared" si="39"/>
        <v>0</v>
      </c>
      <c r="BX62" s="130">
        <f t="shared" si="33"/>
        <v>0</v>
      </c>
      <c r="BY62" s="130">
        <f t="shared" si="34"/>
        <v>0</v>
      </c>
      <c r="BZ62" s="130">
        <f t="shared" si="35"/>
        <v>0</v>
      </c>
      <c r="CA62" s="130">
        <f t="shared" si="32"/>
        <v>0</v>
      </c>
      <c r="CB62" s="130">
        <f t="shared" si="32"/>
        <v>0</v>
      </c>
      <c r="CC62" s="130">
        <f t="shared" si="32"/>
        <v>0</v>
      </c>
      <c r="CD62" s="130">
        <f t="shared" si="32"/>
        <v>0</v>
      </c>
      <c r="CE62" s="130">
        <f t="shared" si="32"/>
        <v>0</v>
      </c>
      <c r="CF62" s="132">
        <f t="shared" si="32"/>
        <v>133608</v>
      </c>
      <c r="CG62" s="130">
        <f t="shared" si="32"/>
        <v>0</v>
      </c>
      <c r="CH62" s="130">
        <f t="shared" si="32"/>
        <v>0</v>
      </c>
      <c r="CI62" s="130">
        <f t="shared" si="32"/>
        <v>0</v>
      </c>
    </row>
    <row r="63" spans="1:87" s="122" customFormat="1" ht="12" customHeight="1">
      <c r="A63" s="118" t="s">
        <v>42</v>
      </c>
      <c r="B63" s="134" t="s">
        <v>359</v>
      </c>
      <c r="C63" s="118" t="s">
        <v>360</v>
      </c>
      <c r="D63" s="130">
        <f t="shared" si="0"/>
        <v>0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2">
        <v>0</v>
      </c>
      <c r="L63" s="130">
        <f t="shared" si="2"/>
        <v>4118</v>
      </c>
      <c r="M63" s="130">
        <f t="shared" si="3"/>
        <v>4118</v>
      </c>
      <c r="N63" s="130">
        <v>4118</v>
      </c>
      <c r="O63" s="130">
        <v>0</v>
      </c>
      <c r="P63" s="130">
        <v>0</v>
      </c>
      <c r="Q63" s="130">
        <v>0</v>
      </c>
      <c r="R63" s="130">
        <f t="shared" si="4"/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f t="shared" si="5"/>
        <v>0</v>
      </c>
      <c r="X63" s="130">
        <v>0</v>
      </c>
      <c r="Y63" s="130">
        <v>0</v>
      </c>
      <c r="Z63" s="130">
        <v>0</v>
      </c>
      <c r="AA63" s="130">
        <v>0</v>
      </c>
      <c r="AB63" s="132">
        <v>59284</v>
      </c>
      <c r="AC63" s="130">
        <v>0</v>
      </c>
      <c r="AD63" s="130">
        <v>0</v>
      </c>
      <c r="AE63" s="130">
        <f t="shared" si="6"/>
        <v>4118</v>
      </c>
      <c r="AF63" s="130">
        <f t="shared" si="7"/>
        <v>0</v>
      </c>
      <c r="AG63" s="130">
        <f t="shared" si="8"/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2">
        <v>0</v>
      </c>
      <c r="AN63" s="130">
        <f t="shared" si="9"/>
        <v>4118</v>
      </c>
      <c r="AO63" s="130">
        <f t="shared" si="10"/>
        <v>4118</v>
      </c>
      <c r="AP63" s="130">
        <v>4118</v>
      </c>
      <c r="AQ63" s="130">
        <v>0</v>
      </c>
      <c r="AR63" s="130">
        <v>0</v>
      </c>
      <c r="AS63" s="130">
        <v>0</v>
      </c>
      <c r="AT63" s="130">
        <f t="shared" si="11"/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f t="shared" si="12"/>
        <v>0</v>
      </c>
      <c r="AZ63" s="130">
        <v>0</v>
      </c>
      <c r="BA63" s="130">
        <v>0</v>
      </c>
      <c r="BB63" s="130">
        <v>0</v>
      </c>
      <c r="BC63" s="130">
        <v>0</v>
      </c>
      <c r="BD63" s="132">
        <v>9404</v>
      </c>
      <c r="BE63" s="130">
        <v>0</v>
      </c>
      <c r="BF63" s="130">
        <v>0</v>
      </c>
      <c r="BG63" s="130">
        <f t="shared" si="13"/>
        <v>4118</v>
      </c>
      <c r="BH63" s="130">
        <f t="shared" si="36"/>
        <v>0</v>
      </c>
      <c r="BI63" s="130">
        <f t="shared" si="36"/>
        <v>0</v>
      </c>
      <c r="BJ63" s="130">
        <f t="shared" si="36"/>
        <v>0</v>
      </c>
      <c r="BK63" s="130">
        <f t="shared" si="36"/>
        <v>0</v>
      </c>
      <c r="BL63" s="130">
        <f t="shared" si="36"/>
        <v>0</v>
      </c>
      <c r="BM63" s="130">
        <f t="shared" si="36"/>
        <v>0</v>
      </c>
      <c r="BN63" s="130">
        <f t="shared" si="36"/>
        <v>0</v>
      </c>
      <c r="BO63" s="132">
        <f t="shared" si="36"/>
        <v>0</v>
      </c>
      <c r="BP63" s="130">
        <f t="shared" si="36"/>
        <v>8236</v>
      </c>
      <c r="BQ63" s="130">
        <f t="shared" si="36"/>
        <v>8236</v>
      </c>
      <c r="BR63" s="130">
        <f t="shared" si="36"/>
        <v>8236</v>
      </c>
      <c r="BS63" s="130">
        <f t="shared" si="36"/>
        <v>0</v>
      </c>
      <c r="BT63" s="130">
        <f t="shared" si="36"/>
        <v>0</v>
      </c>
      <c r="BU63" s="130">
        <f t="shared" si="37"/>
        <v>0</v>
      </c>
      <c r="BV63" s="130">
        <f t="shared" si="38"/>
        <v>0</v>
      </c>
      <c r="BW63" s="130">
        <f t="shared" si="39"/>
        <v>0</v>
      </c>
      <c r="BX63" s="130">
        <f t="shared" si="33"/>
        <v>0</v>
      </c>
      <c r="BY63" s="130">
        <f t="shared" si="34"/>
        <v>0</v>
      </c>
      <c r="BZ63" s="130">
        <f t="shared" si="35"/>
        <v>0</v>
      </c>
      <c r="CA63" s="130">
        <f t="shared" si="32"/>
        <v>0</v>
      </c>
      <c r="CB63" s="130">
        <f t="shared" si="32"/>
        <v>0</v>
      </c>
      <c r="CC63" s="130">
        <f t="shared" si="32"/>
        <v>0</v>
      </c>
      <c r="CD63" s="130">
        <f t="shared" si="32"/>
        <v>0</v>
      </c>
      <c r="CE63" s="130">
        <f t="shared" si="32"/>
        <v>0</v>
      </c>
      <c r="CF63" s="132">
        <f t="shared" si="32"/>
        <v>68688</v>
      </c>
      <c r="CG63" s="130">
        <f t="shared" si="32"/>
        <v>0</v>
      </c>
      <c r="CH63" s="130">
        <f t="shared" si="32"/>
        <v>0</v>
      </c>
      <c r="CI63" s="130">
        <f t="shared" si="32"/>
        <v>8236</v>
      </c>
    </row>
    <row r="64" spans="1:87" s="122" customFormat="1" ht="12" customHeight="1">
      <c r="A64" s="118" t="s">
        <v>42</v>
      </c>
      <c r="B64" s="134" t="s">
        <v>361</v>
      </c>
      <c r="C64" s="118" t="s">
        <v>362</v>
      </c>
      <c r="D64" s="130">
        <f t="shared" si="0"/>
        <v>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2">
        <v>0</v>
      </c>
      <c r="L64" s="130">
        <f t="shared" si="2"/>
        <v>0</v>
      </c>
      <c r="M64" s="130">
        <f t="shared" si="3"/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f t="shared" si="4"/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f t="shared" si="5"/>
        <v>0</v>
      </c>
      <c r="X64" s="130">
        <v>0</v>
      </c>
      <c r="Y64" s="130">
        <v>0</v>
      </c>
      <c r="Z64" s="130">
        <v>0</v>
      </c>
      <c r="AA64" s="130">
        <v>0</v>
      </c>
      <c r="AB64" s="132">
        <v>20730</v>
      </c>
      <c r="AC64" s="130">
        <v>0</v>
      </c>
      <c r="AD64" s="130">
        <v>0</v>
      </c>
      <c r="AE64" s="130">
        <f t="shared" si="6"/>
        <v>0</v>
      </c>
      <c r="AF64" s="130">
        <f t="shared" si="7"/>
        <v>0</v>
      </c>
      <c r="AG64" s="130">
        <f t="shared" si="8"/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2">
        <v>0</v>
      </c>
      <c r="AN64" s="130">
        <f t="shared" si="9"/>
        <v>0</v>
      </c>
      <c r="AO64" s="130">
        <f t="shared" si="10"/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f t="shared" si="11"/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f t="shared" si="12"/>
        <v>0</v>
      </c>
      <c r="AZ64" s="130">
        <v>0</v>
      </c>
      <c r="BA64" s="130">
        <v>0</v>
      </c>
      <c r="BB64" s="130">
        <v>0</v>
      </c>
      <c r="BC64" s="130">
        <v>0</v>
      </c>
      <c r="BD64" s="132">
        <v>15083</v>
      </c>
      <c r="BE64" s="130">
        <v>0</v>
      </c>
      <c r="BF64" s="130">
        <v>0</v>
      </c>
      <c r="BG64" s="130">
        <f t="shared" si="13"/>
        <v>0</v>
      </c>
      <c r="BH64" s="130">
        <f t="shared" si="36"/>
        <v>0</v>
      </c>
      <c r="BI64" s="130">
        <f t="shared" si="36"/>
        <v>0</v>
      </c>
      <c r="BJ64" s="130">
        <f t="shared" si="36"/>
        <v>0</v>
      </c>
      <c r="BK64" s="130">
        <f t="shared" si="36"/>
        <v>0</v>
      </c>
      <c r="BL64" s="130">
        <f t="shared" si="36"/>
        <v>0</v>
      </c>
      <c r="BM64" s="130">
        <f t="shared" si="36"/>
        <v>0</v>
      </c>
      <c r="BN64" s="130">
        <f t="shared" si="36"/>
        <v>0</v>
      </c>
      <c r="BO64" s="132">
        <f t="shared" si="36"/>
        <v>0</v>
      </c>
      <c r="BP64" s="130">
        <f t="shared" si="36"/>
        <v>0</v>
      </c>
      <c r="BQ64" s="130">
        <f t="shared" si="36"/>
        <v>0</v>
      </c>
      <c r="BR64" s="130">
        <f t="shared" si="36"/>
        <v>0</v>
      </c>
      <c r="BS64" s="130">
        <f t="shared" si="36"/>
        <v>0</v>
      </c>
      <c r="BT64" s="130">
        <f t="shared" si="36"/>
        <v>0</v>
      </c>
      <c r="BU64" s="130">
        <f t="shared" si="37"/>
        <v>0</v>
      </c>
      <c r="BV64" s="130">
        <f t="shared" si="38"/>
        <v>0</v>
      </c>
      <c r="BW64" s="130">
        <f t="shared" si="39"/>
        <v>0</v>
      </c>
      <c r="BX64" s="130">
        <f t="shared" si="33"/>
        <v>0</v>
      </c>
      <c r="BY64" s="130">
        <f t="shared" si="34"/>
        <v>0</v>
      </c>
      <c r="BZ64" s="130">
        <f t="shared" si="35"/>
        <v>0</v>
      </c>
      <c r="CA64" s="130">
        <f t="shared" si="32"/>
        <v>0</v>
      </c>
      <c r="CB64" s="130">
        <f t="shared" si="32"/>
        <v>0</v>
      </c>
      <c r="CC64" s="130">
        <f t="shared" si="32"/>
        <v>0</v>
      </c>
      <c r="CD64" s="130">
        <f t="shared" si="32"/>
        <v>0</v>
      </c>
      <c r="CE64" s="130">
        <f t="shared" si="32"/>
        <v>0</v>
      </c>
      <c r="CF64" s="132">
        <f t="shared" si="32"/>
        <v>35813</v>
      </c>
      <c r="CG64" s="130">
        <f t="shared" si="32"/>
        <v>0</v>
      </c>
      <c r="CH64" s="130">
        <f t="shared" si="32"/>
        <v>0</v>
      </c>
      <c r="CI64" s="130">
        <f t="shared" si="32"/>
        <v>0</v>
      </c>
    </row>
    <row r="65" spans="1:87" s="122" customFormat="1" ht="12" customHeight="1">
      <c r="A65" s="118" t="s">
        <v>42</v>
      </c>
      <c r="B65" s="134" t="s">
        <v>44</v>
      </c>
      <c r="C65" s="118" t="s">
        <v>45</v>
      </c>
      <c r="D65" s="130">
        <f t="shared" si="0"/>
        <v>0</v>
      </c>
      <c r="E65" s="130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2">
        <v>0</v>
      </c>
      <c r="L65" s="130">
        <f t="shared" si="2"/>
        <v>0</v>
      </c>
      <c r="M65" s="130">
        <f t="shared" si="3"/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f t="shared" si="4"/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f t="shared" si="5"/>
        <v>0</v>
      </c>
      <c r="X65" s="130">
        <v>0</v>
      </c>
      <c r="Y65" s="130">
        <v>0</v>
      </c>
      <c r="Z65" s="130">
        <v>0</v>
      </c>
      <c r="AA65" s="130">
        <v>0</v>
      </c>
      <c r="AB65" s="132">
        <v>0</v>
      </c>
      <c r="AC65" s="130">
        <v>0</v>
      </c>
      <c r="AD65" s="130">
        <v>0</v>
      </c>
      <c r="AE65" s="130">
        <f t="shared" si="6"/>
        <v>0</v>
      </c>
      <c r="AF65" s="130">
        <f t="shared" si="7"/>
        <v>0</v>
      </c>
      <c r="AG65" s="130">
        <f t="shared" si="8"/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2">
        <v>0</v>
      </c>
      <c r="AN65" s="130">
        <f t="shared" si="9"/>
        <v>391216</v>
      </c>
      <c r="AO65" s="130">
        <f t="shared" si="10"/>
        <v>111619</v>
      </c>
      <c r="AP65" s="130">
        <v>111619</v>
      </c>
      <c r="AQ65" s="130">
        <v>0</v>
      </c>
      <c r="AR65" s="130">
        <v>0</v>
      </c>
      <c r="AS65" s="130">
        <v>0</v>
      </c>
      <c r="AT65" s="130">
        <f t="shared" si="11"/>
        <v>225540</v>
      </c>
      <c r="AU65" s="130">
        <v>0</v>
      </c>
      <c r="AV65" s="130">
        <v>225540</v>
      </c>
      <c r="AW65" s="130">
        <v>0</v>
      </c>
      <c r="AX65" s="130">
        <v>0</v>
      </c>
      <c r="AY65" s="130">
        <f t="shared" si="12"/>
        <v>54057</v>
      </c>
      <c r="AZ65" s="130">
        <v>0</v>
      </c>
      <c r="BA65" s="130">
        <v>13596</v>
      </c>
      <c r="BB65" s="130">
        <v>6722</v>
      </c>
      <c r="BC65" s="130">
        <v>33739</v>
      </c>
      <c r="BD65" s="132">
        <v>0</v>
      </c>
      <c r="BE65" s="130">
        <v>0</v>
      </c>
      <c r="BF65" s="130">
        <v>47311</v>
      </c>
      <c r="BG65" s="130">
        <f t="shared" si="13"/>
        <v>438527</v>
      </c>
      <c r="BH65" s="130">
        <f t="shared" si="36"/>
        <v>0</v>
      </c>
      <c r="BI65" s="130">
        <f t="shared" si="36"/>
        <v>0</v>
      </c>
      <c r="BJ65" s="130">
        <f t="shared" si="36"/>
        <v>0</v>
      </c>
      <c r="BK65" s="130">
        <f t="shared" si="36"/>
        <v>0</v>
      </c>
      <c r="BL65" s="130">
        <f t="shared" si="36"/>
        <v>0</v>
      </c>
      <c r="BM65" s="130">
        <f t="shared" si="36"/>
        <v>0</v>
      </c>
      <c r="BN65" s="130">
        <f t="shared" si="36"/>
        <v>0</v>
      </c>
      <c r="BO65" s="132">
        <v>0</v>
      </c>
      <c r="BP65" s="130">
        <f t="shared" si="36"/>
        <v>391216</v>
      </c>
      <c r="BQ65" s="130">
        <f t="shared" si="36"/>
        <v>111619</v>
      </c>
      <c r="BR65" s="130">
        <f t="shared" si="36"/>
        <v>111619</v>
      </c>
      <c r="BS65" s="130">
        <f t="shared" si="36"/>
        <v>0</v>
      </c>
      <c r="BT65" s="130">
        <f t="shared" si="36"/>
        <v>0</v>
      </c>
      <c r="BU65" s="130">
        <f t="shared" si="37"/>
        <v>0</v>
      </c>
      <c r="BV65" s="130">
        <f t="shared" si="38"/>
        <v>225540</v>
      </c>
      <c r="BW65" s="130">
        <f t="shared" si="39"/>
        <v>0</v>
      </c>
      <c r="BX65" s="130">
        <f t="shared" si="33"/>
        <v>225540</v>
      </c>
      <c r="BY65" s="130">
        <f t="shared" si="34"/>
        <v>0</v>
      </c>
      <c r="BZ65" s="130">
        <f t="shared" si="35"/>
        <v>0</v>
      </c>
      <c r="CA65" s="130">
        <f t="shared" si="32"/>
        <v>54057</v>
      </c>
      <c r="CB65" s="130">
        <f t="shared" si="32"/>
        <v>0</v>
      </c>
      <c r="CC65" s="130">
        <f t="shared" si="32"/>
        <v>13596</v>
      </c>
      <c r="CD65" s="130">
        <f t="shared" si="32"/>
        <v>6722</v>
      </c>
      <c r="CE65" s="130">
        <f t="shared" si="32"/>
        <v>33739</v>
      </c>
      <c r="CF65" s="132">
        <v>0</v>
      </c>
      <c r="CG65" s="130">
        <f t="shared" si="32"/>
        <v>0</v>
      </c>
      <c r="CH65" s="130">
        <f t="shared" si="32"/>
        <v>47311</v>
      </c>
      <c r="CI65" s="130">
        <f t="shared" si="32"/>
        <v>438527</v>
      </c>
    </row>
    <row r="66" spans="1:87" s="122" customFormat="1" ht="12" customHeight="1">
      <c r="A66" s="118" t="s">
        <v>42</v>
      </c>
      <c r="B66" s="134" t="s">
        <v>46</v>
      </c>
      <c r="C66" s="118" t="s">
        <v>47</v>
      </c>
      <c r="D66" s="130">
        <f t="shared" si="0"/>
        <v>0</v>
      </c>
      <c r="E66" s="130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2">
        <v>0</v>
      </c>
      <c r="L66" s="130">
        <f t="shared" si="2"/>
        <v>0</v>
      </c>
      <c r="M66" s="130">
        <f t="shared" si="3"/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f t="shared" si="4"/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f t="shared" si="5"/>
        <v>0</v>
      </c>
      <c r="X66" s="130">
        <v>0</v>
      </c>
      <c r="Y66" s="130">
        <v>0</v>
      </c>
      <c r="Z66" s="130">
        <v>0</v>
      </c>
      <c r="AA66" s="130">
        <v>0</v>
      </c>
      <c r="AB66" s="132">
        <v>0</v>
      </c>
      <c r="AC66" s="130">
        <v>0</v>
      </c>
      <c r="AD66" s="130">
        <v>0</v>
      </c>
      <c r="AE66" s="130">
        <f t="shared" si="6"/>
        <v>0</v>
      </c>
      <c r="AF66" s="130">
        <f t="shared" si="7"/>
        <v>0</v>
      </c>
      <c r="AG66" s="130">
        <f t="shared" si="8"/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2">
        <v>0</v>
      </c>
      <c r="AN66" s="130">
        <f t="shared" si="9"/>
        <v>308640</v>
      </c>
      <c r="AO66" s="130">
        <f t="shared" si="10"/>
        <v>74717</v>
      </c>
      <c r="AP66" s="130">
        <v>74717</v>
      </c>
      <c r="AQ66" s="130">
        <v>0</v>
      </c>
      <c r="AR66" s="130">
        <v>0</v>
      </c>
      <c r="AS66" s="130">
        <v>0</v>
      </c>
      <c r="AT66" s="130">
        <f t="shared" si="11"/>
        <v>156730</v>
      </c>
      <c r="AU66" s="130">
        <v>0</v>
      </c>
      <c r="AV66" s="130">
        <v>156730</v>
      </c>
      <c r="AW66" s="130">
        <v>0</v>
      </c>
      <c r="AX66" s="130">
        <v>0</v>
      </c>
      <c r="AY66" s="130">
        <f t="shared" si="12"/>
        <v>77193</v>
      </c>
      <c r="AZ66" s="130">
        <v>0</v>
      </c>
      <c r="BA66" s="130">
        <v>74964</v>
      </c>
      <c r="BB66" s="130">
        <v>2229</v>
      </c>
      <c r="BC66" s="130">
        <v>0</v>
      </c>
      <c r="BD66" s="132">
        <v>0</v>
      </c>
      <c r="BE66" s="130">
        <v>0</v>
      </c>
      <c r="BF66" s="130">
        <v>18773</v>
      </c>
      <c r="BG66" s="130">
        <f t="shared" si="13"/>
        <v>327413</v>
      </c>
      <c r="BH66" s="130">
        <f t="shared" si="36"/>
        <v>0</v>
      </c>
      <c r="BI66" s="130">
        <f t="shared" si="36"/>
        <v>0</v>
      </c>
      <c r="BJ66" s="130">
        <f t="shared" si="36"/>
        <v>0</v>
      </c>
      <c r="BK66" s="130">
        <f t="shared" si="36"/>
        <v>0</v>
      </c>
      <c r="BL66" s="130">
        <f t="shared" si="36"/>
        <v>0</v>
      </c>
      <c r="BM66" s="130">
        <f t="shared" si="36"/>
        <v>0</v>
      </c>
      <c r="BN66" s="130">
        <f t="shared" si="36"/>
        <v>0</v>
      </c>
      <c r="BO66" s="132">
        <v>0</v>
      </c>
      <c r="BP66" s="130">
        <f t="shared" si="36"/>
        <v>308640</v>
      </c>
      <c r="BQ66" s="130">
        <f t="shared" si="36"/>
        <v>74717</v>
      </c>
      <c r="BR66" s="130">
        <f t="shared" si="36"/>
        <v>74717</v>
      </c>
      <c r="BS66" s="130">
        <f t="shared" si="36"/>
        <v>0</v>
      </c>
      <c r="BT66" s="130">
        <f t="shared" si="36"/>
        <v>0</v>
      </c>
      <c r="BU66" s="130">
        <f t="shared" si="37"/>
        <v>0</v>
      </c>
      <c r="BV66" s="130">
        <f t="shared" si="38"/>
        <v>156730</v>
      </c>
      <c r="BW66" s="130">
        <f t="shared" si="39"/>
        <v>0</v>
      </c>
      <c r="BX66" s="130">
        <f t="shared" si="33"/>
        <v>156730</v>
      </c>
      <c r="BY66" s="130">
        <f t="shared" si="34"/>
        <v>0</v>
      </c>
      <c r="BZ66" s="130">
        <f t="shared" si="35"/>
        <v>0</v>
      </c>
      <c r="CA66" s="130">
        <f t="shared" si="32"/>
        <v>77193</v>
      </c>
      <c r="CB66" s="130">
        <f t="shared" si="32"/>
        <v>0</v>
      </c>
      <c r="CC66" s="130">
        <f t="shared" si="32"/>
        <v>74964</v>
      </c>
      <c r="CD66" s="130">
        <f t="shared" si="32"/>
        <v>2229</v>
      </c>
      <c r="CE66" s="130">
        <f t="shared" si="32"/>
        <v>0</v>
      </c>
      <c r="CF66" s="132">
        <v>0</v>
      </c>
      <c r="CG66" s="130">
        <f t="shared" si="32"/>
        <v>0</v>
      </c>
      <c r="CH66" s="130">
        <f t="shared" si="32"/>
        <v>18773</v>
      </c>
      <c r="CI66" s="130">
        <f t="shared" si="32"/>
        <v>327413</v>
      </c>
    </row>
    <row r="67" spans="1:87" s="122" customFormat="1" ht="12" customHeight="1">
      <c r="A67" s="118" t="s">
        <v>42</v>
      </c>
      <c r="B67" s="134" t="s">
        <v>48</v>
      </c>
      <c r="C67" s="118" t="s">
        <v>49</v>
      </c>
      <c r="D67" s="130">
        <f t="shared" si="0"/>
        <v>384257</v>
      </c>
      <c r="E67" s="130">
        <f t="shared" si="1"/>
        <v>384257</v>
      </c>
      <c r="F67" s="130">
        <v>11611</v>
      </c>
      <c r="G67" s="130">
        <v>372646</v>
      </c>
      <c r="H67" s="130">
        <v>0</v>
      </c>
      <c r="I67" s="130">
        <v>0</v>
      </c>
      <c r="J67" s="130">
        <v>0</v>
      </c>
      <c r="K67" s="132">
        <v>0</v>
      </c>
      <c r="L67" s="130">
        <f t="shared" si="2"/>
        <v>799045</v>
      </c>
      <c r="M67" s="130">
        <f t="shared" si="3"/>
        <v>83989</v>
      </c>
      <c r="N67" s="130">
        <v>55993</v>
      </c>
      <c r="O67" s="130">
        <v>0</v>
      </c>
      <c r="P67" s="130">
        <v>27996</v>
      </c>
      <c r="Q67" s="130">
        <v>0</v>
      </c>
      <c r="R67" s="130">
        <f t="shared" si="4"/>
        <v>345462</v>
      </c>
      <c r="S67" s="130">
        <v>0</v>
      </c>
      <c r="T67" s="130">
        <v>345462</v>
      </c>
      <c r="U67" s="130">
        <v>0</v>
      </c>
      <c r="V67" s="130">
        <v>0</v>
      </c>
      <c r="W67" s="130">
        <f t="shared" si="5"/>
        <v>369594</v>
      </c>
      <c r="X67" s="130">
        <v>0</v>
      </c>
      <c r="Y67" s="130">
        <v>268596</v>
      </c>
      <c r="Z67" s="130">
        <v>100998</v>
      </c>
      <c r="AA67" s="130">
        <v>0</v>
      </c>
      <c r="AB67" s="132">
        <v>0</v>
      </c>
      <c r="AC67" s="130">
        <v>0</v>
      </c>
      <c r="AD67" s="130">
        <v>0</v>
      </c>
      <c r="AE67" s="130">
        <f t="shared" si="6"/>
        <v>1183302</v>
      </c>
      <c r="AF67" s="130">
        <f t="shared" si="7"/>
        <v>0</v>
      </c>
      <c r="AG67" s="130">
        <f t="shared" si="8"/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2">
        <v>0</v>
      </c>
      <c r="AN67" s="130">
        <f t="shared" si="9"/>
        <v>200941</v>
      </c>
      <c r="AO67" s="130">
        <f t="shared" si="10"/>
        <v>76989</v>
      </c>
      <c r="AP67" s="130">
        <v>34995</v>
      </c>
      <c r="AQ67" s="130">
        <v>0</v>
      </c>
      <c r="AR67" s="130">
        <v>34995</v>
      </c>
      <c r="AS67" s="130">
        <v>6999</v>
      </c>
      <c r="AT67" s="130">
        <f t="shared" si="11"/>
        <v>111322</v>
      </c>
      <c r="AU67" s="130">
        <v>0</v>
      </c>
      <c r="AV67" s="130">
        <v>110965</v>
      </c>
      <c r="AW67" s="130">
        <v>357</v>
      </c>
      <c r="AX67" s="130">
        <v>0</v>
      </c>
      <c r="AY67" s="130">
        <f t="shared" si="12"/>
        <v>12630</v>
      </c>
      <c r="AZ67" s="130">
        <v>0</v>
      </c>
      <c r="BA67" s="130">
        <v>12630</v>
      </c>
      <c r="BB67" s="130">
        <v>0</v>
      </c>
      <c r="BC67" s="130">
        <v>0</v>
      </c>
      <c r="BD67" s="132">
        <v>0</v>
      </c>
      <c r="BE67" s="130">
        <v>0</v>
      </c>
      <c r="BF67" s="130">
        <v>0</v>
      </c>
      <c r="BG67" s="130">
        <f t="shared" si="13"/>
        <v>200941</v>
      </c>
      <c r="BH67" s="130">
        <f t="shared" si="36"/>
        <v>384257</v>
      </c>
      <c r="BI67" s="130">
        <f t="shared" si="36"/>
        <v>384257</v>
      </c>
      <c r="BJ67" s="130">
        <f t="shared" si="36"/>
        <v>11611</v>
      </c>
      <c r="BK67" s="130">
        <f t="shared" si="36"/>
        <v>372646</v>
      </c>
      <c r="BL67" s="130">
        <f t="shared" si="36"/>
        <v>0</v>
      </c>
      <c r="BM67" s="130">
        <f t="shared" si="36"/>
        <v>0</v>
      </c>
      <c r="BN67" s="130">
        <f t="shared" si="36"/>
        <v>0</v>
      </c>
      <c r="BO67" s="132">
        <v>0</v>
      </c>
      <c r="BP67" s="130">
        <f t="shared" si="36"/>
        <v>999986</v>
      </c>
      <c r="BQ67" s="130">
        <f t="shared" si="36"/>
        <v>160978</v>
      </c>
      <c r="BR67" s="130">
        <f t="shared" si="36"/>
        <v>90988</v>
      </c>
      <c r="BS67" s="130">
        <f t="shared" si="36"/>
        <v>0</v>
      </c>
      <c r="BT67" s="130">
        <f t="shared" si="36"/>
        <v>62991</v>
      </c>
      <c r="BU67" s="130">
        <f t="shared" si="37"/>
        <v>6999</v>
      </c>
      <c r="BV67" s="130">
        <f t="shared" si="38"/>
        <v>456784</v>
      </c>
      <c r="BW67" s="130">
        <f t="shared" si="39"/>
        <v>0</v>
      </c>
      <c r="BX67" s="130">
        <f t="shared" si="33"/>
        <v>456427</v>
      </c>
      <c r="BY67" s="130">
        <f t="shared" si="34"/>
        <v>357</v>
      </c>
      <c r="BZ67" s="130">
        <f t="shared" si="35"/>
        <v>0</v>
      </c>
      <c r="CA67" s="130">
        <f t="shared" si="32"/>
        <v>382224</v>
      </c>
      <c r="CB67" s="130">
        <f t="shared" si="32"/>
        <v>0</v>
      </c>
      <c r="CC67" s="130">
        <f t="shared" si="32"/>
        <v>281226</v>
      </c>
      <c r="CD67" s="130">
        <f t="shared" si="32"/>
        <v>100998</v>
      </c>
      <c r="CE67" s="130">
        <f t="shared" si="32"/>
        <v>0</v>
      </c>
      <c r="CF67" s="132">
        <v>0</v>
      </c>
      <c r="CG67" s="130">
        <f t="shared" si="32"/>
        <v>0</v>
      </c>
      <c r="CH67" s="130">
        <f t="shared" si="32"/>
        <v>0</v>
      </c>
      <c r="CI67" s="130">
        <f t="shared" si="32"/>
        <v>1384243</v>
      </c>
    </row>
    <row r="68" spans="1:87" s="122" customFormat="1" ht="12" customHeight="1">
      <c r="A68" s="118" t="s">
        <v>42</v>
      </c>
      <c r="B68" s="134" t="s">
        <v>50</v>
      </c>
      <c r="C68" s="118" t="s">
        <v>51</v>
      </c>
      <c r="D68" s="130">
        <f t="shared" si="0"/>
        <v>0</v>
      </c>
      <c r="E68" s="130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2">
        <v>0</v>
      </c>
      <c r="L68" s="130">
        <f t="shared" si="2"/>
        <v>1121298</v>
      </c>
      <c r="M68" s="130">
        <f t="shared" si="3"/>
        <v>172824</v>
      </c>
      <c r="N68" s="130">
        <v>172824</v>
      </c>
      <c r="O68" s="130">
        <v>0</v>
      </c>
      <c r="P68" s="130">
        <v>0</v>
      </c>
      <c r="Q68" s="130">
        <v>0</v>
      </c>
      <c r="R68" s="130">
        <f t="shared" si="4"/>
        <v>595179</v>
      </c>
      <c r="S68" s="130">
        <v>0</v>
      </c>
      <c r="T68" s="130">
        <v>595179</v>
      </c>
      <c r="U68" s="130">
        <v>0</v>
      </c>
      <c r="V68" s="130">
        <v>0</v>
      </c>
      <c r="W68" s="130">
        <f t="shared" si="5"/>
        <v>353295</v>
      </c>
      <c r="X68" s="130">
        <v>0</v>
      </c>
      <c r="Y68" s="130">
        <v>257163</v>
      </c>
      <c r="Z68" s="130">
        <v>96132</v>
      </c>
      <c r="AA68" s="130">
        <v>0</v>
      </c>
      <c r="AB68" s="132">
        <v>0</v>
      </c>
      <c r="AC68" s="130">
        <v>0</v>
      </c>
      <c r="AD68" s="130">
        <v>126469</v>
      </c>
      <c r="AE68" s="130">
        <f t="shared" si="6"/>
        <v>1247767</v>
      </c>
      <c r="AF68" s="130">
        <f t="shared" si="7"/>
        <v>0</v>
      </c>
      <c r="AG68" s="130">
        <f t="shared" si="8"/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2">
        <v>0</v>
      </c>
      <c r="AN68" s="130">
        <f t="shared" si="9"/>
        <v>198331</v>
      </c>
      <c r="AO68" s="130">
        <f t="shared" si="10"/>
        <v>24709</v>
      </c>
      <c r="AP68" s="130">
        <v>24709</v>
      </c>
      <c r="AQ68" s="130">
        <v>0</v>
      </c>
      <c r="AR68" s="130">
        <v>0</v>
      </c>
      <c r="AS68" s="130">
        <v>0</v>
      </c>
      <c r="AT68" s="130">
        <f t="shared" si="11"/>
        <v>121786</v>
      </c>
      <c r="AU68" s="130">
        <v>0</v>
      </c>
      <c r="AV68" s="130">
        <v>121786</v>
      </c>
      <c r="AW68" s="130">
        <v>0</v>
      </c>
      <c r="AX68" s="130">
        <v>0</v>
      </c>
      <c r="AY68" s="130">
        <f t="shared" si="12"/>
        <v>51836</v>
      </c>
      <c r="AZ68" s="130">
        <v>0</v>
      </c>
      <c r="BA68" s="130">
        <v>50183</v>
      </c>
      <c r="BB68" s="130">
        <v>1653</v>
      </c>
      <c r="BC68" s="130">
        <v>0</v>
      </c>
      <c r="BD68" s="132">
        <v>0</v>
      </c>
      <c r="BE68" s="130">
        <v>0</v>
      </c>
      <c r="BF68" s="130">
        <v>36412</v>
      </c>
      <c r="BG68" s="130">
        <f t="shared" si="13"/>
        <v>234743</v>
      </c>
      <c r="BH68" s="130">
        <f t="shared" si="36"/>
        <v>0</v>
      </c>
      <c r="BI68" s="130">
        <f t="shared" si="36"/>
        <v>0</v>
      </c>
      <c r="BJ68" s="130">
        <f t="shared" si="36"/>
        <v>0</v>
      </c>
      <c r="BK68" s="130">
        <f t="shared" si="36"/>
        <v>0</v>
      </c>
      <c r="BL68" s="130">
        <f t="shared" si="36"/>
        <v>0</v>
      </c>
      <c r="BM68" s="130">
        <f t="shared" si="36"/>
        <v>0</v>
      </c>
      <c r="BN68" s="130">
        <f t="shared" si="36"/>
        <v>0</v>
      </c>
      <c r="BO68" s="132">
        <v>0</v>
      </c>
      <c r="BP68" s="130">
        <f t="shared" si="36"/>
        <v>1319629</v>
      </c>
      <c r="BQ68" s="130">
        <f t="shared" si="36"/>
        <v>197533</v>
      </c>
      <c r="BR68" s="130">
        <f t="shared" si="36"/>
        <v>197533</v>
      </c>
      <c r="BS68" s="130">
        <f t="shared" si="36"/>
        <v>0</v>
      </c>
      <c r="BT68" s="130">
        <f t="shared" si="36"/>
        <v>0</v>
      </c>
      <c r="BU68" s="130">
        <f t="shared" si="37"/>
        <v>0</v>
      </c>
      <c r="BV68" s="130">
        <f t="shared" si="38"/>
        <v>716965</v>
      </c>
      <c r="BW68" s="130">
        <f t="shared" si="39"/>
        <v>0</v>
      </c>
      <c r="BX68" s="130">
        <f t="shared" si="33"/>
        <v>716965</v>
      </c>
      <c r="BY68" s="130">
        <f t="shared" si="34"/>
        <v>0</v>
      </c>
      <c r="BZ68" s="130">
        <f t="shared" si="35"/>
        <v>0</v>
      </c>
      <c r="CA68" s="130">
        <f t="shared" si="32"/>
        <v>405131</v>
      </c>
      <c r="CB68" s="130">
        <f t="shared" si="32"/>
        <v>0</v>
      </c>
      <c r="CC68" s="130">
        <f t="shared" si="32"/>
        <v>307346</v>
      </c>
      <c r="CD68" s="130">
        <f t="shared" si="32"/>
        <v>97785</v>
      </c>
      <c r="CE68" s="130">
        <f t="shared" si="32"/>
        <v>0</v>
      </c>
      <c r="CF68" s="132">
        <v>0</v>
      </c>
      <c r="CG68" s="130">
        <f t="shared" si="32"/>
        <v>0</v>
      </c>
      <c r="CH68" s="130">
        <f t="shared" si="32"/>
        <v>162881</v>
      </c>
      <c r="CI68" s="130">
        <f t="shared" si="32"/>
        <v>1482510</v>
      </c>
    </row>
    <row r="69" spans="1:87" s="122" customFormat="1" ht="12" customHeight="1">
      <c r="A69" s="118" t="s">
        <v>42</v>
      </c>
      <c r="B69" s="134" t="s">
        <v>52</v>
      </c>
      <c r="C69" s="118" t="s">
        <v>53</v>
      </c>
      <c r="D69" s="130">
        <f t="shared" si="0"/>
        <v>0</v>
      </c>
      <c r="E69" s="130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2">
        <v>0</v>
      </c>
      <c r="L69" s="130">
        <f t="shared" si="2"/>
        <v>813518</v>
      </c>
      <c r="M69" s="130">
        <f t="shared" si="3"/>
        <v>29858</v>
      </c>
      <c r="N69" s="130">
        <v>29858</v>
      </c>
      <c r="O69" s="130">
        <v>0</v>
      </c>
      <c r="P69" s="130">
        <v>0</v>
      </c>
      <c r="Q69" s="130">
        <v>0</v>
      </c>
      <c r="R69" s="130">
        <f t="shared" si="4"/>
        <v>357792</v>
      </c>
      <c r="S69" s="130">
        <v>0</v>
      </c>
      <c r="T69" s="130">
        <v>357648</v>
      </c>
      <c r="U69" s="130">
        <v>144</v>
      </c>
      <c r="V69" s="130">
        <v>0</v>
      </c>
      <c r="W69" s="130">
        <f t="shared" si="5"/>
        <v>425868</v>
      </c>
      <c r="X69" s="130">
        <v>0</v>
      </c>
      <c r="Y69" s="130">
        <v>335501</v>
      </c>
      <c r="Z69" s="130">
        <v>90367</v>
      </c>
      <c r="AA69" s="130">
        <v>0</v>
      </c>
      <c r="AB69" s="132">
        <v>0</v>
      </c>
      <c r="AC69" s="130">
        <v>0</v>
      </c>
      <c r="AD69" s="130">
        <v>115006</v>
      </c>
      <c r="AE69" s="130">
        <f t="shared" si="6"/>
        <v>928524</v>
      </c>
      <c r="AF69" s="130">
        <f t="shared" si="7"/>
        <v>0</v>
      </c>
      <c r="AG69" s="130">
        <f t="shared" si="8"/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2">
        <v>0</v>
      </c>
      <c r="AN69" s="130">
        <f t="shared" si="9"/>
        <v>0</v>
      </c>
      <c r="AO69" s="130">
        <f t="shared" si="10"/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f t="shared" si="11"/>
        <v>0</v>
      </c>
      <c r="AU69" s="130">
        <v>0</v>
      </c>
      <c r="AV69" s="130">
        <v>0</v>
      </c>
      <c r="AW69" s="130">
        <v>0</v>
      </c>
      <c r="AX69" s="130">
        <v>0</v>
      </c>
      <c r="AY69" s="130">
        <f t="shared" si="12"/>
        <v>0</v>
      </c>
      <c r="AZ69" s="130">
        <v>0</v>
      </c>
      <c r="BA69" s="130">
        <v>0</v>
      </c>
      <c r="BB69" s="130">
        <v>0</v>
      </c>
      <c r="BC69" s="130">
        <v>0</v>
      </c>
      <c r="BD69" s="132">
        <v>0</v>
      </c>
      <c r="BE69" s="130">
        <v>0</v>
      </c>
      <c r="BF69" s="130">
        <v>0</v>
      </c>
      <c r="BG69" s="130">
        <f t="shared" si="13"/>
        <v>0</v>
      </c>
      <c r="BH69" s="130">
        <f t="shared" si="36"/>
        <v>0</v>
      </c>
      <c r="BI69" s="130">
        <f t="shared" si="36"/>
        <v>0</v>
      </c>
      <c r="BJ69" s="130">
        <f t="shared" si="36"/>
        <v>0</v>
      </c>
      <c r="BK69" s="130">
        <f t="shared" si="36"/>
        <v>0</v>
      </c>
      <c r="BL69" s="130">
        <f t="shared" si="36"/>
        <v>0</v>
      </c>
      <c r="BM69" s="130">
        <f t="shared" si="36"/>
        <v>0</v>
      </c>
      <c r="BN69" s="130">
        <f t="shared" si="36"/>
        <v>0</v>
      </c>
      <c r="BO69" s="132">
        <v>0</v>
      </c>
      <c r="BP69" s="130">
        <f t="shared" si="36"/>
        <v>813518</v>
      </c>
      <c r="BQ69" s="130">
        <f t="shared" si="36"/>
        <v>29858</v>
      </c>
      <c r="BR69" s="130">
        <f t="shared" si="36"/>
        <v>29858</v>
      </c>
      <c r="BS69" s="130">
        <f t="shared" si="36"/>
        <v>0</v>
      </c>
      <c r="BT69" s="130">
        <f t="shared" si="36"/>
        <v>0</v>
      </c>
      <c r="BU69" s="130">
        <f t="shared" si="37"/>
        <v>0</v>
      </c>
      <c r="BV69" s="130">
        <f t="shared" si="38"/>
        <v>357792</v>
      </c>
      <c r="BW69" s="130">
        <f t="shared" si="39"/>
        <v>0</v>
      </c>
      <c r="BX69" s="130">
        <f t="shared" si="33"/>
        <v>357648</v>
      </c>
      <c r="BY69" s="130">
        <f t="shared" si="34"/>
        <v>144</v>
      </c>
      <c r="BZ69" s="130">
        <f t="shared" si="35"/>
        <v>0</v>
      </c>
      <c r="CA69" s="130">
        <f t="shared" si="32"/>
        <v>425868</v>
      </c>
      <c r="CB69" s="130">
        <f t="shared" si="32"/>
        <v>0</v>
      </c>
      <c r="CC69" s="130">
        <f t="shared" si="32"/>
        <v>335501</v>
      </c>
      <c r="CD69" s="130">
        <f t="shared" si="32"/>
        <v>90367</v>
      </c>
      <c r="CE69" s="130">
        <f t="shared" si="32"/>
        <v>0</v>
      </c>
      <c r="CF69" s="132">
        <v>0</v>
      </c>
      <c r="CG69" s="130">
        <f t="shared" si="32"/>
        <v>0</v>
      </c>
      <c r="CH69" s="130">
        <f t="shared" si="32"/>
        <v>115006</v>
      </c>
      <c r="CI69" s="130">
        <f t="shared" si="32"/>
        <v>928524</v>
      </c>
    </row>
    <row r="70" spans="1:87" s="122" customFormat="1" ht="12" customHeight="1">
      <c r="A70" s="118" t="s">
        <v>42</v>
      </c>
      <c r="B70" s="134" t="s">
        <v>54</v>
      </c>
      <c r="C70" s="118" t="s">
        <v>55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2">
        <v>0</v>
      </c>
      <c r="L70" s="130">
        <f t="shared" si="2"/>
        <v>0</v>
      </c>
      <c r="M70" s="130">
        <f t="shared" si="3"/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f t="shared" si="4"/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f t="shared" si="5"/>
        <v>0</v>
      </c>
      <c r="X70" s="130">
        <v>0</v>
      </c>
      <c r="Y70" s="130">
        <v>0</v>
      </c>
      <c r="Z70" s="130">
        <v>0</v>
      </c>
      <c r="AA70" s="130">
        <v>0</v>
      </c>
      <c r="AB70" s="132">
        <v>0</v>
      </c>
      <c r="AC70" s="130">
        <v>0</v>
      </c>
      <c r="AD70" s="130">
        <v>0</v>
      </c>
      <c r="AE70" s="130">
        <f t="shared" si="6"/>
        <v>0</v>
      </c>
      <c r="AF70" s="130">
        <f t="shared" si="7"/>
        <v>0</v>
      </c>
      <c r="AG70" s="130">
        <f t="shared" si="8"/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2">
        <v>0</v>
      </c>
      <c r="AN70" s="130">
        <f t="shared" si="9"/>
        <v>168413</v>
      </c>
      <c r="AO70" s="130">
        <f t="shared" si="10"/>
        <v>7264</v>
      </c>
      <c r="AP70" s="130">
        <v>7264</v>
      </c>
      <c r="AQ70" s="130">
        <v>0</v>
      </c>
      <c r="AR70" s="130">
        <v>0</v>
      </c>
      <c r="AS70" s="130">
        <v>0</v>
      </c>
      <c r="AT70" s="130">
        <f t="shared" si="11"/>
        <v>106515</v>
      </c>
      <c r="AU70" s="130">
        <v>0</v>
      </c>
      <c r="AV70" s="130">
        <v>106515</v>
      </c>
      <c r="AW70" s="130">
        <v>0</v>
      </c>
      <c r="AX70" s="130">
        <v>0</v>
      </c>
      <c r="AY70" s="130">
        <f t="shared" si="12"/>
        <v>54634</v>
      </c>
      <c r="AZ70" s="130">
        <v>0</v>
      </c>
      <c r="BA70" s="130">
        <v>54634</v>
      </c>
      <c r="BB70" s="130">
        <v>0</v>
      </c>
      <c r="BC70" s="130">
        <v>0</v>
      </c>
      <c r="BD70" s="132">
        <v>0</v>
      </c>
      <c r="BE70" s="130">
        <v>0</v>
      </c>
      <c r="BF70" s="130">
        <v>0</v>
      </c>
      <c r="BG70" s="130">
        <f t="shared" si="13"/>
        <v>168413</v>
      </c>
      <c r="BH70" s="130">
        <f t="shared" si="36"/>
        <v>0</v>
      </c>
      <c r="BI70" s="130">
        <f t="shared" si="36"/>
        <v>0</v>
      </c>
      <c r="BJ70" s="130">
        <f t="shared" si="36"/>
        <v>0</v>
      </c>
      <c r="BK70" s="130">
        <f t="shared" si="36"/>
        <v>0</v>
      </c>
      <c r="BL70" s="130">
        <f t="shared" si="36"/>
        <v>0</v>
      </c>
      <c r="BM70" s="130">
        <f t="shared" si="36"/>
        <v>0</v>
      </c>
      <c r="BN70" s="130">
        <f t="shared" si="36"/>
        <v>0</v>
      </c>
      <c r="BO70" s="132">
        <v>0</v>
      </c>
      <c r="BP70" s="130">
        <f t="shared" si="36"/>
        <v>168413</v>
      </c>
      <c r="BQ70" s="130">
        <f t="shared" si="36"/>
        <v>7264</v>
      </c>
      <c r="BR70" s="130">
        <f t="shared" si="36"/>
        <v>7264</v>
      </c>
      <c r="BS70" s="130">
        <f t="shared" si="36"/>
        <v>0</v>
      </c>
      <c r="BT70" s="130">
        <f t="shared" si="36"/>
        <v>0</v>
      </c>
      <c r="BU70" s="130">
        <f t="shared" si="37"/>
        <v>0</v>
      </c>
      <c r="BV70" s="130">
        <f t="shared" si="38"/>
        <v>106515</v>
      </c>
      <c r="BW70" s="130">
        <f t="shared" si="39"/>
        <v>0</v>
      </c>
      <c r="BX70" s="130">
        <f t="shared" si="33"/>
        <v>106515</v>
      </c>
      <c r="BY70" s="130">
        <f t="shared" si="34"/>
        <v>0</v>
      </c>
      <c r="BZ70" s="130">
        <f t="shared" si="35"/>
        <v>0</v>
      </c>
      <c r="CA70" s="130">
        <f t="shared" si="32"/>
        <v>54634</v>
      </c>
      <c r="CB70" s="130">
        <f t="shared" si="32"/>
        <v>0</v>
      </c>
      <c r="CC70" s="130">
        <f t="shared" si="32"/>
        <v>54634</v>
      </c>
      <c r="CD70" s="130">
        <f t="shared" si="32"/>
        <v>0</v>
      </c>
      <c r="CE70" s="130">
        <f t="shared" si="32"/>
        <v>0</v>
      </c>
      <c r="CF70" s="132">
        <v>0</v>
      </c>
      <c r="CG70" s="130">
        <f t="shared" si="32"/>
        <v>0</v>
      </c>
      <c r="CH70" s="130">
        <f t="shared" si="32"/>
        <v>0</v>
      </c>
      <c r="CI70" s="130">
        <f t="shared" si="32"/>
        <v>168413</v>
      </c>
    </row>
    <row r="71" spans="1:87" s="122" customFormat="1" ht="12" customHeight="1">
      <c r="A71" s="118" t="s">
        <v>42</v>
      </c>
      <c r="B71" s="134" t="s">
        <v>56</v>
      </c>
      <c r="C71" s="118" t="s">
        <v>57</v>
      </c>
      <c r="D71" s="130">
        <f t="shared" si="0"/>
        <v>0</v>
      </c>
      <c r="E71" s="130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2">
        <v>0</v>
      </c>
      <c r="L71" s="130">
        <f t="shared" si="2"/>
        <v>0</v>
      </c>
      <c r="M71" s="130">
        <f t="shared" si="3"/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f t="shared" si="4"/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f t="shared" si="5"/>
        <v>0</v>
      </c>
      <c r="X71" s="130">
        <v>0</v>
      </c>
      <c r="Y71" s="130">
        <v>0</v>
      </c>
      <c r="Z71" s="130">
        <v>0</v>
      </c>
      <c r="AA71" s="130">
        <v>0</v>
      </c>
      <c r="AB71" s="132">
        <v>0</v>
      </c>
      <c r="AC71" s="130">
        <v>0</v>
      </c>
      <c r="AD71" s="130">
        <v>0</v>
      </c>
      <c r="AE71" s="130">
        <f t="shared" si="6"/>
        <v>0</v>
      </c>
      <c r="AF71" s="130">
        <f t="shared" si="7"/>
        <v>0</v>
      </c>
      <c r="AG71" s="130">
        <f t="shared" si="8"/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2">
        <v>0</v>
      </c>
      <c r="AN71" s="130">
        <f t="shared" si="9"/>
        <v>300541</v>
      </c>
      <c r="AO71" s="130">
        <f t="shared" si="10"/>
        <v>11212</v>
      </c>
      <c r="AP71" s="130">
        <v>11212</v>
      </c>
      <c r="AQ71" s="130">
        <v>0</v>
      </c>
      <c r="AR71" s="130">
        <v>0</v>
      </c>
      <c r="AS71" s="130">
        <v>0</v>
      </c>
      <c r="AT71" s="130">
        <f t="shared" si="11"/>
        <v>144429</v>
      </c>
      <c r="AU71" s="130">
        <v>0</v>
      </c>
      <c r="AV71" s="130">
        <v>144429</v>
      </c>
      <c r="AW71" s="130">
        <v>0</v>
      </c>
      <c r="AX71" s="130">
        <v>0</v>
      </c>
      <c r="AY71" s="130">
        <f t="shared" si="12"/>
        <v>144900</v>
      </c>
      <c r="AZ71" s="130">
        <v>0</v>
      </c>
      <c r="BA71" s="130">
        <v>144900</v>
      </c>
      <c r="BB71" s="130">
        <v>0</v>
      </c>
      <c r="BC71" s="130">
        <v>0</v>
      </c>
      <c r="BD71" s="132">
        <v>0</v>
      </c>
      <c r="BE71" s="130">
        <v>0</v>
      </c>
      <c r="BF71" s="130">
        <v>29628</v>
      </c>
      <c r="BG71" s="130">
        <f t="shared" si="13"/>
        <v>330169</v>
      </c>
      <c r="BH71" s="130">
        <f t="shared" si="36"/>
        <v>0</v>
      </c>
      <c r="BI71" s="130">
        <f t="shared" si="36"/>
        <v>0</v>
      </c>
      <c r="BJ71" s="130">
        <f t="shared" si="36"/>
        <v>0</v>
      </c>
      <c r="BK71" s="130">
        <f t="shared" si="36"/>
        <v>0</v>
      </c>
      <c r="BL71" s="130">
        <f t="shared" si="36"/>
        <v>0</v>
      </c>
      <c r="BM71" s="130">
        <f t="shared" si="36"/>
        <v>0</v>
      </c>
      <c r="BN71" s="130">
        <f t="shared" si="36"/>
        <v>0</v>
      </c>
      <c r="BO71" s="132">
        <v>0</v>
      </c>
      <c r="BP71" s="130">
        <f t="shared" si="36"/>
        <v>300541</v>
      </c>
      <c r="BQ71" s="130">
        <f t="shared" si="36"/>
        <v>11212</v>
      </c>
      <c r="BR71" s="130">
        <f t="shared" si="36"/>
        <v>11212</v>
      </c>
      <c r="BS71" s="130">
        <f t="shared" si="36"/>
        <v>0</v>
      </c>
      <c r="BT71" s="130">
        <f t="shared" si="36"/>
        <v>0</v>
      </c>
      <c r="BU71" s="130">
        <f t="shared" si="37"/>
        <v>0</v>
      </c>
      <c r="BV71" s="130">
        <f t="shared" si="38"/>
        <v>144429</v>
      </c>
      <c r="BW71" s="130">
        <f t="shared" si="39"/>
        <v>0</v>
      </c>
      <c r="BX71" s="130">
        <f t="shared" si="33"/>
        <v>144429</v>
      </c>
      <c r="BY71" s="130">
        <f t="shared" si="34"/>
        <v>0</v>
      </c>
      <c r="BZ71" s="130">
        <f t="shared" si="35"/>
        <v>0</v>
      </c>
      <c r="CA71" s="130">
        <f t="shared" si="32"/>
        <v>144900</v>
      </c>
      <c r="CB71" s="130">
        <f t="shared" si="32"/>
        <v>0</v>
      </c>
      <c r="CC71" s="130">
        <f t="shared" si="32"/>
        <v>144900</v>
      </c>
      <c r="CD71" s="130">
        <f t="shared" si="32"/>
        <v>0</v>
      </c>
      <c r="CE71" s="130">
        <f t="shared" si="32"/>
        <v>0</v>
      </c>
      <c r="CF71" s="132">
        <v>0</v>
      </c>
      <c r="CG71" s="130">
        <f t="shared" si="32"/>
        <v>0</v>
      </c>
      <c r="CH71" s="130">
        <f t="shared" si="32"/>
        <v>29628</v>
      </c>
      <c r="CI71" s="130">
        <f t="shared" si="32"/>
        <v>330169</v>
      </c>
    </row>
    <row r="72" spans="1:87" s="122" customFormat="1" ht="12" customHeight="1">
      <c r="A72" s="118" t="s">
        <v>42</v>
      </c>
      <c r="B72" s="134" t="s">
        <v>58</v>
      </c>
      <c r="C72" s="118" t="s">
        <v>59</v>
      </c>
      <c r="D72" s="130">
        <f aca="true" t="shared" si="40" ref="D72:D85">+SUM(E72,J72)</f>
        <v>0</v>
      </c>
      <c r="E72" s="130">
        <f aca="true" t="shared" si="41" ref="E72:E85">+SUM(F72:I72)</f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2">
        <v>0</v>
      </c>
      <c r="L72" s="130">
        <f aca="true" t="shared" si="42" ref="L72:L85">+SUM(M72,R72,V72,W72,AC72)</f>
        <v>0</v>
      </c>
      <c r="M72" s="130">
        <f aca="true" t="shared" si="43" ref="M72:M85">+SUM(N72:Q72)</f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f aca="true" t="shared" si="44" ref="R72:R85">+SUM(S72:U72)</f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f aca="true" t="shared" si="45" ref="W72:W85">+SUM(X72:AA72)</f>
        <v>0</v>
      </c>
      <c r="X72" s="130">
        <v>0</v>
      </c>
      <c r="Y72" s="130">
        <v>0</v>
      </c>
      <c r="Z72" s="130">
        <v>0</v>
      </c>
      <c r="AA72" s="130">
        <v>0</v>
      </c>
      <c r="AB72" s="132">
        <v>0</v>
      </c>
      <c r="AC72" s="130">
        <v>0</v>
      </c>
      <c r="AD72" s="130">
        <v>0</v>
      </c>
      <c r="AE72" s="130">
        <f aca="true" t="shared" si="46" ref="AE72:AE85">+SUM(D72,L72,AD72)</f>
        <v>0</v>
      </c>
      <c r="AF72" s="130">
        <f aca="true" t="shared" si="47" ref="AF72:AF85">+SUM(AG72,AL72)</f>
        <v>0</v>
      </c>
      <c r="AG72" s="130">
        <f aca="true" t="shared" si="48" ref="AG72:AG85">+SUM(AH72:AK72)</f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2">
        <v>0</v>
      </c>
      <c r="AN72" s="130">
        <f aca="true" t="shared" si="49" ref="AN72:AN85">+SUM(AO72,AT72,AX72,AY72,BE72)</f>
        <v>241578</v>
      </c>
      <c r="AO72" s="130">
        <f aca="true" t="shared" si="50" ref="AO72:AO85">+SUM(AP72:AS72)</f>
        <v>72671</v>
      </c>
      <c r="AP72" s="130">
        <v>6388</v>
      </c>
      <c r="AQ72" s="130">
        <v>0</v>
      </c>
      <c r="AR72" s="130">
        <v>66283</v>
      </c>
      <c r="AS72" s="130">
        <v>0</v>
      </c>
      <c r="AT72" s="130">
        <f aca="true" t="shared" si="51" ref="AT72:AT85">+SUM(AU72:AW72)</f>
        <v>155840</v>
      </c>
      <c r="AU72" s="130">
        <v>0</v>
      </c>
      <c r="AV72" s="130">
        <v>154684</v>
      </c>
      <c r="AW72" s="130">
        <v>1156</v>
      </c>
      <c r="AX72" s="130">
        <v>0</v>
      </c>
      <c r="AY72" s="130">
        <f aca="true" t="shared" si="52" ref="AY72:AY85">+SUM(AZ72:BC72)</f>
        <v>13067</v>
      </c>
      <c r="AZ72" s="130">
        <v>0</v>
      </c>
      <c r="BA72" s="130">
        <v>0</v>
      </c>
      <c r="BB72" s="130">
        <v>13067</v>
      </c>
      <c r="BC72" s="130">
        <v>0</v>
      </c>
      <c r="BD72" s="132">
        <v>0</v>
      </c>
      <c r="BE72" s="130">
        <v>0</v>
      </c>
      <c r="BF72" s="130">
        <v>0</v>
      </c>
      <c r="BG72" s="130">
        <f aca="true" t="shared" si="53" ref="BG72:BG85">+SUM(BF72,AN72,AF72)</f>
        <v>241578</v>
      </c>
      <c r="BH72" s="130">
        <f t="shared" si="36"/>
        <v>0</v>
      </c>
      <c r="BI72" s="130">
        <f t="shared" si="36"/>
        <v>0</v>
      </c>
      <c r="BJ72" s="130">
        <f t="shared" si="36"/>
        <v>0</v>
      </c>
      <c r="BK72" s="130">
        <f t="shared" si="36"/>
        <v>0</v>
      </c>
      <c r="BL72" s="130">
        <f t="shared" si="36"/>
        <v>0</v>
      </c>
      <c r="BM72" s="130">
        <f t="shared" si="36"/>
        <v>0</v>
      </c>
      <c r="BN72" s="130">
        <f t="shared" si="36"/>
        <v>0</v>
      </c>
      <c r="BO72" s="132">
        <v>0</v>
      </c>
      <c r="BP72" s="130">
        <f t="shared" si="36"/>
        <v>241578</v>
      </c>
      <c r="BQ72" s="130">
        <f t="shared" si="36"/>
        <v>72671</v>
      </c>
      <c r="BR72" s="130">
        <f t="shared" si="36"/>
        <v>6388</v>
      </c>
      <c r="BS72" s="130">
        <f t="shared" si="36"/>
        <v>0</v>
      </c>
      <c r="BT72" s="130">
        <f t="shared" si="36"/>
        <v>66283</v>
      </c>
      <c r="BU72" s="130">
        <f t="shared" si="37"/>
        <v>0</v>
      </c>
      <c r="BV72" s="130">
        <f t="shared" si="38"/>
        <v>155840</v>
      </c>
      <c r="BW72" s="130">
        <f t="shared" si="39"/>
        <v>0</v>
      </c>
      <c r="BX72" s="130">
        <f t="shared" si="33"/>
        <v>154684</v>
      </c>
      <c r="BY72" s="130">
        <f t="shared" si="34"/>
        <v>1156</v>
      </c>
      <c r="BZ72" s="130">
        <f t="shared" si="35"/>
        <v>0</v>
      </c>
      <c r="CA72" s="130">
        <f aca="true" t="shared" si="54" ref="CA72:CA85">SUM(W72,AY72)</f>
        <v>13067</v>
      </c>
      <c r="CB72" s="130">
        <f aca="true" t="shared" si="55" ref="CB72:CB85">SUM(X72,AZ72)</f>
        <v>0</v>
      </c>
      <c r="CC72" s="130">
        <f aca="true" t="shared" si="56" ref="CC72:CC85">SUM(Y72,BA72)</f>
        <v>0</v>
      </c>
      <c r="CD72" s="130">
        <f aca="true" t="shared" si="57" ref="CD72:CD85">SUM(Z72,BB72)</f>
        <v>13067</v>
      </c>
      <c r="CE72" s="130">
        <f aca="true" t="shared" si="58" ref="CE72:CE85">SUM(AA72,BC72)</f>
        <v>0</v>
      </c>
      <c r="CF72" s="132">
        <v>0</v>
      </c>
      <c r="CG72" s="130">
        <f aca="true" t="shared" si="59" ref="CG72:CG85">SUM(AC72,BE72)</f>
        <v>0</v>
      </c>
      <c r="CH72" s="130">
        <f aca="true" t="shared" si="60" ref="CH72:CH85">SUM(AD72,BF72)</f>
        <v>0</v>
      </c>
      <c r="CI72" s="130">
        <f aca="true" t="shared" si="61" ref="CI72:CI85">SUM(AE72,BG72)</f>
        <v>241578</v>
      </c>
    </row>
    <row r="73" spans="1:87" s="122" customFormat="1" ht="12" customHeight="1">
      <c r="A73" s="118" t="s">
        <v>42</v>
      </c>
      <c r="B73" s="134" t="s">
        <v>60</v>
      </c>
      <c r="C73" s="118" t="s">
        <v>61</v>
      </c>
      <c r="D73" s="130">
        <f t="shared" si="40"/>
        <v>0</v>
      </c>
      <c r="E73" s="130">
        <f t="shared" si="41"/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2">
        <v>0</v>
      </c>
      <c r="L73" s="130">
        <f t="shared" si="42"/>
        <v>952372</v>
      </c>
      <c r="M73" s="130">
        <f t="shared" si="43"/>
        <v>281898</v>
      </c>
      <c r="N73" s="130">
        <v>103363</v>
      </c>
      <c r="O73" s="130">
        <v>0</v>
      </c>
      <c r="P73" s="130">
        <v>178535</v>
      </c>
      <c r="Q73" s="130">
        <v>0</v>
      </c>
      <c r="R73" s="130">
        <f t="shared" si="44"/>
        <v>525101</v>
      </c>
      <c r="S73" s="130">
        <v>0</v>
      </c>
      <c r="T73" s="130">
        <v>495152</v>
      </c>
      <c r="U73" s="130">
        <v>29949</v>
      </c>
      <c r="V73" s="130">
        <v>0</v>
      </c>
      <c r="W73" s="130">
        <f t="shared" si="45"/>
        <v>145373</v>
      </c>
      <c r="X73" s="130">
        <v>0</v>
      </c>
      <c r="Y73" s="130">
        <v>35236</v>
      </c>
      <c r="Z73" s="130">
        <v>110137</v>
      </c>
      <c r="AA73" s="130">
        <v>0</v>
      </c>
      <c r="AB73" s="132">
        <v>0</v>
      </c>
      <c r="AC73" s="130">
        <v>0</v>
      </c>
      <c r="AD73" s="130">
        <v>217887</v>
      </c>
      <c r="AE73" s="130">
        <f t="shared" si="46"/>
        <v>1170259</v>
      </c>
      <c r="AF73" s="130">
        <f t="shared" si="47"/>
        <v>0</v>
      </c>
      <c r="AG73" s="130">
        <f t="shared" si="48"/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2">
        <v>0</v>
      </c>
      <c r="AN73" s="130">
        <f t="shared" si="49"/>
        <v>0</v>
      </c>
      <c r="AO73" s="130">
        <f t="shared" si="50"/>
        <v>0</v>
      </c>
      <c r="AP73" s="130">
        <v>0</v>
      </c>
      <c r="AQ73" s="130">
        <v>0</v>
      </c>
      <c r="AR73" s="130">
        <v>0</v>
      </c>
      <c r="AS73" s="130">
        <v>0</v>
      </c>
      <c r="AT73" s="130">
        <f t="shared" si="51"/>
        <v>0</v>
      </c>
      <c r="AU73" s="130">
        <v>0</v>
      </c>
      <c r="AV73" s="130">
        <v>0</v>
      </c>
      <c r="AW73" s="130">
        <v>0</v>
      </c>
      <c r="AX73" s="130">
        <v>0</v>
      </c>
      <c r="AY73" s="130">
        <f t="shared" si="52"/>
        <v>0</v>
      </c>
      <c r="AZ73" s="130">
        <v>0</v>
      </c>
      <c r="BA73" s="130">
        <v>0</v>
      </c>
      <c r="BB73" s="130">
        <v>0</v>
      </c>
      <c r="BC73" s="130">
        <v>0</v>
      </c>
      <c r="BD73" s="132">
        <v>0</v>
      </c>
      <c r="BE73" s="130">
        <v>0</v>
      </c>
      <c r="BF73" s="130">
        <v>0</v>
      </c>
      <c r="BG73" s="130">
        <f t="shared" si="53"/>
        <v>0</v>
      </c>
      <c r="BH73" s="130">
        <f t="shared" si="36"/>
        <v>0</v>
      </c>
      <c r="BI73" s="130">
        <f t="shared" si="36"/>
        <v>0</v>
      </c>
      <c r="BJ73" s="130">
        <f t="shared" si="36"/>
        <v>0</v>
      </c>
      <c r="BK73" s="130">
        <f t="shared" si="36"/>
        <v>0</v>
      </c>
      <c r="BL73" s="130">
        <f t="shared" si="36"/>
        <v>0</v>
      </c>
      <c r="BM73" s="130">
        <f t="shared" si="36"/>
        <v>0</v>
      </c>
      <c r="BN73" s="130">
        <f t="shared" si="36"/>
        <v>0</v>
      </c>
      <c r="BO73" s="132">
        <v>0</v>
      </c>
      <c r="BP73" s="130">
        <f t="shared" si="36"/>
        <v>952372</v>
      </c>
      <c r="BQ73" s="130">
        <f t="shared" si="36"/>
        <v>281898</v>
      </c>
      <c r="BR73" s="130">
        <f t="shared" si="36"/>
        <v>103363</v>
      </c>
      <c r="BS73" s="130">
        <f t="shared" si="36"/>
        <v>0</v>
      </c>
      <c r="BT73" s="130">
        <f t="shared" si="36"/>
        <v>178535</v>
      </c>
      <c r="BU73" s="130">
        <f t="shared" si="37"/>
        <v>0</v>
      </c>
      <c r="BV73" s="130">
        <f t="shared" si="38"/>
        <v>525101</v>
      </c>
      <c r="BW73" s="130">
        <f t="shared" si="39"/>
        <v>0</v>
      </c>
      <c r="BX73" s="130">
        <f t="shared" si="33"/>
        <v>495152</v>
      </c>
      <c r="BY73" s="130">
        <f t="shared" si="34"/>
        <v>29949</v>
      </c>
      <c r="BZ73" s="130">
        <f t="shared" si="35"/>
        <v>0</v>
      </c>
      <c r="CA73" s="130">
        <f t="shared" si="54"/>
        <v>145373</v>
      </c>
      <c r="CB73" s="130">
        <f t="shared" si="55"/>
        <v>0</v>
      </c>
      <c r="CC73" s="130">
        <f t="shared" si="56"/>
        <v>35236</v>
      </c>
      <c r="CD73" s="130">
        <f t="shared" si="57"/>
        <v>110137</v>
      </c>
      <c r="CE73" s="130">
        <f t="shared" si="58"/>
        <v>0</v>
      </c>
      <c r="CF73" s="132">
        <v>0</v>
      </c>
      <c r="CG73" s="130">
        <f t="shared" si="59"/>
        <v>0</v>
      </c>
      <c r="CH73" s="130">
        <f t="shared" si="60"/>
        <v>217887</v>
      </c>
      <c r="CI73" s="130">
        <f t="shared" si="61"/>
        <v>1170259</v>
      </c>
    </row>
    <row r="74" spans="1:87" s="122" customFormat="1" ht="12" customHeight="1">
      <c r="A74" s="118" t="s">
        <v>42</v>
      </c>
      <c r="B74" s="134" t="s">
        <v>62</v>
      </c>
      <c r="C74" s="118" t="s">
        <v>63</v>
      </c>
      <c r="D74" s="130">
        <f t="shared" si="40"/>
        <v>341467</v>
      </c>
      <c r="E74" s="130">
        <f t="shared" si="41"/>
        <v>341467</v>
      </c>
      <c r="F74" s="130">
        <v>0</v>
      </c>
      <c r="G74" s="130">
        <v>178402</v>
      </c>
      <c r="H74" s="130">
        <v>0</v>
      </c>
      <c r="I74" s="130">
        <v>163065</v>
      </c>
      <c r="J74" s="130">
        <v>0</v>
      </c>
      <c r="K74" s="132">
        <v>0</v>
      </c>
      <c r="L74" s="130">
        <f t="shared" si="42"/>
        <v>1379143</v>
      </c>
      <c r="M74" s="130">
        <f t="shared" si="43"/>
        <v>270268</v>
      </c>
      <c r="N74" s="130">
        <v>270268</v>
      </c>
      <c r="O74" s="130">
        <v>0</v>
      </c>
      <c r="P74" s="130">
        <v>0</v>
      </c>
      <c r="Q74" s="130">
        <v>0</v>
      </c>
      <c r="R74" s="130">
        <f t="shared" si="44"/>
        <v>358957</v>
      </c>
      <c r="S74" s="130">
        <v>0</v>
      </c>
      <c r="T74" s="130">
        <v>347296</v>
      </c>
      <c r="U74" s="130">
        <v>11661</v>
      </c>
      <c r="V74" s="130">
        <v>0</v>
      </c>
      <c r="W74" s="130">
        <f t="shared" si="45"/>
        <v>749918</v>
      </c>
      <c r="X74" s="130">
        <v>0</v>
      </c>
      <c r="Y74" s="130">
        <v>610456</v>
      </c>
      <c r="Z74" s="130">
        <v>139462</v>
      </c>
      <c r="AA74" s="130">
        <v>0</v>
      </c>
      <c r="AB74" s="132">
        <v>0</v>
      </c>
      <c r="AC74" s="130">
        <v>0</v>
      </c>
      <c r="AD74" s="130">
        <v>2302189</v>
      </c>
      <c r="AE74" s="130">
        <f t="shared" si="46"/>
        <v>4022799</v>
      </c>
      <c r="AF74" s="130">
        <f t="shared" si="47"/>
        <v>0</v>
      </c>
      <c r="AG74" s="130">
        <f t="shared" si="48"/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2">
        <v>0</v>
      </c>
      <c r="AN74" s="130">
        <f t="shared" si="49"/>
        <v>354961</v>
      </c>
      <c r="AO74" s="130">
        <f t="shared" si="50"/>
        <v>79133</v>
      </c>
      <c r="AP74" s="130">
        <v>79133</v>
      </c>
      <c r="AQ74" s="130">
        <v>0</v>
      </c>
      <c r="AR74" s="130">
        <v>0</v>
      </c>
      <c r="AS74" s="130">
        <v>0</v>
      </c>
      <c r="AT74" s="130">
        <f t="shared" si="51"/>
        <v>221232</v>
      </c>
      <c r="AU74" s="130">
        <v>0</v>
      </c>
      <c r="AV74" s="130">
        <v>221232</v>
      </c>
      <c r="AW74" s="130">
        <v>0</v>
      </c>
      <c r="AX74" s="130">
        <v>5735</v>
      </c>
      <c r="AY74" s="130">
        <f t="shared" si="52"/>
        <v>48861</v>
      </c>
      <c r="AZ74" s="130">
        <v>0</v>
      </c>
      <c r="BA74" s="130">
        <v>31325</v>
      </c>
      <c r="BB74" s="130">
        <v>17536</v>
      </c>
      <c r="BC74" s="130">
        <v>0</v>
      </c>
      <c r="BD74" s="132">
        <v>0</v>
      </c>
      <c r="BE74" s="130">
        <v>0</v>
      </c>
      <c r="BF74" s="130">
        <v>84884</v>
      </c>
      <c r="BG74" s="130">
        <f t="shared" si="53"/>
        <v>439845</v>
      </c>
      <c r="BH74" s="130">
        <f t="shared" si="36"/>
        <v>341467</v>
      </c>
      <c r="BI74" s="130">
        <f t="shared" si="36"/>
        <v>341467</v>
      </c>
      <c r="BJ74" s="130">
        <f t="shared" si="36"/>
        <v>0</v>
      </c>
      <c r="BK74" s="130">
        <f t="shared" si="36"/>
        <v>178402</v>
      </c>
      <c r="BL74" s="130">
        <f t="shared" si="36"/>
        <v>0</v>
      </c>
      <c r="BM74" s="130">
        <f t="shared" si="36"/>
        <v>163065</v>
      </c>
      <c r="BN74" s="130">
        <f t="shared" si="36"/>
        <v>0</v>
      </c>
      <c r="BO74" s="132">
        <v>0</v>
      </c>
      <c r="BP74" s="130">
        <f t="shared" si="36"/>
        <v>1734104</v>
      </c>
      <c r="BQ74" s="130">
        <f t="shared" si="36"/>
        <v>349401</v>
      </c>
      <c r="BR74" s="130">
        <f t="shared" si="36"/>
        <v>349401</v>
      </c>
      <c r="BS74" s="130">
        <f t="shared" si="36"/>
        <v>0</v>
      </c>
      <c r="BT74" s="130">
        <f t="shared" si="36"/>
        <v>0</v>
      </c>
      <c r="BU74" s="130">
        <f t="shared" si="37"/>
        <v>0</v>
      </c>
      <c r="BV74" s="130">
        <f t="shared" si="38"/>
        <v>580189</v>
      </c>
      <c r="BW74" s="130">
        <f t="shared" si="39"/>
        <v>0</v>
      </c>
      <c r="BX74" s="130">
        <f t="shared" si="33"/>
        <v>568528</v>
      </c>
      <c r="BY74" s="130">
        <f t="shared" si="34"/>
        <v>11661</v>
      </c>
      <c r="BZ74" s="130">
        <f t="shared" si="35"/>
        <v>5735</v>
      </c>
      <c r="CA74" s="130">
        <f t="shared" si="54"/>
        <v>798779</v>
      </c>
      <c r="CB74" s="130">
        <f t="shared" si="55"/>
        <v>0</v>
      </c>
      <c r="CC74" s="130">
        <f t="shared" si="56"/>
        <v>641781</v>
      </c>
      <c r="CD74" s="130">
        <f t="shared" si="57"/>
        <v>156998</v>
      </c>
      <c r="CE74" s="130">
        <f t="shared" si="58"/>
        <v>0</v>
      </c>
      <c r="CF74" s="132">
        <v>0</v>
      </c>
      <c r="CG74" s="130">
        <f t="shared" si="59"/>
        <v>0</v>
      </c>
      <c r="CH74" s="130">
        <f t="shared" si="60"/>
        <v>2387073</v>
      </c>
      <c r="CI74" s="130">
        <f t="shared" si="61"/>
        <v>4462644</v>
      </c>
    </row>
    <row r="75" spans="1:87" s="122" customFormat="1" ht="12" customHeight="1">
      <c r="A75" s="118" t="s">
        <v>42</v>
      </c>
      <c r="B75" s="134" t="s">
        <v>64</v>
      </c>
      <c r="C75" s="118" t="s">
        <v>65</v>
      </c>
      <c r="D75" s="130">
        <f t="shared" si="40"/>
        <v>285122</v>
      </c>
      <c r="E75" s="130">
        <f t="shared" si="41"/>
        <v>220220</v>
      </c>
      <c r="F75" s="130">
        <v>0</v>
      </c>
      <c r="G75" s="130">
        <v>217385</v>
      </c>
      <c r="H75" s="130">
        <v>2835</v>
      </c>
      <c r="I75" s="130">
        <v>0</v>
      </c>
      <c r="J75" s="130">
        <v>64902</v>
      </c>
      <c r="K75" s="132">
        <v>0</v>
      </c>
      <c r="L75" s="130">
        <f t="shared" si="42"/>
        <v>1069164</v>
      </c>
      <c r="M75" s="130">
        <f t="shared" si="43"/>
        <v>334317</v>
      </c>
      <c r="N75" s="130">
        <v>326043</v>
      </c>
      <c r="O75" s="130">
        <v>0</v>
      </c>
      <c r="P75" s="130">
        <v>8274</v>
      </c>
      <c r="Q75" s="130">
        <v>0</v>
      </c>
      <c r="R75" s="130">
        <f t="shared" si="44"/>
        <v>154872</v>
      </c>
      <c r="S75" s="130">
        <v>0</v>
      </c>
      <c r="T75" s="130">
        <v>131686</v>
      </c>
      <c r="U75" s="130">
        <v>23186</v>
      </c>
      <c r="V75" s="130">
        <v>0</v>
      </c>
      <c r="W75" s="130">
        <f t="shared" si="45"/>
        <v>553250</v>
      </c>
      <c r="X75" s="130">
        <v>7517</v>
      </c>
      <c r="Y75" s="130">
        <v>304771</v>
      </c>
      <c r="Z75" s="130">
        <v>220002</v>
      </c>
      <c r="AA75" s="130">
        <v>20960</v>
      </c>
      <c r="AB75" s="132">
        <v>0</v>
      </c>
      <c r="AC75" s="130">
        <v>26725</v>
      </c>
      <c r="AD75" s="130">
        <v>155477</v>
      </c>
      <c r="AE75" s="130">
        <f t="shared" si="46"/>
        <v>1509763</v>
      </c>
      <c r="AF75" s="130">
        <f t="shared" si="47"/>
        <v>0</v>
      </c>
      <c r="AG75" s="130">
        <f t="shared" si="48"/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2">
        <v>0</v>
      </c>
      <c r="AN75" s="130">
        <f t="shared" si="49"/>
        <v>0</v>
      </c>
      <c r="AO75" s="130">
        <f t="shared" si="50"/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f t="shared" si="51"/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f t="shared" si="52"/>
        <v>0</v>
      </c>
      <c r="AZ75" s="130">
        <v>0</v>
      </c>
      <c r="BA75" s="130">
        <v>0</v>
      </c>
      <c r="BB75" s="130">
        <v>0</v>
      </c>
      <c r="BC75" s="130">
        <v>0</v>
      </c>
      <c r="BD75" s="132">
        <v>0</v>
      </c>
      <c r="BE75" s="130">
        <v>0</v>
      </c>
      <c r="BF75" s="130">
        <v>0</v>
      </c>
      <c r="BG75" s="130">
        <f t="shared" si="53"/>
        <v>0</v>
      </c>
      <c r="BH75" s="130">
        <f t="shared" si="36"/>
        <v>285122</v>
      </c>
      <c r="BI75" s="130">
        <f t="shared" si="36"/>
        <v>220220</v>
      </c>
      <c r="BJ75" s="130">
        <f t="shared" si="36"/>
        <v>0</v>
      </c>
      <c r="BK75" s="130">
        <f t="shared" si="36"/>
        <v>217385</v>
      </c>
      <c r="BL75" s="130">
        <f t="shared" si="36"/>
        <v>2835</v>
      </c>
      <c r="BM75" s="130">
        <f t="shared" si="36"/>
        <v>0</v>
      </c>
      <c r="BN75" s="130">
        <f t="shared" si="36"/>
        <v>64902</v>
      </c>
      <c r="BO75" s="132">
        <v>0</v>
      </c>
      <c r="BP75" s="130">
        <f t="shared" si="36"/>
        <v>1069164</v>
      </c>
      <c r="BQ75" s="130">
        <f t="shared" si="36"/>
        <v>334317</v>
      </c>
      <c r="BR75" s="130">
        <f t="shared" si="36"/>
        <v>326043</v>
      </c>
      <c r="BS75" s="130">
        <f t="shared" si="36"/>
        <v>0</v>
      </c>
      <c r="BT75" s="130">
        <f t="shared" si="36"/>
        <v>8274</v>
      </c>
      <c r="BU75" s="130">
        <f t="shared" si="37"/>
        <v>0</v>
      </c>
      <c r="BV75" s="130">
        <f t="shared" si="38"/>
        <v>154872</v>
      </c>
      <c r="BW75" s="130">
        <f t="shared" si="39"/>
        <v>0</v>
      </c>
      <c r="BX75" s="130">
        <f t="shared" si="33"/>
        <v>131686</v>
      </c>
      <c r="BY75" s="130">
        <f t="shared" si="34"/>
        <v>23186</v>
      </c>
      <c r="BZ75" s="130">
        <f t="shared" si="35"/>
        <v>0</v>
      </c>
      <c r="CA75" s="130">
        <f t="shared" si="54"/>
        <v>553250</v>
      </c>
      <c r="CB75" s="130">
        <f t="shared" si="55"/>
        <v>7517</v>
      </c>
      <c r="CC75" s="130">
        <f t="shared" si="56"/>
        <v>304771</v>
      </c>
      <c r="CD75" s="130">
        <f t="shared" si="57"/>
        <v>220002</v>
      </c>
      <c r="CE75" s="130">
        <f t="shared" si="58"/>
        <v>20960</v>
      </c>
      <c r="CF75" s="132">
        <v>0</v>
      </c>
      <c r="CG75" s="130">
        <f t="shared" si="59"/>
        <v>26725</v>
      </c>
      <c r="CH75" s="130">
        <f t="shared" si="60"/>
        <v>155477</v>
      </c>
      <c r="CI75" s="130">
        <f t="shared" si="61"/>
        <v>1509763</v>
      </c>
    </row>
    <row r="76" spans="1:87" s="122" customFormat="1" ht="12" customHeight="1">
      <c r="A76" s="118" t="s">
        <v>42</v>
      </c>
      <c r="B76" s="134" t="s">
        <v>66</v>
      </c>
      <c r="C76" s="118" t="s">
        <v>67</v>
      </c>
      <c r="D76" s="130">
        <f t="shared" si="40"/>
        <v>915258</v>
      </c>
      <c r="E76" s="130">
        <f t="shared" si="41"/>
        <v>915258</v>
      </c>
      <c r="F76" s="130">
        <v>0</v>
      </c>
      <c r="G76" s="130">
        <v>0</v>
      </c>
      <c r="H76" s="130">
        <v>915258</v>
      </c>
      <c r="I76" s="130">
        <v>0</v>
      </c>
      <c r="J76" s="130">
        <v>0</v>
      </c>
      <c r="K76" s="132">
        <v>0</v>
      </c>
      <c r="L76" s="130">
        <f t="shared" si="42"/>
        <v>651552</v>
      </c>
      <c r="M76" s="130">
        <f t="shared" si="43"/>
        <v>132880</v>
      </c>
      <c r="N76" s="130">
        <v>32314</v>
      </c>
      <c r="O76" s="130">
        <v>0</v>
      </c>
      <c r="P76" s="130">
        <v>100566</v>
      </c>
      <c r="Q76" s="130">
        <v>0</v>
      </c>
      <c r="R76" s="130">
        <f t="shared" si="44"/>
        <v>175163</v>
      </c>
      <c r="S76" s="130">
        <v>0</v>
      </c>
      <c r="T76" s="130">
        <v>166730</v>
      </c>
      <c r="U76" s="130">
        <v>8433</v>
      </c>
      <c r="V76" s="130">
        <v>0</v>
      </c>
      <c r="W76" s="130">
        <f t="shared" si="45"/>
        <v>343509</v>
      </c>
      <c r="X76" s="130">
        <v>245913</v>
      </c>
      <c r="Y76" s="130">
        <v>89624</v>
      </c>
      <c r="Z76" s="130">
        <v>7972</v>
      </c>
      <c r="AA76" s="130">
        <v>0</v>
      </c>
      <c r="AB76" s="132">
        <v>0</v>
      </c>
      <c r="AC76" s="130">
        <v>0</v>
      </c>
      <c r="AD76" s="130">
        <v>0</v>
      </c>
      <c r="AE76" s="130">
        <f t="shared" si="46"/>
        <v>1566810</v>
      </c>
      <c r="AF76" s="130">
        <f t="shared" si="47"/>
        <v>0</v>
      </c>
      <c r="AG76" s="130">
        <f t="shared" si="48"/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2">
        <v>0</v>
      </c>
      <c r="AN76" s="130">
        <f t="shared" si="49"/>
        <v>121693</v>
      </c>
      <c r="AO76" s="130">
        <f t="shared" si="50"/>
        <v>8893</v>
      </c>
      <c r="AP76" s="130">
        <v>8893</v>
      </c>
      <c r="AQ76" s="130">
        <v>0</v>
      </c>
      <c r="AR76" s="130">
        <v>0</v>
      </c>
      <c r="AS76" s="130">
        <v>0</v>
      </c>
      <c r="AT76" s="130">
        <f t="shared" si="51"/>
        <v>79769</v>
      </c>
      <c r="AU76" s="130">
        <v>0</v>
      </c>
      <c r="AV76" s="130">
        <v>79769</v>
      </c>
      <c r="AW76" s="130">
        <v>0</v>
      </c>
      <c r="AX76" s="130">
        <v>0</v>
      </c>
      <c r="AY76" s="130">
        <f t="shared" si="52"/>
        <v>33031</v>
      </c>
      <c r="AZ76" s="130">
        <v>0</v>
      </c>
      <c r="BA76" s="130">
        <v>33031</v>
      </c>
      <c r="BB76" s="130">
        <v>0</v>
      </c>
      <c r="BC76" s="130">
        <v>0</v>
      </c>
      <c r="BD76" s="132">
        <v>0</v>
      </c>
      <c r="BE76" s="130">
        <v>0</v>
      </c>
      <c r="BF76" s="130">
        <v>0</v>
      </c>
      <c r="BG76" s="130">
        <f t="shared" si="53"/>
        <v>121693</v>
      </c>
      <c r="BH76" s="130">
        <f t="shared" si="36"/>
        <v>915258</v>
      </c>
      <c r="BI76" s="130">
        <f t="shared" si="36"/>
        <v>915258</v>
      </c>
      <c r="BJ76" s="130">
        <f t="shared" si="36"/>
        <v>0</v>
      </c>
      <c r="BK76" s="130">
        <f t="shared" si="36"/>
        <v>0</v>
      </c>
      <c r="BL76" s="130">
        <f t="shared" si="36"/>
        <v>915258</v>
      </c>
      <c r="BM76" s="130">
        <f t="shared" si="36"/>
        <v>0</v>
      </c>
      <c r="BN76" s="130">
        <f t="shared" si="36"/>
        <v>0</v>
      </c>
      <c r="BO76" s="132">
        <v>0</v>
      </c>
      <c r="BP76" s="130">
        <f t="shared" si="36"/>
        <v>773245</v>
      </c>
      <c r="BQ76" s="130">
        <f t="shared" si="36"/>
        <v>141773</v>
      </c>
      <c r="BR76" s="130">
        <f t="shared" si="36"/>
        <v>41207</v>
      </c>
      <c r="BS76" s="130">
        <f t="shared" si="36"/>
        <v>0</v>
      </c>
      <c r="BT76" s="130">
        <f t="shared" si="36"/>
        <v>100566</v>
      </c>
      <c r="BU76" s="130">
        <f t="shared" si="37"/>
        <v>0</v>
      </c>
      <c r="BV76" s="130">
        <f t="shared" si="38"/>
        <v>254932</v>
      </c>
      <c r="BW76" s="130">
        <f t="shared" si="39"/>
        <v>0</v>
      </c>
      <c r="BX76" s="130">
        <f t="shared" si="33"/>
        <v>246499</v>
      </c>
      <c r="BY76" s="130">
        <f t="shared" si="34"/>
        <v>8433</v>
      </c>
      <c r="BZ76" s="130">
        <f t="shared" si="35"/>
        <v>0</v>
      </c>
      <c r="CA76" s="130">
        <f t="shared" si="54"/>
        <v>376540</v>
      </c>
      <c r="CB76" s="130">
        <f t="shared" si="55"/>
        <v>245913</v>
      </c>
      <c r="CC76" s="130">
        <f t="shared" si="56"/>
        <v>122655</v>
      </c>
      <c r="CD76" s="130">
        <f t="shared" si="57"/>
        <v>7972</v>
      </c>
      <c r="CE76" s="130">
        <f t="shared" si="58"/>
        <v>0</v>
      </c>
      <c r="CF76" s="132">
        <v>0</v>
      </c>
      <c r="CG76" s="130">
        <f t="shared" si="59"/>
        <v>0</v>
      </c>
      <c r="CH76" s="130">
        <f t="shared" si="60"/>
        <v>0</v>
      </c>
      <c r="CI76" s="130">
        <f t="shared" si="61"/>
        <v>1688503</v>
      </c>
    </row>
    <row r="77" spans="1:87" s="122" customFormat="1" ht="12" customHeight="1">
      <c r="A77" s="118" t="s">
        <v>42</v>
      </c>
      <c r="B77" s="134" t="s">
        <v>68</v>
      </c>
      <c r="C77" s="118" t="s">
        <v>69</v>
      </c>
      <c r="D77" s="130">
        <f t="shared" si="40"/>
        <v>0</v>
      </c>
      <c r="E77" s="130">
        <f t="shared" si="41"/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2">
        <v>0</v>
      </c>
      <c r="L77" s="130">
        <f t="shared" si="42"/>
        <v>0</v>
      </c>
      <c r="M77" s="130">
        <f t="shared" si="43"/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f t="shared" si="44"/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f t="shared" si="45"/>
        <v>0</v>
      </c>
      <c r="X77" s="130">
        <v>0</v>
      </c>
      <c r="Y77" s="130">
        <v>0</v>
      </c>
      <c r="Z77" s="130">
        <v>0</v>
      </c>
      <c r="AA77" s="130">
        <v>0</v>
      </c>
      <c r="AB77" s="132">
        <v>0</v>
      </c>
      <c r="AC77" s="130">
        <v>0</v>
      </c>
      <c r="AD77" s="130">
        <v>0</v>
      </c>
      <c r="AE77" s="130">
        <f t="shared" si="46"/>
        <v>0</v>
      </c>
      <c r="AF77" s="130">
        <f t="shared" si="47"/>
        <v>20370</v>
      </c>
      <c r="AG77" s="130">
        <f t="shared" si="48"/>
        <v>20370</v>
      </c>
      <c r="AH77" s="130">
        <v>0</v>
      </c>
      <c r="AI77" s="130">
        <v>20370</v>
      </c>
      <c r="AJ77" s="130">
        <v>0</v>
      </c>
      <c r="AK77" s="130">
        <v>0</v>
      </c>
      <c r="AL77" s="130">
        <v>0</v>
      </c>
      <c r="AM77" s="132">
        <v>0</v>
      </c>
      <c r="AN77" s="130">
        <f t="shared" si="49"/>
        <v>219951</v>
      </c>
      <c r="AO77" s="130">
        <f t="shared" si="50"/>
        <v>75655</v>
      </c>
      <c r="AP77" s="130">
        <v>38077</v>
      </c>
      <c r="AQ77" s="130">
        <v>0</v>
      </c>
      <c r="AR77" s="130">
        <v>37578</v>
      </c>
      <c r="AS77" s="130">
        <v>0</v>
      </c>
      <c r="AT77" s="130">
        <f t="shared" si="51"/>
        <v>95150</v>
      </c>
      <c r="AU77" s="130">
        <v>0</v>
      </c>
      <c r="AV77" s="130">
        <v>95150</v>
      </c>
      <c r="AW77" s="130">
        <v>0</v>
      </c>
      <c r="AX77" s="130">
        <v>0</v>
      </c>
      <c r="AY77" s="130">
        <f t="shared" si="52"/>
        <v>49146</v>
      </c>
      <c r="AZ77" s="130">
        <v>0</v>
      </c>
      <c r="BA77" s="130">
        <v>44725</v>
      </c>
      <c r="BB77" s="130">
        <v>0</v>
      </c>
      <c r="BC77" s="130">
        <v>4421</v>
      </c>
      <c r="BD77" s="132">
        <v>0</v>
      </c>
      <c r="BE77" s="130">
        <v>0</v>
      </c>
      <c r="BF77" s="130">
        <v>69793</v>
      </c>
      <c r="BG77" s="130">
        <f t="shared" si="53"/>
        <v>310114</v>
      </c>
      <c r="BH77" s="130">
        <f t="shared" si="36"/>
        <v>20370</v>
      </c>
      <c r="BI77" s="130">
        <f t="shared" si="36"/>
        <v>20370</v>
      </c>
      <c r="BJ77" s="130">
        <f t="shared" si="36"/>
        <v>0</v>
      </c>
      <c r="BK77" s="130">
        <f t="shared" si="36"/>
        <v>20370</v>
      </c>
      <c r="BL77" s="130">
        <f t="shared" si="36"/>
        <v>0</v>
      </c>
      <c r="BM77" s="130">
        <f t="shared" si="36"/>
        <v>0</v>
      </c>
      <c r="BN77" s="130">
        <f t="shared" si="36"/>
        <v>0</v>
      </c>
      <c r="BO77" s="132">
        <v>0</v>
      </c>
      <c r="BP77" s="130">
        <f t="shared" si="36"/>
        <v>219951</v>
      </c>
      <c r="BQ77" s="130">
        <f t="shared" si="36"/>
        <v>75655</v>
      </c>
      <c r="BR77" s="130">
        <f t="shared" si="36"/>
        <v>38077</v>
      </c>
      <c r="BS77" s="130">
        <f t="shared" si="36"/>
        <v>0</v>
      </c>
      <c r="BT77" s="130">
        <f t="shared" si="36"/>
        <v>37578</v>
      </c>
      <c r="BU77" s="130">
        <f t="shared" si="37"/>
        <v>0</v>
      </c>
      <c r="BV77" s="130">
        <f t="shared" si="38"/>
        <v>95150</v>
      </c>
      <c r="BW77" s="130">
        <f t="shared" si="39"/>
        <v>0</v>
      </c>
      <c r="BX77" s="130">
        <f t="shared" si="33"/>
        <v>95150</v>
      </c>
      <c r="BY77" s="130">
        <f t="shared" si="34"/>
        <v>0</v>
      </c>
      <c r="BZ77" s="130">
        <f t="shared" si="35"/>
        <v>0</v>
      </c>
      <c r="CA77" s="130">
        <f t="shared" si="54"/>
        <v>49146</v>
      </c>
      <c r="CB77" s="130">
        <f t="shared" si="55"/>
        <v>0</v>
      </c>
      <c r="CC77" s="130">
        <f t="shared" si="56"/>
        <v>44725</v>
      </c>
      <c r="CD77" s="130">
        <f t="shared" si="57"/>
        <v>0</v>
      </c>
      <c r="CE77" s="130">
        <f t="shared" si="58"/>
        <v>4421</v>
      </c>
      <c r="CF77" s="132">
        <v>0</v>
      </c>
      <c r="CG77" s="130">
        <f t="shared" si="59"/>
        <v>0</v>
      </c>
      <c r="CH77" s="130">
        <f t="shared" si="60"/>
        <v>69793</v>
      </c>
      <c r="CI77" s="130">
        <f t="shared" si="61"/>
        <v>310114</v>
      </c>
    </row>
    <row r="78" spans="1:87" s="122" customFormat="1" ht="12" customHeight="1">
      <c r="A78" s="118" t="s">
        <v>42</v>
      </c>
      <c r="B78" s="134" t="s">
        <v>70</v>
      </c>
      <c r="C78" s="118" t="s">
        <v>71</v>
      </c>
      <c r="D78" s="130">
        <f t="shared" si="40"/>
        <v>0</v>
      </c>
      <c r="E78" s="130">
        <f t="shared" si="41"/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32">
        <v>0</v>
      </c>
      <c r="L78" s="130">
        <f t="shared" si="42"/>
        <v>1263497</v>
      </c>
      <c r="M78" s="130">
        <f t="shared" si="43"/>
        <v>84944</v>
      </c>
      <c r="N78" s="130">
        <v>84944</v>
      </c>
      <c r="O78" s="130">
        <v>0</v>
      </c>
      <c r="P78" s="130">
        <v>0</v>
      </c>
      <c r="Q78" s="130">
        <v>0</v>
      </c>
      <c r="R78" s="130">
        <f t="shared" si="44"/>
        <v>313085</v>
      </c>
      <c r="S78" s="130">
        <v>0</v>
      </c>
      <c r="T78" s="130">
        <v>313085</v>
      </c>
      <c r="U78" s="130"/>
      <c r="V78" s="130">
        <v>0</v>
      </c>
      <c r="W78" s="130">
        <f t="shared" si="45"/>
        <v>865468</v>
      </c>
      <c r="X78" s="130">
        <v>0</v>
      </c>
      <c r="Y78" s="130">
        <v>801605</v>
      </c>
      <c r="Z78" s="130">
        <v>63863</v>
      </c>
      <c r="AA78" s="130">
        <v>0</v>
      </c>
      <c r="AB78" s="132">
        <v>0</v>
      </c>
      <c r="AC78" s="130">
        <v>0</v>
      </c>
      <c r="AD78" s="130">
        <v>10049</v>
      </c>
      <c r="AE78" s="130">
        <f t="shared" si="46"/>
        <v>1273546</v>
      </c>
      <c r="AF78" s="130">
        <f t="shared" si="47"/>
        <v>0</v>
      </c>
      <c r="AG78" s="130">
        <f t="shared" si="48"/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2">
        <v>0</v>
      </c>
      <c r="AN78" s="130">
        <f t="shared" si="49"/>
        <v>0</v>
      </c>
      <c r="AO78" s="130">
        <f t="shared" si="50"/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f t="shared" si="51"/>
        <v>0</v>
      </c>
      <c r="AU78" s="130">
        <v>0</v>
      </c>
      <c r="AV78" s="130">
        <v>0</v>
      </c>
      <c r="AW78" s="130">
        <v>0</v>
      </c>
      <c r="AX78" s="130">
        <v>0</v>
      </c>
      <c r="AY78" s="130">
        <f t="shared" si="52"/>
        <v>0</v>
      </c>
      <c r="AZ78" s="130">
        <v>0</v>
      </c>
      <c r="BA78" s="130">
        <v>0</v>
      </c>
      <c r="BB78" s="130">
        <v>0</v>
      </c>
      <c r="BC78" s="130">
        <v>0</v>
      </c>
      <c r="BD78" s="132">
        <v>0</v>
      </c>
      <c r="BE78" s="130">
        <v>0</v>
      </c>
      <c r="BF78" s="130">
        <v>0</v>
      </c>
      <c r="BG78" s="130">
        <f t="shared" si="53"/>
        <v>0</v>
      </c>
      <c r="BH78" s="130">
        <f t="shared" si="36"/>
        <v>0</v>
      </c>
      <c r="BI78" s="130">
        <f t="shared" si="36"/>
        <v>0</v>
      </c>
      <c r="BJ78" s="130">
        <f t="shared" si="36"/>
        <v>0</v>
      </c>
      <c r="BK78" s="130">
        <f t="shared" si="36"/>
        <v>0</v>
      </c>
      <c r="BL78" s="130">
        <f t="shared" si="36"/>
        <v>0</v>
      </c>
      <c r="BM78" s="130">
        <f t="shared" si="36"/>
        <v>0</v>
      </c>
      <c r="BN78" s="130">
        <f t="shared" si="36"/>
        <v>0</v>
      </c>
      <c r="BO78" s="132">
        <v>0</v>
      </c>
      <c r="BP78" s="130">
        <f t="shared" si="36"/>
        <v>1263497</v>
      </c>
      <c r="BQ78" s="130">
        <f t="shared" si="36"/>
        <v>84944</v>
      </c>
      <c r="BR78" s="130">
        <f t="shared" si="36"/>
        <v>84944</v>
      </c>
      <c r="BS78" s="130">
        <f t="shared" si="36"/>
        <v>0</v>
      </c>
      <c r="BT78" s="130">
        <f t="shared" si="36"/>
        <v>0</v>
      </c>
      <c r="BU78" s="130">
        <f t="shared" si="37"/>
        <v>0</v>
      </c>
      <c r="BV78" s="130">
        <f t="shared" si="38"/>
        <v>313085</v>
      </c>
      <c r="BW78" s="130">
        <f t="shared" si="39"/>
        <v>0</v>
      </c>
      <c r="BX78" s="130">
        <f t="shared" si="33"/>
        <v>313085</v>
      </c>
      <c r="BY78" s="130">
        <f t="shared" si="34"/>
        <v>0</v>
      </c>
      <c r="BZ78" s="130">
        <f t="shared" si="35"/>
        <v>0</v>
      </c>
      <c r="CA78" s="130">
        <f t="shared" si="54"/>
        <v>865468</v>
      </c>
      <c r="CB78" s="130">
        <f t="shared" si="55"/>
        <v>0</v>
      </c>
      <c r="CC78" s="130">
        <f t="shared" si="56"/>
        <v>801605</v>
      </c>
      <c r="CD78" s="130">
        <f t="shared" si="57"/>
        <v>63863</v>
      </c>
      <c r="CE78" s="130">
        <f t="shared" si="58"/>
        <v>0</v>
      </c>
      <c r="CF78" s="132">
        <v>0</v>
      </c>
      <c r="CG78" s="130">
        <f t="shared" si="59"/>
        <v>0</v>
      </c>
      <c r="CH78" s="130">
        <f t="shared" si="60"/>
        <v>10049</v>
      </c>
      <c r="CI78" s="130">
        <f t="shared" si="61"/>
        <v>1273546</v>
      </c>
    </row>
    <row r="79" spans="1:87" s="122" customFormat="1" ht="12" customHeight="1">
      <c r="A79" s="118" t="s">
        <v>42</v>
      </c>
      <c r="B79" s="134" t="s">
        <v>72</v>
      </c>
      <c r="C79" s="118" t="s">
        <v>73</v>
      </c>
      <c r="D79" s="130">
        <f t="shared" si="40"/>
        <v>809732</v>
      </c>
      <c r="E79" s="130">
        <f t="shared" si="41"/>
        <v>809732</v>
      </c>
      <c r="F79" s="130">
        <v>0</v>
      </c>
      <c r="G79" s="130">
        <v>809732</v>
      </c>
      <c r="H79" s="130">
        <v>0</v>
      </c>
      <c r="I79" s="130">
        <v>0</v>
      </c>
      <c r="J79" s="130">
        <v>0</v>
      </c>
      <c r="K79" s="132">
        <v>0</v>
      </c>
      <c r="L79" s="130">
        <f t="shared" si="42"/>
        <v>946440</v>
      </c>
      <c r="M79" s="130">
        <f t="shared" si="43"/>
        <v>159545</v>
      </c>
      <c r="N79" s="130">
        <v>62197</v>
      </c>
      <c r="O79" s="130"/>
      <c r="P79" s="130">
        <v>97348</v>
      </c>
      <c r="Q79" s="130">
        <v>0</v>
      </c>
      <c r="R79" s="130">
        <f t="shared" si="44"/>
        <v>446605</v>
      </c>
      <c r="S79" s="130">
        <v>0</v>
      </c>
      <c r="T79" s="130">
        <v>446007</v>
      </c>
      <c r="U79" s="130">
        <v>598</v>
      </c>
      <c r="V79" s="130">
        <v>0</v>
      </c>
      <c r="W79" s="130">
        <f t="shared" si="45"/>
        <v>340290</v>
      </c>
      <c r="X79" s="130">
        <v>0</v>
      </c>
      <c r="Y79" s="130">
        <v>317294</v>
      </c>
      <c r="Z79" s="130">
        <v>18920</v>
      </c>
      <c r="AA79" s="130">
        <v>4076</v>
      </c>
      <c r="AB79" s="132">
        <v>0</v>
      </c>
      <c r="AC79" s="130">
        <v>0</v>
      </c>
      <c r="AD79" s="130">
        <v>34207</v>
      </c>
      <c r="AE79" s="130">
        <f t="shared" si="46"/>
        <v>1790379</v>
      </c>
      <c r="AF79" s="130">
        <f t="shared" si="47"/>
        <v>0</v>
      </c>
      <c r="AG79" s="130">
        <f t="shared" si="48"/>
        <v>0</v>
      </c>
      <c r="AH79" s="130">
        <v>0</v>
      </c>
      <c r="AI79" s="130">
        <v>0</v>
      </c>
      <c r="AJ79" s="130">
        <v>0</v>
      </c>
      <c r="AK79" s="130">
        <v>0</v>
      </c>
      <c r="AL79" s="130">
        <v>0</v>
      </c>
      <c r="AM79" s="132">
        <v>0</v>
      </c>
      <c r="AN79" s="130">
        <f t="shared" si="49"/>
        <v>0</v>
      </c>
      <c r="AO79" s="130">
        <f t="shared" si="50"/>
        <v>0</v>
      </c>
      <c r="AP79" s="130">
        <v>0</v>
      </c>
      <c r="AQ79" s="130">
        <v>0</v>
      </c>
      <c r="AR79" s="130">
        <v>0</v>
      </c>
      <c r="AS79" s="130">
        <v>0</v>
      </c>
      <c r="AT79" s="130">
        <f t="shared" si="51"/>
        <v>0</v>
      </c>
      <c r="AU79" s="130">
        <v>0</v>
      </c>
      <c r="AV79" s="130">
        <v>0</v>
      </c>
      <c r="AW79" s="130">
        <v>0</v>
      </c>
      <c r="AX79" s="130">
        <v>0</v>
      </c>
      <c r="AY79" s="130">
        <f t="shared" si="52"/>
        <v>0</v>
      </c>
      <c r="AZ79" s="130">
        <v>0</v>
      </c>
      <c r="BA79" s="130">
        <v>0</v>
      </c>
      <c r="BB79" s="130">
        <v>0</v>
      </c>
      <c r="BC79" s="130">
        <v>0</v>
      </c>
      <c r="BD79" s="132">
        <v>0</v>
      </c>
      <c r="BE79" s="130">
        <v>0</v>
      </c>
      <c r="BF79" s="130">
        <v>0</v>
      </c>
      <c r="BG79" s="130">
        <f t="shared" si="53"/>
        <v>0</v>
      </c>
      <c r="BH79" s="130">
        <f aca="true" t="shared" si="62" ref="BH79:BH85">SUM(D79,AF79)</f>
        <v>809732</v>
      </c>
      <c r="BI79" s="130">
        <f aca="true" t="shared" si="63" ref="BI79:BI85">SUM(E79,AG79)</f>
        <v>809732</v>
      </c>
      <c r="BJ79" s="130">
        <f aca="true" t="shared" si="64" ref="BJ79:BJ85">SUM(F79,AH79)</f>
        <v>0</v>
      </c>
      <c r="BK79" s="130">
        <f aca="true" t="shared" si="65" ref="BK79:BK85">SUM(G79,AI79)</f>
        <v>809732</v>
      </c>
      <c r="BL79" s="130">
        <f aca="true" t="shared" si="66" ref="BL79:BL85">SUM(H79,AJ79)</f>
        <v>0</v>
      </c>
      <c r="BM79" s="130">
        <f aca="true" t="shared" si="67" ref="BM79:BM85">SUM(I79,AK79)</f>
        <v>0</v>
      </c>
      <c r="BN79" s="130">
        <f aca="true" t="shared" si="68" ref="BN79:BN85">SUM(J79,AL79)</f>
        <v>0</v>
      </c>
      <c r="BO79" s="132">
        <v>0</v>
      </c>
      <c r="BP79" s="130">
        <f aca="true" t="shared" si="69" ref="BP79:BP85">SUM(L79,AN79)</f>
        <v>946440</v>
      </c>
      <c r="BQ79" s="130">
        <f aca="true" t="shared" si="70" ref="BQ79:BQ85">SUM(M79,AO79)</f>
        <v>159545</v>
      </c>
      <c r="BR79" s="130">
        <f aca="true" t="shared" si="71" ref="BR79:BR85">SUM(N79,AP79)</f>
        <v>62197</v>
      </c>
      <c r="BS79" s="130">
        <f aca="true" t="shared" si="72" ref="BS79:BS85">SUM(O79,AQ79)</f>
        <v>0</v>
      </c>
      <c r="BT79" s="130">
        <f aca="true" t="shared" si="73" ref="BT79:BT85">SUM(P79,AR79)</f>
        <v>97348</v>
      </c>
      <c r="BU79" s="130">
        <f t="shared" si="37"/>
        <v>0</v>
      </c>
      <c r="BV79" s="130">
        <f t="shared" si="38"/>
        <v>446605</v>
      </c>
      <c r="BW79" s="130">
        <f t="shared" si="39"/>
        <v>0</v>
      </c>
      <c r="BX79" s="130">
        <f t="shared" si="33"/>
        <v>446007</v>
      </c>
      <c r="BY79" s="130">
        <f t="shared" si="34"/>
        <v>598</v>
      </c>
      <c r="BZ79" s="130">
        <f t="shared" si="35"/>
        <v>0</v>
      </c>
      <c r="CA79" s="130">
        <f t="shared" si="54"/>
        <v>340290</v>
      </c>
      <c r="CB79" s="130">
        <f t="shared" si="55"/>
        <v>0</v>
      </c>
      <c r="CC79" s="130">
        <f t="shared" si="56"/>
        <v>317294</v>
      </c>
      <c r="CD79" s="130">
        <f t="shared" si="57"/>
        <v>18920</v>
      </c>
      <c r="CE79" s="130">
        <f t="shared" si="58"/>
        <v>4076</v>
      </c>
      <c r="CF79" s="132">
        <v>0</v>
      </c>
      <c r="CG79" s="130">
        <f t="shared" si="59"/>
        <v>0</v>
      </c>
      <c r="CH79" s="130">
        <f t="shared" si="60"/>
        <v>34207</v>
      </c>
      <c r="CI79" s="130">
        <f t="shared" si="61"/>
        <v>1790379</v>
      </c>
    </row>
    <row r="80" spans="1:87" s="122" customFormat="1" ht="12" customHeight="1">
      <c r="A80" s="118" t="s">
        <v>42</v>
      </c>
      <c r="B80" s="134" t="s">
        <v>74</v>
      </c>
      <c r="C80" s="118" t="s">
        <v>75</v>
      </c>
      <c r="D80" s="130">
        <f t="shared" si="40"/>
        <v>0</v>
      </c>
      <c r="E80" s="130">
        <f t="shared" si="41"/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32">
        <v>0</v>
      </c>
      <c r="L80" s="130">
        <f t="shared" si="42"/>
        <v>176885</v>
      </c>
      <c r="M80" s="130">
        <f t="shared" si="43"/>
        <v>57187</v>
      </c>
      <c r="N80" s="130">
        <v>17322</v>
      </c>
      <c r="O80" s="130">
        <v>0</v>
      </c>
      <c r="P80" s="130">
        <v>39865</v>
      </c>
      <c r="Q80" s="130">
        <v>0</v>
      </c>
      <c r="R80" s="130">
        <f t="shared" si="44"/>
        <v>62016</v>
      </c>
      <c r="S80" s="130">
        <v>0</v>
      </c>
      <c r="T80" s="130">
        <v>61617</v>
      </c>
      <c r="U80" s="130">
        <v>399</v>
      </c>
      <c r="V80" s="130">
        <v>0</v>
      </c>
      <c r="W80" s="130">
        <f t="shared" si="45"/>
        <v>57682</v>
      </c>
      <c r="X80" s="130">
        <v>26460</v>
      </c>
      <c r="Y80" s="130">
        <v>1573</v>
      </c>
      <c r="Z80" s="130">
        <v>15145</v>
      </c>
      <c r="AA80" s="130">
        <v>14504</v>
      </c>
      <c r="AB80" s="132">
        <v>0</v>
      </c>
      <c r="AC80" s="130">
        <v>0</v>
      </c>
      <c r="AD80" s="130">
        <v>2552</v>
      </c>
      <c r="AE80" s="130">
        <f t="shared" si="46"/>
        <v>179437</v>
      </c>
      <c r="AF80" s="130">
        <f t="shared" si="47"/>
        <v>0</v>
      </c>
      <c r="AG80" s="130">
        <f t="shared" si="48"/>
        <v>0</v>
      </c>
      <c r="AH80" s="130">
        <v>0</v>
      </c>
      <c r="AI80" s="130">
        <v>0</v>
      </c>
      <c r="AJ80" s="130">
        <v>0</v>
      </c>
      <c r="AK80" s="130">
        <v>0</v>
      </c>
      <c r="AL80" s="130">
        <v>0</v>
      </c>
      <c r="AM80" s="132">
        <v>0</v>
      </c>
      <c r="AN80" s="130">
        <f t="shared" si="49"/>
        <v>78184</v>
      </c>
      <c r="AO80" s="130">
        <f t="shared" si="50"/>
        <v>21197</v>
      </c>
      <c r="AP80" s="130">
        <v>8661</v>
      </c>
      <c r="AQ80" s="130">
        <v>0</v>
      </c>
      <c r="AR80" s="130">
        <v>12536</v>
      </c>
      <c r="AS80" s="130">
        <v>0</v>
      </c>
      <c r="AT80" s="130">
        <f t="shared" si="51"/>
        <v>50778</v>
      </c>
      <c r="AU80" s="130">
        <v>0</v>
      </c>
      <c r="AV80" s="130">
        <v>50778</v>
      </c>
      <c r="AW80" s="130">
        <v>0</v>
      </c>
      <c r="AX80" s="130">
        <v>0</v>
      </c>
      <c r="AY80" s="130">
        <f t="shared" si="52"/>
        <v>6209</v>
      </c>
      <c r="AZ80" s="130">
        <v>0</v>
      </c>
      <c r="BA80" s="130">
        <v>0</v>
      </c>
      <c r="BB80" s="130">
        <v>0</v>
      </c>
      <c r="BC80" s="130">
        <v>6209</v>
      </c>
      <c r="BD80" s="132">
        <v>0</v>
      </c>
      <c r="BE80" s="130">
        <v>0</v>
      </c>
      <c r="BF80" s="130">
        <v>2162</v>
      </c>
      <c r="BG80" s="130">
        <f t="shared" si="53"/>
        <v>80346</v>
      </c>
      <c r="BH80" s="130">
        <f t="shared" si="62"/>
        <v>0</v>
      </c>
      <c r="BI80" s="130">
        <f t="shared" si="63"/>
        <v>0</v>
      </c>
      <c r="BJ80" s="130">
        <f t="shared" si="64"/>
        <v>0</v>
      </c>
      <c r="BK80" s="130">
        <f t="shared" si="65"/>
        <v>0</v>
      </c>
      <c r="BL80" s="130">
        <f t="shared" si="66"/>
        <v>0</v>
      </c>
      <c r="BM80" s="130">
        <f t="shared" si="67"/>
        <v>0</v>
      </c>
      <c r="BN80" s="130">
        <f t="shared" si="68"/>
        <v>0</v>
      </c>
      <c r="BO80" s="132">
        <v>0</v>
      </c>
      <c r="BP80" s="130">
        <f t="shared" si="69"/>
        <v>255069</v>
      </c>
      <c r="BQ80" s="130">
        <f t="shared" si="70"/>
        <v>78384</v>
      </c>
      <c r="BR80" s="130">
        <f t="shared" si="71"/>
        <v>25983</v>
      </c>
      <c r="BS80" s="130">
        <f t="shared" si="72"/>
        <v>0</v>
      </c>
      <c r="BT80" s="130">
        <f t="shared" si="73"/>
        <v>52401</v>
      </c>
      <c r="BU80" s="130">
        <f t="shared" si="37"/>
        <v>0</v>
      </c>
      <c r="BV80" s="130">
        <f t="shared" si="38"/>
        <v>112794</v>
      </c>
      <c r="BW80" s="130">
        <f t="shared" si="39"/>
        <v>0</v>
      </c>
      <c r="BX80" s="130">
        <f t="shared" si="33"/>
        <v>112395</v>
      </c>
      <c r="BY80" s="130">
        <f t="shared" si="34"/>
        <v>399</v>
      </c>
      <c r="BZ80" s="130">
        <f t="shared" si="35"/>
        <v>0</v>
      </c>
      <c r="CA80" s="130">
        <f t="shared" si="54"/>
        <v>63891</v>
      </c>
      <c r="CB80" s="130">
        <f t="shared" si="55"/>
        <v>26460</v>
      </c>
      <c r="CC80" s="130">
        <f t="shared" si="56"/>
        <v>1573</v>
      </c>
      <c r="CD80" s="130">
        <f t="shared" si="57"/>
        <v>15145</v>
      </c>
      <c r="CE80" s="130">
        <f t="shared" si="58"/>
        <v>20713</v>
      </c>
      <c r="CF80" s="132">
        <v>0</v>
      </c>
      <c r="CG80" s="130">
        <f t="shared" si="59"/>
        <v>0</v>
      </c>
      <c r="CH80" s="130">
        <f t="shared" si="60"/>
        <v>4714</v>
      </c>
      <c r="CI80" s="130">
        <f t="shared" si="61"/>
        <v>259783</v>
      </c>
    </row>
    <row r="81" spans="1:87" s="122" customFormat="1" ht="12" customHeight="1">
      <c r="A81" s="118" t="s">
        <v>42</v>
      </c>
      <c r="B81" s="134" t="s">
        <v>76</v>
      </c>
      <c r="C81" s="118" t="s">
        <v>77</v>
      </c>
      <c r="D81" s="130">
        <f t="shared" si="40"/>
        <v>0</v>
      </c>
      <c r="E81" s="130">
        <f t="shared" si="41"/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2">
        <v>0</v>
      </c>
      <c r="L81" s="130">
        <f t="shared" si="42"/>
        <v>180233</v>
      </c>
      <c r="M81" s="130">
        <f t="shared" si="43"/>
        <v>58117</v>
      </c>
      <c r="N81" s="130">
        <v>33210</v>
      </c>
      <c r="O81" s="130">
        <v>0</v>
      </c>
      <c r="P81" s="130">
        <v>0</v>
      </c>
      <c r="Q81" s="130">
        <v>24907</v>
      </c>
      <c r="R81" s="130">
        <f t="shared" si="44"/>
        <v>39824</v>
      </c>
      <c r="S81" s="130">
        <v>0</v>
      </c>
      <c r="T81" s="130">
        <v>0</v>
      </c>
      <c r="U81" s="130">
        <v>39824</v>
      </c>
      <c r="V81" s="130">
        <v>0</v>
      </c>
      <c r="W81" s="130">
        <f t="shared" si="45"/>
        <v>82292</v>
      </c>
      <c r="X81" s="130">
        <v>0</v>
      </c>
      <c r="Y81" s="130">
        <v>1919</v>
      </c>
      <c r="Z81" s="130">
        <v>64774</v>
      </c>
      <c r="AA81" s="130">
        <v>15599</v>
      </c>
      <c r="AB81" s="132">
        <v>0</v>
      </c>
      <c r="AC81" s="130">
        <v>0</v>
      </c>
      <c r="AD81" s="130">
        <v>317611</v>
      </c>
      <c r="AE81" s="130">
        <f t="shared" si="46"/>
        <v>497844</v>
      </c>
      <c r="AF81" s="130">
        <f t="shared" si="47"/>
        <v>0</v>
      </c>
      <c r="AG81" s="130">
        <f t="shared" si="48"/>
        <v>0</v>
      </c>
      <c r="AH81" s="130">
        <v>0</v>
      </c>
      <c r="AI81" s="130">
        <v>0</v>
      </c>
      <c r="AJ81" s="130">
        <v>0</v>
      </c>
      <c r="AK81" s="130">
        <v>0</v>
      </c>
      <c r="AL81" s="130">
        <v>0</v>
      </c>
      <c r="AM81" s="132">
        <v>0</v>
      </c>
      <c r="AN81" s="130">
        <f t="shared" si="49"/>
        <v>305720</v>
      </c>
      <c r="AO81" s="130">
        <f t="shared" si="50"/>
        <v>24908</v>
      </c>
      <c r="AP81" s="130">
        <v>24908</v>
      </c>
      <c r="AQ81" s="130">
        <v>0</v>
      </c>
      <c r="AR81" s="130">
        <v>0</v>
      </c>
      <c r="AS81" s="130">
        <v>0</v>
      </c>
      <c r="AT81" s="130">
        <f t="shared" si="51"/>
        <v>205732</v>
      </c>
      <c r="AU81" s="130">
        <v>0</v>
      </c>
      <c r="AV81" s="130">
        <v>205732</v>
      </c>
      <c r="AW81" s="130">
        <v>0</v>
      </c>
      <c r="AX81" s="130">
        <v>0</v>
      </c>
      <c r="AY81" s="130">
        <f t="shared" si="52"/>
        <v>75080</v>
      </c>
      <c r="AZ81" s="130">
        <v>0</v>
      </c>
      <c r="BA81" s="130">
        <v>59976</v>
      </c>
      <c r="BB81" s="130">
        <v>4639</v>
      </c>
      <c r="BC81" s="130">
        <v>10465</v>
      </c>
      <c r="BD81" s="132">
        <v>0</v>
      </c>
      <c r="BE81" s="130">
        <v>0</v>
      </c>
      <c r="BF81" s="130">
        <v>311436</v>
      </c>
      <c r="BG81" s="130">
        <f t="shared" si="53"/>
        <v>617156</v>
      </c>
      <c r="BH81" s="130">
        <f t="shared" si="62"/>
        <v>0</v>
      </c>
      <c r="BI81" s="130">
        <f t="shared" si="63"/>
        <v>0</v>
      </c>
      <c r="BJ81" s="130">
        <f t="shared" si="64"/>
        <v>0</v>
      </c>
      <c r="BK81" s="130">
        <f t="shared" si="65"/>
        <v>0</v>
      </c>
      <c r="BL81" s="130">
        <f t="shared" si="66"/>
        <v>0</v>
      </c>
      <c r="BM81" s="130">
        <f t="shared" si="67"/>
        <v>0</v>
      </c>
      <c r="BN81" s="130">
        <f t="shared" si="68"/>
        <v>0</v>
      </c>
      <c r="BO81" s="132">
        <v>0</v>
      </c>
      <c r="BP81" s="130">
        <f t="shared" si="69"/>
        <v>485953</v>
      </c>
      <c r="BQ81" s="130">
        <f t="shared" si="70"/>
        <v>83025</v>
      </c>
      <c r="BR81" s="130">
        <f t="shared" si="71"/>
        <v>58118</v>
      </c>
      <c r="BS81" s="130">
        <f t="shared" si="72"/>
        <v>0</v>
      </c>
      <c r="BT81" s="130">
        <f t="shared" si="73"/>
        <v>0</v>
      </c>
      <c r="BU81" s="130">
        <f t="shared" si="37"/>
        <v>24907</v>
      </c>
      <c r="BV81" s="130">
        <f t="shared" si="38"/>
        <v>245556</v>
      </c>
      <c r="BW81" s="130">
        <f t="shared" si="39"/>
        <v>0</v>
      </c>
      <c r="BX81" s="130">
        <f t="shared" si="33"/>
        <v>205732</v>
      </c>
      <c r="BY81" s="130">
        <f t="shared" si="34"/>
        <v>39824</v>
      </c>
      <c r="BZ81" s="130">
        <f t="shared" si="35"/>
        <v>0</v>
      </c>
      <c r="CA81" s="130">
        <f t="shared" si="54"/>
        <v>157372</v>
      </c>
      <c r="CB81" s="130">
        <f t="shared" si="55"/>
        <v>0</v>
      </c>
      <c r="CC81" s="130">
        <f t="shared" si="56"/>
        <v>61895</v>
      </c>
      <c r="CD81" s="130">
        <f t="shared" si="57"/>
        <v>69413</v>
      </c>
      <c r="CE81" s="130">
        <f t="shared" si="58"/>
        <v>26064</v>
      </c>
      <c r="CF81" s="132">
        <v>0</v>
      </c>
      <c r="CG81" s="130">
        <f t="shared" si="59"/>
        <v>0</v>
      </c>
      <c r="CH81" s="130">
        <f t="shared" si="60"/>
        <v>629047</v>
      </c>
      <c r="CI81" s="130">
        <f t="shared" si="61"/>
        <v>1115000</v>
      </c>
    </row>
    <row r="82" spans="1:87" s="122" customFormat="1" ht="12" customHeight="1">
      <c r="A82" s="118" t="s">
        <v>42</v>
      </c>
      <c r="B82" s="134" t="s">
        <v>78</v>
      </c>
      <c r="C82" s="118" t="s">
        <v>79</v>
      </c>
      <c r="D82" s="130">
        <f t="shared" si="40"/>
        <v>0</v>
      </c>
      <c r="E82" s="130">
        <f t="shared" si="41"/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32">
        <v>0</v>
      </c>
      <c r="L82" s="130">
        <f t="shared" si="42"/>
        <v>1006534</v>
      </c>
      <c r="M82" s="130">
        <f t="shared" si="43"/>
        <v>172576</v>
      </c>
      <c r="N82" s="130">
        <v>172576</v>
      </c>
      <c r="O82" s="130">
        <v>0</v>
      </c>
      <c r="P82" s="130">
        <v>0</v>
      </c>
      <c r="Q82" s="130">
        <v>0</v>
      </c>
      <c r="R82" s="130">
        <f t="shared" si="44"/>
        <v>504514</v>
      </c>
      <c r="S82" s="130">
        <v>0</v>
      </c>
      <c r="T82" s="130">
        <v>500481</v>
      </c>
      <c r="U82" s="130">
        <v>4033</v>
      </c>
      <c r="V82" s="130">
        <v>0</v>
      </c>
      <c r="W82" s="130">
        <f t="shared" si="45"/>
        <v>329444</v>
      </c>
      <c r="X82" s="130">
        <v>0</v>
      </c>
      <c r="Y82" s="130">
        <v>171375</v>
      </c>
      <c r="Z82" s="130">
        <v>158069</v>
      </c>
      <c r="AA82" s="130">
        <v>0</v>
      </c>
      <c r="AB82" s="132">
        <v>0</v>
      </c>
      <c r="AC82" s="130">
        <v>0</v>
      </c>
      <c r="AD82" s="130">
        <v>205374</v>
      </c>
      <c r="AE82" s="130">
        <f t="shared" si="46"/>
        <v>1211908</v>
      </c>
      <c r="AF82" s="130">
        <f t="shared" si="47"/>
        <v>0</v>
      </c>
      <c r="AG82" s="130">
        <f t="shared" si="48"/>
        <v>0</v>
      </c>
      <c r="AH82" s="130">
        <v>0</v>
      </c>
      <c r="AI82" s="130">
        <v>0</v>
      </c>
      <c r="AJ82" s="130">
        <v>0</v>
      </c>
      <c r="AK82" s="130">
        <v>0</v>
      </c>
      <c r="AL82" s="130">
        <v>0</v>
      </c>
      <c r="AM82" s="132">
        <v>0</v>
      </c>
      <c r="AN82" s="130">
        <f t="shared" si="49"/>
        <v>0</v>
      </c>
      <c r="AO82" s="130">
        <f t="shared" si="50"/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f t="shared" si="51"/>
        <v>0</v>
      </c>
      <c r="AU82" s="130">
        <v>0</v>
      </c>
      <c r="AV82" s="130">
        <v>0</v>
      </c>
      <c r="AW82" s="130">
        <v>0</v>
      </c>
      <c r="AX82" s="130">
        <v>0</v>
      </c>
      <c r="AY82" s="130">
        <f t="shared" si="52"/>
        <v>0</v>
      </c>
      <c r="AZ82" s="130">
        <v>0</v>
      </c>
      <c r="BA82" s="130">
        <v>0</v>
      </c>
      <c r="BB82" s="130">
        <v>0</v>
      </c>
      <c r="BC82" s="130">
        <v>0</v>
      </c>
      <c r="BD82" s="132">
        <v>0</v>
      </c>
      <c r="BE82" s="130">
        <v>0</v>
      </c>
      <c r="BF82" s="130">
        <v>0</v>
      </c>
      <c r="BG82" s="130">
        <f t="shared" si="53"/>
        <v>0</v>
      </c>
      <c r="BH82" s="130">
        <f t="shared" si="62"/>
        <v>0</v>
      </c>
      <c r="BI82" s="130">
        <f t="shared" si="63"/>
        <v>0</v>
      </c>
      <c r="BJ82" s="130">
        <f t="shared" si="64"/>
        <v>0</v>
      </c>
      <c r="BK82" s="130">
        <f t="shared" si="65"/>
        <v>0</v>
      </c>
      <c r="BL82" s="130">
        <f t="shared" si="66"/>
        <v>0</v>
      </c>
      <c r="BM82" s="130">
        <f t="shared" si="67"/>
        <v>0</v>
      </c>
      <c r="BN82" s="130">
        <f t="shared" si="68"/>
        <v>0</v>
      </c>
      <c r="BO82" s="132">
        <v>0</v>
      </c>
      <c r="BP82" s="130">
        <f t="shared" si="69"/>
        <v>1006534</v>
      </c>
      <c r="BQ82" s="130">
        <f t="shared" si="70"/>
        <v>172576</v>
      </c>
      <c r="BR82" s="130">
        <f t="shared" si="71"/>
        <v>172576</v>
      </c>
      <c r="BS82" s="130">
        <f t="shared" si="72"/>
        <v>0</v>
      </c>
      <c r="BT82" s="130">
        <f t="shared" si="73"/>
        <v>0</v>
      </c>
      <c r="BU82" s="130">
        <f t="shared" si="37"/>
        <v>0</v>
      </c>
      <c r="BV82" s="130">
        <f t="shared" si="38"/>
        <v>504514</v>
      </c>
      <c r="BW82" s="130">
        <f t="shared" si="39"/>
        <v>0</v>
      </c>
      <c r="BX82" s="130">
        <f t="shared" si="33"/>
        <v>500481</v>
      </c>
      <c r="BY82" s="130">
        <f t="shared" si="34"/>
        <v>4033</v>
      </c>
      <c r="BZ82" s="130">
        <f t="shared" si="35"/>
        <v>0</v>
      </c>
      <c r="CA82" s="130">
        <f t="shared" si="54"/>
        <v>329444</v>
      </c>
      <c r="CB82" s="130">
        <f t="shared" si="55"/>
        <v>0</v>
      </c>
      <c r="CC82" s="130">
        <f t="shared" si="56"/>
        <v>171375</v>
      </c>
      <c r="CD82" s="130">
        <f t="shared" si="57"/>
        <v>158069</v>
      </c>
      <c r="CE82" s="130">
        <f t="shared" si="58"/>
        <v>0</v>
      </c>
      <c r="CF82" s="132">
        <v>0</v>
      </c>
      <c r="CG82" s="130">
        <f t="shared" si="59"/>
        <v>0</v>
      </c>
      <c r="CH82" s="130">
        <f t="shared" si="60"/>
        <v>205374</v>
      </c>
      <c r="CI82" s="130">
        <f t="shared" si="61"/>
        <v>1211908</v>
      </c>
    </row>
    <row r="83" spans="1:87" s="122" customFormat="1" ht="12" customHeight="1">
      <c r="A83" s="118" t="s">
        <v>42</v>
      </c>
      <c r="B83" s="134" t="s">
        <v>80</v>
      </c>
      <c r="C83" s="118" t="s">
        <v>81</v>
      </c>
      <c r="D83" s="130">
        <f t="shared" si="40"/>
        <v>0</v>
      </c>
      <c r="E83" s="130">
        <f t="shared" si="41"/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0</v>
      </c>
      <c r="K83" s="132">
        <v>0</v>
      </c>
      <c r="L83" s="130">
        <f t="shared" si="42"/>
        <v>0</v>
      </c>
      <c r="M83" s="130">
        <f t="shared" si="43"/>
        <v>0</v>
      </c>
      <c r="N83" s="130">
        <v>0</v>
      </c>
      <c r="O83" s="130">
        <v>0</v>
      </c>
      <c r="P83" s="130">
        <v>0</v>
      </c>
      <c r="Q83" s="130">
        <v>0</v>
      </c>
      <c r="R83" s="130">
        <f t="shared" si="44"/>
        <v>0</v>
      </c>
      <c r="S83" s="130">
        <v>0</v>
      </c>
      <c r="T83" s="130">
        <v>0</v>
      </c>
      <c r="U83" s="130">
        <v>0</v>
      </c>
      <c r="V83" s="130">
        <v>0</v>
      </c>
      <c r="W83" s="130">
        <f t="shared" si="45"/>
        <v>0</v>
      </c>
      <c r="X83" s="130">
        <v>0</v>
      </c>
      <c r="Y83" s="130">
        <v>0</v>
      </c>
      <c r="Z83" s="130">
        <v>0</v>
      </c>
      <c r="AA83" s="130">
        <v>0</v>
      </c>
      <c r="AB83" s="132">
        <v>0</v>
      </c>
      <c r="AC83" s="130">
        <v>0</v>
      </c>
      <c r="AD83" s="130">
        <v>0</v>
      </c>
      <c r="AE83" s="130">
        <f t="shared" si="46"/>
        <v>0</v>
      </c>
      <c r="AF83" s="130">
        <f t="shared" si="47"/>
        <v>42624</v>
      </c>
      <c r="AG83" s="130">
        <f t="shared" si="48"/>
        <v>42624</v>
      </c>
      <c r="AH83" s="130">
        <v>0</v>
      </c>
      <c r="AI83" s="130">
        <v>42624</v>
      </c>
      <c r="AJ83" s="130">
        <v>0</v>
      </c>
      <c r="AK83" s="130">
        <v>0</v>
      </c>
      <c r="AL83" s="130">
        <v>0</v>
      </c>
      <c r="AM83" s="132">
        <v>0</v>
      </c>
      <c r="AN83" s="130">
        <f t="shared" si="49"/>
        <v>213718</v>
      </c>
      <c r="AO83" s="130">
        <f t="shared" si="50"/>
        <v>80782</v>
      </c>
      <c r="AP83" s="130">
        <v>80782</v>
      </c>
      <c r="AQ83" s="130">
        <v>0</v>
      </c>
      <c r="AR83" s="130">
        <v>0</v>
      </c>
      <c r="AS83" s="130">
        <v>0</v>
      </c>
      <c r="AT83" s="130">
        <f t="shared" si="51"/>
        <v>84420</v>
      </c>
      <c r="AU83" s="130">
        <v>0</v>
      </c>
      <c r="AV83" s="130">
        <v>84420</v>
      </c>
      <c r="AW83" s="130">
        <v>0</v>
      </c>
      <c r="AX83" s="130">
        <v>0</v>
      </c>
      <c r="AY83" s="130">
        <f t="shared" si="52"/>
        <v>48516</v>
      </c>
      <c r="AZ83" s="130">
        <v>0</v>
      </c>
      <c r="BA83" s="130">
        <v>48516</v>
      </c>
      <c r="BB83" s="130">
        <v>0</v>
      </c>
      <c r="BC83" s="130">
        <v>0</v>
      </c>
      <c r="BD83" s="132">
        <v>0</v>
      </c>
      <c r="BE83" s="130">
        <v>0</v>
      </c>
      <c r="BF83" s="130">
        <v>6002</v>
      </c>
      <c r="BG83" s="130">
        <f t="shared" si="53"/>
        <v>262344</v>
      </c>
      <c r="BH83" s="130">
        <f t="shared" si="62"/>
        <v>42624</v>
      </c>
      <c r="BI83" s="130">
        <f t="shared" si="63"/>
        <v>42624</v>
      </c>
      <c r="BJ83" s="130">
        <f t="shared" si="64"/>
        <v>0</v>
      </c>
      <c r="BK83" s="130">
        <f t="shared" si="65"/>
        <v>42624</v>
      </c>
      <c r="BL83" s="130">
        <f t="shared" si="66"/>
        <v>0</v>
      </c>
      <c r="BM83" s="130">
        <f t="shared" si="67"/>
        <v>0</v>
      </c>
      <c r="BN83" s="130">
        <f t="shared" si="68"/>
        <v>0</v>
      </c>
      <c r="BO83" s="132">
        <v>0</v>
      </c>
      <c r="BP83" s="130">
        <f t="shared" si="69"/>
        <v>213718</v>
      </c>
      <c r="BQ83" s="130">
        <f t="shared" si="70"/>
        <v>80782</v>
      </c>
      <c r="BR83" s="130">
        <f t="shared" si="71"/>
        <v>80782</v>
      </c>
      <c r="BS83" s="130">
        <f t="shared" si="72"/>
        <v>0</v>
      </c>
      <c r="BT83" s="130">
        <f t="shared" si="73"/>
        <v>0</v>
      </c>
      <c r="BU83" s="130">
        <f t="shared" si="37"/>
        <v>0</v>
      </c>
      <c r="BV83" s="130">
        <f t="shared" si="38"/>
        <v>84420</v>
      </c>
      <c r="BW83" s="130">
        <f t="shared" si="39"/>
        <v>0</v>
      </c>
      <c r="BX83" s="130">
        <f t="shared" si="33"/>
        <v>84420</v>
      </c>
      <c r="BY83" s="130">
        <f t="shared" si="34"/>
        <v>0</v>
      </c>
      <c r="BZ83" s="130">
        <f t="shared" si="35"/>
        <v>0</v>
      </c>
      <c r="CA83" s="130">
        <f t="shared" si="54"/>
        <v>48516</v>
      </c>
      <c r="CB83" s="130">
        <f t="shared" si="55"/>
        <v>0</v>
      </c>
      <c r="CC83" s="130">
        <f t="shared" si="56"/>
        <v>48516</v>
      </c>
      <c r="CD83" s="130">
        <f t="shared" si="57"/>
        <v>0</v>
      </c>
      <c r="CE83" s="130">
        <f t="shared" si="58"/>
        <v>0</v>
      </c>
      <c r="CF83" s="132">
        <v>0</v>
      </c>
      <c r="CG83" s="130">
        <f t="shared" si="59"/>
        <v>0</v>
      </c>
      <c r="CH83" s="130">
        <f t="shared" si="60"/>
        <v>6002</v>
      </c>
      <c r="CI83" s="130">
        <f t="shared" si="61"/>
        <v>262344</v>
      </c>
    </row>
    <row r="84" spans="1:87" s="122" customFormat="1" ht="12" customHeight="1">
      <c r="A84" s="118" t="s">
        <v>42</v>
      </c>
      <c r="B84" s="134" t="s">
        <v>82</v>
      </c>
      <c r="C84" s="118" t="s">
        <v>83</v>
      </c>
      <c r="D84" s="130">
        <f t="shared" si="40"/>
        <v>0</v>
      </c>
      <c r="E84" s="130">
        <f t="shared" si="41"/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2">
        <v>0</v>
      </c>
      <c r="L84" s="130">
        <f t="shared" si="42"/>
        <v>0</v>
      </c>
      <c r="M84" s="130">
        <f t="shared" si="43"/>
        <v>0</v>
      </c>
      <c r="N84" s="130">
        <v>0</v>
      </c>
      <c r="O84" s="130">
        <v>0</v>
      </c>
      <c r="P84" s="130">
        <v>0</v>
      </c>
      <c r="Q84" s="130">
        <v>0</v>
      </c>
      <c r="R84" s="130">
        <f t="shared" si="44"/>
        <v>0</v>
      </c>
      <c r="S84" s="130">
        <v>0</v>
      </c>
      <c r="T84" s="130">
        <v>0</v>
      </c>
      <c r="U84" s="130">
        <v>0</v>
      </c>
      <c r="V84" s="130">
        <v>0</v>
      </c>
      <c r="W84" s="130">
        <f t="shared" si="45"/>
        <v>0</v>
      </c>
      <c r="X84" s="130">
        <v>0</v>
      </c>
      <c r="Y84" s="130">
        <v>0</v>
      </c>
      <c r="Z84" s="130">
        <v>0</v>
      </c>
      <c r="AA84" s="130">
        <v>0</v>
      </c>
      <c r="AB84" s="132">
        <v>0</v>
      </c>
      <c r="AC84" s="130">
        <v>0</v>
      </c>
      <c r="AD84" s="130">
        <v>0</v>
      </c>
      <c r="AE84" s="130">
        <f t="shared" si="46"/>
        <v>0</v>
      </c>
      <c r="AF84" s="130">
        <f t="shared" si="47"/>
        <v>0</v>
      </c>
      <c r="AG84" s="130">
        <f t="shared" si="48"/>
        <v>0</v>
      </c>
      <c r="AH84" s="130">
        <v>0</v>
      </c>
      <c r="AI84" s="130">
        <v>0</v>
      </c>
      <c r="AJ84" s="130">
        <v>0</v>
      </c>
      <c r="AK84" s="130">
        <v>0</v>
      </c>
      <c r="AL84" s="130">
        <v>0</v>
      </c>
      <c r="AM84" s="132">
        <v>0</v>
      </c>
      <c r="AN84" s="130">
        <f t="shared" si="49"/>
        <v>266763</v>
      </c>
      <c r="AO84" s="130">
        <f t="shared" si="50"/>
        <v>40732</v>
      </c>
      <c r="AP84" s="130">
        <v>40732</v>
      </c>
      <c r="AQ84" s="130">
        <v>0</v>
      </c>
      <c r="AR84" s="130">
        <v>0</v>
      </c>
      <c r="AS84" s="130">
        <v>0</v>
      </c>
      <c r="AT84" s="130">
        <f t="shared" si="51"/>
        <v>149281</v>
      </c>
      <c r="AU84" s="130">
        <v>0</v>
      </c>
      <c r="AV84" s="130">
        <v>149281</v>
      </c>
      <c r="AW84" s="130">
        <v>0</v>
      </c>
      <c r="AX84" s="130">
        <v>0</v>
      </c>
      <c r="AY84" s="130">
        <f t="shared" si="52"/>
        <v>76750</v>
      </c>
      <c r="AZ84" s="130">
        <v>3001</v>
      </c>
      <c r="BA84" s="130">
        <v>53734</v>
      </c>
      <c r="BB84" s="130">
        <v>326</v>
      </c>
      <c r="BC84" s="130">
        <v>19689</v>
      </c>
      <c r="BD84" s="132">
        <v>0</v>
      </c>
      <c r="BE84" s="130">
        <v>0</v>
      </c>
      <c r="BF84" s="130">
        <v>0</v>
      </c>
      <c r="BG84" s="130">
        <f t="shared" si="53"/>
        <v>266763</v>
      </c>
      <c r="BH84" s="130">
        <f t="shared" si="62"/>
        <v>0</v>
      </c>
      <c r="BI84" s="130">
        <f t="shared" si="63"/>
        <v>0</v>
      </c>
      <c r="BJ84" s="130">
        <f t="shared" si="64"/>
        <v>0</v>
      </c>
      <c r="BK84" s="130">
        <f t="shared" si="65"/>
        <v>0</v>
      </c>
      <c r="BL84" s="130">
        <f t="shared" si="66"/>
        <v>0</v>
      </c>
      <c r="BM84" s="130">
        <f t="shared" si="67"/>
        <v>0</v>
      </c>
      <c r="BN84" s="130">
        <f t="shared" si="68"/>
        <v>0</v>
      </c>
      <c r="BO84" s="132">
        <v>0</v>
      </c>
      <c r="BP84" s="130">
        <f t="shared" si="69"/>
        <v>266763</v>
      </c>
      <c r="BQ84" s="130">
        <f t="shared" si="70"/>
        <v>40732</v>
      </c>
      <c r="BR84" s="130">
        <f t="shared" si="71"/>
        <v>40732</v>
      </c>
      <c r="BS84" s="130">
        <f t="shared" si="72"/>
        <v>0</v>
      </c>
      <c r="BT84" s="130">
        <f t="shared" si="73"/>
        <v>0</v>
      </c>
      <c r="BU84" s="130">
        <f t="shared" si="37"/>
        <v>0</v>
      </c>
      <c r="BV84" s="130">
        <f t="shared" si="38"/>
        <v>149281</v>
      </c>
      <c r="BW84" s="130">
        <f t="shared" si="39"/>
        <v>0</v>
      </c>
      <c r="BX84" s="130">
        <f t="shared" si="33"/>
        <v>149281</v>
      </c>
      <c r="BY84" s="130">
        <f t="shared" si="34"/>
        <v>0</v>
      </c>
      <c r="BZ84" s="130">
        <f t="shared" si="35"/>
        <v>0</v>
      </c>
      <c r="CA84" s="130">
        <f t="shared" si="54"/>
        <v>76750</v>
      </c>
      <c r="CB84" s="130">
        <f t="shared" si="55"/>
        <v>3001</v>
      </c>
      <c r="CC84" s="130">
        <f t="shared" si="56"/>
        <v>53734</v>
      </c>
      <c r="CD84" s="130">
        <f t="shared" si="57"/>
        <v>326</v>
      </c>
      <c r="CE84" s="130">
        <f t="shared" si="58"/>
        <v>19689</v>
      </c>
      <c r="CF84" s="132">
        <v>0</v>
      </c>
      <c r="CG84" s="130">
        <f t="shared" si="59"/>
        <v>0</v>
      </c>
      <c r="CH84" s="130">
        <f t="shared" si="60"/>
        <v>0</v>
      </c>
      <c r="CI84" s="130">
        <f t="shared" si="61"/>
        <v>266763</v>
      </c>
    </row>
    <row r="85" spans="1:87" s="122" customFormat="1" ht="12" customHeight="1">
      <c r="A85" s="118" t="s">
        <v>42</v>
      </c>
      <c r="B85" s="134" t="s">
        <v>84</v>
      </c>
      <c r="C85" s="118" t="s">
        <v>85</v>
      </c>
      <c r="D85" s="130">
        <f t="shared" si="40"/>
        <v>78758</v>
      </c>
      <c r="E85" s="130">
        <f t="shared" si="41"/>
        <v>78758</v>
      </c>
      <c r="F85" s="130">
        <v>0</v>
      </c>
      <c r="G85" s="130">
        <v>78758</v>
      </c>
      <c r="H85" s="130">
        <v>0</v>
      </c>
      <c r="I85" s="130">
        <v>0</v>
      </c>
      <c r="J85" s="130">
        <v>0</v>
      </c>
      <c r="K85" s="132">
        <v>0</v>
      </c>
      <c r="L85" s="130">
        <f t="shared" si="42"/>
        <v>1195723</v>
      </c>
      <c r="M85" s="130">
        <f t="shared" si="43"/>
        <v>364853</v>
      </c>
      <c r="N85" s="130">
        <v>356522</v>
      </c>
      <c r="O85" s="130">
        <v>0</v>
      </c>
      <c r="P85" s="130">
        <v>8331</v>
      </c>
      <c r="Q85" s="130">
        <v>0</v>
      </c>
      <c r="R85" s="130">
        <f t="shared" si="44"/>
        <v>258500</v>
      </c>
      <c r="S85" s="130">
        <v>0</v>
      </c>
      <c r="T85" s="130">
        <v>258500</v>
      </c>
      <c r="U85" s="130">
        <v>0</v>
      </c>
      <c r="V85" s="130">
        <v>0</v>
      </c>
      <c r="W85" s="130">
        <f t="shared" si="45"/>
        <v>572370</v>
      </c>
      <c r="X85" s="130">
        <v>6216</v>
      </c>
      <c r="Y85" s="130">
        <v>8141</v>
      </c>
      <c r="Z85" s="130">
        <v>65309</v>
      </c>
      <c r="AA85" s="130">
        <v>492704</v>
      </c>
      <c r="AB85" s="132">
        <v>0</v>
      </c>
      <c r="AC85" s="130">
        <v>0</v>
      </c>
      <c r="AD85" s="130"/>
      <c r="AE85" s="130">
        <f t="shared" si="46"/>
        <v>1274481</v>
      </c>
      <c r="AF85" s="130">
        <f t="shared" si="47"/>
        <v>4305</v>
      </c>
      <c r="AG85" s="130">
        <f t="shared" si="48"/>
        <v>4305</v>
      </c>
      <c r="AH85" s="130">
        <v>0</v>
      </c>
      <c r="AI85" s="130">
        <v>4305</v>
      </c>
      <c r="AJ85" s="130">
        <v>0</v>
      </c>
      <c r="AK85" s="130">
        <v>0</v>
      </c>
      <c r="AL85" s="130">
        <v>0</v>
      </c>
      <c r="AM85" s="132">
        <v>0</v>
      </c>
      <c r="AN85" s="130">
        <f t="shared" si="49"/>
        <v>141848</v>
      </c>
      <c r="AO85" s="130">
        <f t="shared" si="50"/>
        <v>22376</v>
      </c>
      <c r="AP85" s="130">
        <v>22376</v>
      </c>
      <c r="AQ85" s="130">
        <v>0</v>
      </c>
      <c r="AR85" s="130">
        <v>0</v>
      </c>
      <c r="AS85" s="130">
        <v>0</v>
      </c>
      <c r="AT85" s="130">
        <f t="shared" si="51"/>
        <v>81781</v>
      </c>
      <c r="AU85" s="130">
        <v>0</v>
      </c>
      <c r="AV85" s="130">
        <v>81781</v>
      </c>
      <c r="AW85" s="130">
        <v>0</v>
      </c>
      <c r="AX85" s="130">
        <v>0</v>
      </c>
      <c r="AY85" s="130">
        <f t="shared" si="52"/>
        <v>37691</v>
      </c>
      <c r="AZ85" s="130">
        <v>0</v>
      </c>
      <c r="BA85" s="130">
        <v>37691</v>
      </c>
      <c r="BB85" s="130">
        <v>0</v>
      </c>
      <c r="BC85" s="130">
        <v>0</v>
      </c>
      <c r="BD85" s="132">
        <v>0</v>
      </c>
      <c r="BE85" s="130">
        <v>0</v>
      </c>
      <c r="BF85" s="130"/>
      <c r="BG85" s="130">
        <f t="shared" si="53"/>
        <v>146153</v>
      </c>
      <c r="BH85" s="130">
        <f t="shared" si="62"/>
        <v>83063</v>
      </c>
      <c r="BI85" s="130">
        <f t="shared" si="63"/>
        <v>83063</v>
      </c>
      <c r="BJ85" s="130">
        <f t="shared" si="64"/>
        <v>0</v>
      </c>
      <c r="BK85" s="130">
        <f t="shared" si="65"/>
        <v>83063</v>
      </c>
      <c r="BL85" s="130">
        <f t="shared" si="66"/>
        <v>0</v>
      </c>
      <c r="BM85" s="130">
        <f t="shared" si="67"/>
        <v>0</v>
      </c>
      <c r="BN85" s="130">
        <f t="shared" si="68"/>
        <v>0</v>
      </c>
      <c r="BO85" s="132">
        <v>0</v>
      </c>
      <c r="BP85" s="130">
        <f t="shared" si="69"/>
        <v>1337571</v>
      </c>
      <c r="BQ85" s="130">
        <f t="shared" si="70"/>
        <v>387229</v>
      </c>
      <c r="BR85" s="130">
        <f t="shared" si="71"/>
        <v>378898</v>
      </c>
      <c r="BS85" s="130">
        <f t="shared" si="72"/>
        <v>0</v>
      </c>
      <c r="BT85" s="130">
        <f t="shared" si="73"/>
        <v>8331</v>
      </c>
      <c r="BU85" s="130">
        <f t="shared" si="37"/>
        <v>0</v>
      </c>
      <c r="BV85" s="130">
        <f t="shared" si="38"/>
        <v>340281</v>
      </c>
      <c r="BW85" s="130">
        <f t="shared" si="39"/>
        <v>0</v>
      </c>
      <c r="BX85" s="130">
        <f t="shared" si="33"/>
        <v>340281</v>
      </c>
      <c r="BY85" s="130">
        <f t="shared" si="34"/>
        <v>0</v>
      </c>
      <c r="BZ85" s="130">
        <f t="shared" si="35"/>
        <v>0</v>
      </c>
      <c r="CA85" s="130">
        <f t="shared" si="54"/>
        <v>610061</v>
      </c>
      <c r="CB85" s="130">
        <f t="shared" si="55"/>
        <v>6216</v>
      </c>
      <c r="CC85" s="130">
        <f t="shared" si="56"/>
        <v>45832</v>
      </c>
      <c r="CD85" s="130">
        <f t="shared" si="57"/>
        <v>65309</v>
      </c>
      <c r="CE85" s="130">
        <f t="shared" si="58"/>
        <v>492704</v>
      </c>
      <c r="CF85" s="132">
        <v>0</v>
      </c>
      <c r="CG85" s="130">
        <f t="shared" si="59"/>
        <v>0</v>
      </c>
      <c r="CH85" s="130">
        <f t="shared" si="60"/>
        <v>0</v>
      </c>
      <c r="CI85" s="130">
        <f t="shared" si="61"/>
        <v>1420634</v>
      </c>
    </row>
  </sheetData>
  <sheetProtection/>
  <autoFilter ref="A6:CI85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6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522</v>
      </c>
      <c r="B1" s="133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523</v>
      </c>
      <c r="B2" s="150" t="s">
        <v>524</v>
      </c>
      <c r="C2" s="159" t="s">
        <v>525</v>
      </c>
      <c r="D2" s="112" t="s">
        <v>526</v>
      </c>
      <c r="E2" s="91"/>
      <c r="F2" s="91"/>
      <c r="G2" s="91"/>
      <c r="H2" s="91"/>
      <c r="I2" s="91"/>
      <c r="J2" s="112" t="s">
        <v>527</v>
      </c>
      <c r="K2" s="47"/>
      <c r="L2" s="47"/>
      <c r="M2" s="47"/>
      <c r="N2" s="47"/>
      <c r="O2" s="47"/>
      <c r="P2" s="47"/>
      <c r="Q2" s="92"/>
      <c r="R2" s="112" t="s">
        <v>528</v>
      </c>
      <c r="S2" s="47"/>
      <c r="T2" s="47"/>
      <c r="U2" s="47"/>
      <c r="V2" s="47"/>
      <c r="W2" s="47"/>
      <c r="X2" s="47"/>
      <c r="Y2" s="92"/>
      <c r="Z2" s="112" t="s">
        <v>529</v>
      </c>
      <c r="AA2" s="47"/>
      <c r="AB2" s="47"/>
      <c r="AC2" s="47"/>
      <c r="AD2" s="47"/>
      <c r="AE2" s="47"/>
      <c r="AF2" s="47"/>
      <c r="AG2" s="92"/>
      <c r="AH2" s="112" t="s">
        <v>530</v>
      </c>
      <c r="AI2" s="47"/>
      <c r="AJ2" s="47"/>
      <c r="AK2" s="47"/>
      <c r="AL2" s="47"/>
      <c r="AM2" s="47"/>
      <c r="AN2" s="47"/>
      <c r="AO2" s="92"/>
      <c r="AP2" s="112" t="s">
        <v>531</v>
      </c>
      <c r="AQ2" s="47"/>
      <c r="AR2" s="47"/>
      <c r="AS2" s="47"/>
      <c r="AT2" s="47"/>
      <c r="AU2" s="47"/>
      <c r="AV2" s="47"/>
      <c r="AW2" s="92"/>
      <c r="AX2" s="112" t="s">
        <v>532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533</v>
      </c>
      <c r="E4" s="47"/>
      <c r="F4" s="95"/>
      <c r="G4" s="96" t="s">
        <v>534</v>
      </c>
      <c r="H4" s="47"/>
      <c r="I4" s="95"/>
      <c r="J4" s="162" t="s">
        <v>535</v>
      </c>
      <c r="K4" s="159" t="s">
        <v>536</v>
      </c>
      <c r="L4" s="96" t="s">
        <v>533</v>
      </c>
      <c r="M4" s="47"/>
      <c r="N4" s="95"/>
      <c r="O4" s="96" t="s">
        <v>534</v>
      </c>
      <c r="P4" s="47"/>
      <c r="Q4" s="95"/>
      <c r="R4" s="162" t="s">
        <v>535</v>
      </c>
      <c r="S4" s="159" t="s">
        <v>536</v>
      </c>
      <c r="T4" s="96" t="s">
        <v>533</v>
      </c>
      <c r="U4" s="47"/>
      <c r="V4" s="95"/>
      <c r="W4" s="96" t="s">
        <v>534</v>
      </c>
      <c r="X4" s="47"/>
      <c r="Y4" s="95"/>
      <c r="Z4" s="162" t="s">
        <v>535</v>
      </c>
      <c r="AA4" s="159" t="s">
        <v>536</v>
      </c>
      <c r="AB4" s="96" t="s">
        <v>533</v>
      </c>
      <c r="AC4" s="47"/>
      <c r="AD4" s="95"/>
      <c r="AE4" s="96" t="s">
        <v>534</v>
      </c>
      <c r="AF4" s="47"/>
      <c r="AG4" s="95"/>
      <c r="AH4" s="162" t="s">
        <v>535</v>
      </c>
      <c r="AI4" s="159" t="s">
        <v>536</v>
      </c>
      <c r="AJ4" s="96" t="s">
        <v>533</v>
      </c>
      <c r="AK4" s="47"/>
      <c r="AL4" s="95"/>
      <c r="AM4" s="96" t="s">
        <v>534</v>
      </c>
      <c r="AN4" s="47"/>
      <c r="AO4" s="95"/>
      <c r="AP4" s="162" t="s">
        <v>535</v>
      </c>
      <c r="AQ4" s="159" t="s">
        <v>536</v>
      </c>
      <c r="AR4" s="96" t="s">
        <v>533</v>
      </c>
      <c r="AS4" s="47"/>
      <c r="AT4" s="95"/>
      <c r="AU4" s="96" t="s">
        <v>534</v>
      </c>
      <c r="AV4" s="47"/>
      <c r="AW4" s="95"/>
      <c r="AX4" s="162" t="s">
        <v>535</v>
      </c>
      <c r="AY4" s="159" t="s">
        <v>536</v>
      </c>
      <c r="AZ4" s="96" t="s">
        <v>533</v>
      </c>
      <c r="BA4" s="47"/>
      <c r="BB4" s="95"/>
      <c r="BC4" s="96" t="s">
        <v>534</v>
      </c>
      <c r="BD4" s="47"/>
      <c r="BE4" s="95"/>
    </row>
    <row r="5" spans="1:57" ht="22.5">
      <c r="A5" s="163"/>
      <c r="B5" s="151"/>
      <c r="C5" s="160"/>
      <c r="D5" s="113" t="s">
        <v>537</v>
      </c>
      <c r="E5" s="102" t="s">
        <v>538</v>
      </c>
      <c r="F5" s="53" t="s">
        <v>539</v>
      </c>
      <c r="G5" s="95" t="s">
        <v>537</v>
      </c>
      <c r="H5" s="102" t="s">
        <v>538</v>
      </c>
      <c r="I5" s="53" t="s">
        <v>539</v>
      </c>
      <c r="J5" s="163"/>
      <c r="K5" s="160"/>
      <c r="L5" s="113" t="s">
        <v>537</v>
      </c>
      <c r="M5" s="102" t="s">
        <v>538</v>
      </c>
      <c r="N5" s="53" t="s">
        <v>540</v>
      </c>
      <c r="O5" s="113" t="s">
        <v>537</v>
      </c>
      <c r="P5" s="102" t="s">
        <v>538</v>
      </c>
      <c r="Q5" s="53" t="s">
        <v>540</v>
      </c>
      <c r="R5" s="163"/>
      <c r="S5" s="160"/>
      <c r="T5" s="113" t="s">
        <v>537</v>
      </c>
      <c r="U5" s="102" t="s">
        <v>538</v>
      </c>
      <c r="V5" s="53" t="s">
        <v>540</v>
      </c>
      <c r="W5" s="113" t="s">
        <v>537</v>
      </c>
      <c r="X5" s="102" t="s">
        <v>538</v>
      </c>
      <c r="Y5" s="53" t="s">
        <v>540</v>
      </c>
      <c r="Z5" s="163"/>
      <c r="AA5" s="160"/>
      <c r="AB5" s="113" t="s">
        <v>537</v>
      </c>
      <c r="AC5" s="102" t="s">
        <v>538</v>
      </c>
      <c r="AD5" s="53" t="s">
        <v>540</v>
      </c>
      <c r="AE5" s="113" t="s">
        <v>537</v>
      </c>
      <c r="AF5" s="102" t="s">
        <v>538</v>
      </c>
      <c r="AG5" s="53" t="s">
        <v>540</v>
      </c>
      <c r="AH5" s="163"/>
      <c r="AI5" s="160"/>
      <c r="AJ5" s="113" t="s">
        <v>537</v>
      </c>
      <c r="AK5" s="102" t="s">
        <v>538</v>
      </c>
      <c r="AL5" s="53" t="s">
        <v>540</v>
      </c>
      <c r="AM5" s="113" t="s">
        <v>537</v>
      </c>
      <c r="AN5" s="102" t="s">
        <v>538</v>
      </c>
      <c r="AO5" s="53" t="s">
        <v>540</v>
      </c>
      <c r="AP5" s="163"/>
      <c r="AQ5" s="160"/>
      <c r="AR5" s="113" t="s">
        <v>537</v>
      </c>
      <c r="AS5" s="102" t="s">
        <v>538</v>
      </c>
      <c r="AT5" s="53" t="s">
        <v>540</v>
      </c>
      <c r="AU5" s="113" t="s">
        <v>537</v>
      </c>
      <c r="AV5" s="102" t="s">
        <v>538</v>
      </c>
      <c r="AW5" s="53" t="s">
        <v>540</v>
      </c>
      <c r="AX5" s="163"/>
      <c r="AY5" s="160"/>
      <c r="AZ5" s="113" t="s">
        <v>537</v>
      </c>
      <c r="BA5" s="102" t="s">
        <v>538</v>
      </c>
      <c r="BB5" s="53" t="s">
        <v>540</v>
      </c>
      <c r="BC5" s="113" t="s">
        <v>537</v>
      </c>
      <c r="BD5" s="102" t="s">
        <v>538</v>
      </c>
      <c r="BE5" s="53" t="s">
        <v>540</v>
      </c>
    </row>
    <row r="6" spans="1:57" s="127" customFormat="1" ht="13.5">
      <c r="A6" s="164"/>
      <c r="B6" s="152"/>
      <c r="C6" s="161"/>
      <c r="D6" s="114" t="s">
        <v>541</v>
      </c>
      <c r="E6" s="115" t="s">
        <v>541</v>
      </c>
      <c r="F6" s="115" t="s">
        <v>541</v>
      </c>
      <c r="G6" s="114" t="s">
        <v>541</v>
      </c>
      <c r="H6" s="115" t="s">
        <v>541</v>
      </c>
      <c r="I6" s="115" t="s">
        <v>541</v>
      </c>
      <c r="J6" s="164"/>
      <c r="K6" s="161"/>
      <c r="L6" s="114" t="s">
        <v>541</v>
      </c>
      <c r="M6" s="115" t="s">
        <v>541</v>
      </c>
      <c r="N6" s="115" t="s">
        <v>541</v>
      </c>
      <c r="O6" s="114" t="s">
        <v>541</v>
      </c>
      <c r="P6" s="115" t="s">
        <v>541</v>
      </c>
      <c r="Q6" s="115" t="s">
        <v>541</v>
      </c>
      <c r="R6" s="164"/>
      <c r="S6" s="161"/>
      <c r="T6" s="114" t="s">
        <v>541</v>
      </c>
      <c r="U6" s="115" t="s">
        <v>541</v>
      </c>
      <c r="V6" s="115" t="s">
        <v>541</v>
      </c>
      <c r="W6" s="114" t="s">
        <v>541</v>
      </c>
      <c r="X6" s="115" t="s">
        <v>541</v>
      </c>
      <c r="Y6" s="115" t="s">
        <v>541</v>
      </c>
      <c r="Z6" s="164"/>
      <c r="AA6" s="161"/>
      <c r="AB6" s="114" t="s">
        <v>541</v>
      </c>
      <c r="AC6" s="115" t="s">
        <v>541</v>
      </c>
      <c r="AD6" s="115" t="s">
        <v>541</v>
      </c>
      <c r="AE6" s="114" t="s">
        <v>541</v>
      </c>
      <c r="AF6" s="115" t="s">
        <v>541</v>
      </c>
      <c r="AG6" s="115" t="s">
        <v>541</v>
      </c>
      <c r="AH6" s="164"/>
      <c r="AI6" s="161"/>
      <c r="AJ6" s="114" t="s">
        <v>541</v>
      </c>
      <c r="AK6" s="115" t="s">
        <v>541</v>
      </c>
      <c r="AL6" s="115" t="s">
        <v>541</v>
      </c>
      <c r="AM6" s="114" t="s">
        <v>541</v>
      </c>
      <c r="AN6" s="115" t="s">
        <v>541</v>
      </c>
      <c r="AO6" s="115" t="s">
        <v>541</v>
      </c>
      <c r="AP6" s="164"/>
      <c r="AQ6" s="161"/>
      <c r="AR6" s="114" t="s">
        <v>541</v>
      </c>
      <c r="AS6" s="115" t="s">
        <v>541</v>
      </c>
      <c r="AT6" s="115" t="s">
        <v>541</v>
      </c>
      <c r="AU6" s="114" t="s">
        <v>541</v>
      </c>
      <c r="AV6" s="115" t="s">
        <v>541</v>
      </c>
      <c r="AW6" s="115" t="s">
        <v>541</v>
      </c>
      <c r="AX6" s="164"/>
      <c r="AY6" s="161"/>
      <c r="AZ6" s="114" t="s">
        <v>541</v>
      </c>
      <c r="BA6" s="115" t="s">
        <v>541</v>
      </c>
      <c r="BB6" s="115" t="s">
        <v>541</v>
      </c>
      <c r="BC6" s="114" t="s">
        <v>541</v>
      </c>
      <c r="BD6" s="115" t="s">
        <v>541</v>
      </c>
      <c r="BE6" s="115" t="s">
        <v>541</v>
      </c>
    </row>
    <row r="7" spans="1:57" s="122" customFormat="1" ht="12" customHeight="1">
      <c r="A7" s="191" t="s">
        <v>366</v>
      </c>
      <c r="B7" s="194">
        <v>23000</v>
      </c>
      <c r="C7" s="191" t="s">
        <v>520</v>
      </c>
      <c r="D7" s="193">
        <f>SUM(D8:D186)</f>
        <v>1286799</v>
      </c>
      <c r="E7" s="193">
        <f>SUM(E8:E186)</f>
        <v>9518915</v>
      </c>
      <c r="F7" s="193">
        <f>SUM(F8:F186)</f>
        <v>10805714</v>
      </c>
      <c r="G7" s="193">
        <f>SUM(G8:G186)</f>
        <v>0</v>
      </c>
      <c r="H7" s="193">
        <f>SUM(H8:H186)</f>
        <v>3787321</v>
      </c>
      <c r="I7" s="193">
        <f>SUM(I8:I186)</f>
        <v>3787321</v>
      </c>
      <c r="J7" s="195">
        <f>COUNTIF(J8:J186,"&lt;&gt;")</f>
        <v>46</v>
      </c>
      <c r="K7" s="195">
        <f>COUNTIF(K8:K186,"&lt;&gt;")</f>
        <v>46</v>
      </c>
      <c r="L7" s="193">
        <f>SUM(L8:L186)</f>
        <v>1255275</v>
      </c>
      <c r="M7" s="193">
        <f>SUM(M8:M186)</f>
        <v>9007155</v>
      </c>
      <c r="N7" s="193">
        <f>SUM(N8:N186)</f>
        <v>10262430</v>
      </c>
      <c r="O7" s="193">
        <f>SUM(O8:O186)</f>
        <v>0</v>
      </c>
      <c r="P7" s="193">
        <f>SUM(P8:P186)</f>
        <v>2622214</v>
      </c>
      <c r="Q7" s="193">
        <f>SUM(Q8:Q186)</f>
        <v>2622214</v>
      </c>
      <c r="R7" s="195">
        <f>COUNTIF(R8:R186,"&lt;&gt;")</f>
        <v>13</v>
      </c>
      <c r="S7" s="195">
        <f>COUNTIF(S8:S186,"&lt;&gt;")</f>
        <v>13</v>
      </c>
      <c r="T7" s="193">
        <f>SUM(T8:T186)</f>
        <v>31524</v>
      </c>
      <c r="U7" s="193">
        <f>SUM(U8:U186)</f>
        <v>511760</v>
      </c>
      <c r="V7" s="193">
        <f>SUM(V8:V186)</f>
        <v>543284</v>
      </c>
      <c r="W7" s="193">
        <f>SUM(W8:W186)</f>
        <v>0</v>
      </c>
      <c r="X7" s="193">
        <f>SUM(X8:X186)</f>
        <v>1165107</v>
      </c>
      <c r="Y7" s="193">
        <f>SUM(Y8:Y186)</f>
        <v>1165107</v>
      </c>
      <c r="Z7" s="195">
        <f>COUNTIF(Z8:Z186,"&lt;&gt;")</f>
        <v>0</v>
      </c>
      <c r="AA7" s="195">
        <f>COUNTIF(AA8:AA186,"&lt;&gt;")</f>
        <v>0</v>
      </c>
      <c r="AB7" s="193">
        <f>SUM(AB8:AB186)</f>
        <v>0</v>
      </c>
      <c r="AC7" s="193">
        <f>SUM(AC8:AC186)</f>
        <v>0</v>
      </c>
      <c r="AD7" s="193">
        <f>SUM(AD8:AD186)</f>
        <v>0</v>
      </c>
      <c r="AE7" s="193">
        <f>SUM(AE8:AE186)</f>
        <v>0</v>
      </c>
      <c r="AF7" s="193">
        <f>SUM(AF8:AF186)</f>
        <v>0</v>
      </c>
      <c r="AG7" s="193">
        <f>SUM(AG8:AG186)</f>
        <v>0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366</v>
      </c>
      <c r="B8" s="134" t="s">
        <v>367</v>
      </c>
      <c r="C8" s="118" t="s">
        <v>368</v>
      </c>
      <c r="D8" s="120">
        <f aca="true" t="shared" si="0" ref="D8:D64">SUM(L8,T8,AB8,AJ8,AR8,AZ8)</f>
        <v>0</v>
      </c>
      <c r="E8" s="120">
        <f aca="true" t="shared" si="1" ref="E8:E64">SUM(M8,U8,AC8,AK8,AS8,BA8)</f>
        <v>0</v>
      </c>
      <c r="F8" s="120">
        <f aca="true" t="shared" si="2" ref="F8:F64">SUM(D8:E8)</f>
        <v>0</v>
      </c>
      <c r="G8" s="120">
        <f aca="true" t="shared" si="3" ref="G8:G64">SUM(O8,W8,AE8,AM8,AU8,BC8)</f>
        <v>0</v>
      </c>
      <c r="H8" s="120">
        <f aca="true" t="shared" si="4" ref="H8:H64">SUM(P8,X8,AF8,AN8,AV8,BD8)</f>
        <v>0</v>
      </c>
      <c r="I8" s="120">
        <f aca="true" t="shared" si="5" ref="I8:I64">SUM(G8:H8)</f>
        <v>0</v>
      </c>
      <c r="J8" s="123"/>
      <c r="K8" s="124"/>
      <c r="L8" s="120">
        <v>0</v>
      </c>
      <c r="M8" s="120">
        <v>0</v>
      </c>
      <c r="N8" s="120">
        <f aca="true" t="shared" si="6" ref="N8:N64">SUM(L8,+M8)</f>
        <v>0</v>
      </c>
      <c r="O8" s="120">
        <v>0</v>
      </c>
      <c r="P8" s="120">
        <v>0</v>
      </c>
      <c r="Q8" s="120">
        <f aca="true" t="shared" si="7" ref="Q8:Q64">SUM(O8,+P8)</f>
        <v>0</v>
      </c>
      <c r="R8" s="123"/>
      <c r="S8" s="124"/>
      <c r="T8" s="120">
        <v>0</v>
      </c>
      <c r="U8" s="120">
        <v>0</v>
      </c>
      <c r="V8" s="120">
        <f aca="true" t="shared" si="8" ref="V8:V64">+SUM(T8,U8)</f>
        <v>0</v>
      </c>
      <c r="W8" s="120">
        <v>0</v>
      </c>
      <c r="X8" s="120">
        <v>0</v>
      </c>
      <c r="Y8" s="120">
        <f aca="true" t="shared" si="9" ref="Y8:Y64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64">+SUM(AB8,AC8)</f>
        <v>0</v>
      </c>
      <c r="AE8" s="120">
        <v>0</v>
      </c>
      <c r="AF8" s="120">
        <v>0</v>
      </c>
      <c r="AG8" s="120">
        <f aca="true" t="shared" si="11" ref="AG8:AG64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64">SUM(AJ8,+AK8)</f>
        <v>0</v>
      </c>
      <c r="AM8" s="120">
        <v>0</v>
      </c>
      <c r="AN8" s="120">
        <v>0</v>
      </c>
      <c r="AO8" s="120">
        <f aca="true" t="shared" si="13" ref="AO8:AO64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64">SUM(AR8,+AS8)</f>
        <v>0</v>
      </c>
      <c r="AU8" s="120">
        <v>0</v>
      </c>
      <c r="AV8" s="120">
        <v>0</v>
      </c>
      <c r="AW8" s="120">
        <f aca="true" t="shared" si="15" ref="AW8:AW64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64">SUM(AZ8,BA8)</f>
        <v>0</v>
      </c>
      <c r="BC8" s="120">
        <v>0</v>
      </c>
      <c r="BD8" s="120">
        <v>0</v>
      </c>
      <c r="BE8" s="120">
        <f aca="true" t="shared" si="17" ref="BE8:BE64">SUM(BC8,+BD8)</f>
        <v>0</v>
      </c>
    </row>
    <row r="9" spans="1:57" s="122" customFormat="1" ht="12" customHeight="1">
      <c r="A9" s="118" t="s">
        <v>366</v>
      </c>
      <c r="B9" s="134" t="s">
        <v>369</v>
      </c>
      <c r="C9" s="118" t="s">
        <v>370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366</v>
      </c>
      <c r="B10" s="134" t="s">
        <v>371</v>
      </c>
      <c r="C10" s="118" t="s">
        <v>372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366</v>
      </c>
      <c r="B11" s="134" t="s">
        <v>373</v>
      </c>
      <c r="C11" s="118" t="s">
        <v>374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366</v>
      </c>
      <c r="B12" s="134" t="s">
        <v>375</v>
      </c>
      <c r="C12" s="118" t="s">
        <v>376</v>
      </c>
      <c r="D12" s="130">
        <f t="shared" si="0"/>
        <v>0</v>
      </c>
      <c r="E12" s="130">
        <f t="shared" si="1"/>
        <v>281534</v>
      </c>
      <c r="F12" s="130">
        <f t="shared" si="2"/>
        <v>281534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 t="s">
        <v>377</v>
      </c>
      <c r="K12" s="118" t="s">
        <v>378</v>
      </c>
      <c r="L12" s="130"/>
      <c r="M12" s="130">
        <v>281534</v>
      </c>
      <c r="N12" s="130">
        <f t="shared" si="6"/>
        <v>281534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366</v>
      </c>
      <c r="B13" s="134" t="s">
        <v>379</v>
      </c>
      <c r="C13" s="118" t="s">
        <v>380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145885</v>
      </c>
      <c r="I13" s="130">
        <f t="shared" si="5"/>
        <v>145885</v>
      </c>
      <c r="J13" s="119" t="s">
        <v>381</v>
      </c>
      <c r="K13" s="118" t="s">
        <v>420</v>
      </c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145885</v>
      </c>
      <c r="Q13" s="130">
        <f t="shared" si="7"/>
        <v>145885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366</v>
      </c>
      <c r="B14" s="134" t="s">
        <v>382</v>
      </c>
      <c r="C14" s="118" t="s">
        <v>383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366</v>
      </c>
      <c r="B15" s="134" t="s">
        <v>384</v>
      </c>
      <c r="C15" s="118" t="s">
        <v>385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366</v>
      </c>
      <c r="B16" s="134" t="s">
        <v>386</v>
      </c>
      <c r="C16" s="118" t="s">
        <v>387</v>
      </c>
      <c r="D16" s="130">
        <f t="shared" si="0"/>
        <v>0</v>
      </c>
      <c r="E16" s="130">
        <f t="shared" si="1"/>
        <v>323111</v>
      </c>
      <c r="F16" s="130">
        <f t="shared" si="2"/>
        <v>323111</v>
      </c>
      <c r="G16" s="130">
        <f t="shared" si="3"/>
        <v>0</v>
      </c>
      <c r="H16" s="130">
        <f t="shared" si="4"/>
        <v>90787</v>
      </c>
      <c r="I16" s="130">
        <f t="shared" si="5"/>
        <v>90787</v>
      </c>
      <c r="J16" s="119" t="s">
        <v>388</v>
      </c>
      <c r="K16" s="118" t="s">
        <v>389</v>
      </c>
      <c r="L16" s="130">
        <v>0</v>
      </c>
      <c r="M16" s="130">
        <v>323111</v>
      </c>
      <c r="N16" s="130">
        <f t="shared" si="6"/>
        <v>323111</v>
      </c>
      <c r="O16" s="130">
        <v>0</v>
      </c>
      <c r="P16" s="130">
        <v>90787</v>
      </c>
      <c r="Q16" s="130">
        <f t="shared" si="7"/>
        <v>90787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366</v>
      </c>
      <c r="B17" s="134" t="s">
        <v>390</v>
      </c>
      <c r="C17" s="118" t="s">
        <v>391</v>
      </c>
      <c r="D17" s="130">
        <f t="shared" si="0"/>
        <v>0</v>
      </c>
      <c r="E17" s="130">
        <f t="shared" si="1"/>
        <v>634766</v>
      </c>
      <c r="F17" s="130">
        <f t="shared" si="2"/>
        <v>634766</v>
      </c>
      <c r="G17" s="130">
        <f t="shared" si="3"/>
        <v>0</v>
      </c>
      <c r="H17" s="130">
        <f t="shared" si="4"/>
        <v>140295</v>
      </c>
      <c r="I17" s="130">
        <f t="shared" si="5"/>
        <v>140295</v>
      </c>
      <c r="J17" s="119" t="s">
        <v>392</v>
      </c>
      <c r="K17" s="118" t="s">
        <v>393</v>
      </c>
      <c r="L17" s="130">
        <v>0</v>
      </c>
      <c r="M17" s="130">
        <v>634766</v>
      </c>
      <c r="N17" s="130">
        <f t="shared" si="6"/>
        <v>634766</v>
      </c>
      <c r="O17" s="130">
        <v>0</v>
      </c>
      <c r="P17" s="130">
        <v>140295</v>
      </c>
      <c r="Q17" s="130">
        <f t="shared" si="7"/>
        <v>140295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366</v>
      </c>
      <c r="B18" s="134" t="s">
        <v>394</v>
      </c>
      <c r="C18" s="118" t="s">
        <v>395</v>
      </c>
      <c r="D18" s="130">
        <f t="shared" si="0"/>
        <v>0</v>
      </c>
      <c r="E18" s="130">
        <f t="shared" si="1"/>
        <v>516289</v>
      </c>
      <c r="F18" s="130">
        <f t="shared" si="2"/>
        <v>516289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 t="s">
        <v>396</v>
      </c>
      <c r="K18" s="118" t="s">
        <v>397</v>
      </c>
      <c r="L18" s="130">
        <v>0</v>
      </c>
      <c r="M18" s="130">
        <v>516289</v>
      </c>
      <c r="N18" s="130">
        <f t="shared" si="6"/>
        <v>516289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366</v>
      </c>
      <c r="B19" s="134" t="s">
        <v>398</v>
      </c>
      <c r="C19" s="118" t="s">
        <v>399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232167</v>
      </c>
      <c r="I19" s="130">
        <f t="shared" si="5"/>
        <v>232167</v>
      </c>
      <c r="J19" s="119" t="s">
        <v>400</v>
      </c>
      <c r="K19" s="118" t="s">
        <v>401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232167</v>
      </c>
      <c r="Q19" s="130">
        <f t="shared" si="7"/>
        <v>232167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366</v>
      </c>
      <c r="B20" s="134" t="s">
        <v>402</v>
      </c>
      <c r="C20" s="118" t="s">
        <v>403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/>
      <c r="K20" s="118"/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366</v>
      </c>
      <c r="B21" s="134" t="s">
        <v>404</v>
      </c>
      <c r="C21" s="118" t="s">
        <v>405</v>
      </c>
      <c r="D21" s="130">
        <f t="shared" si="0"/>
        <v>0</v>
      </c>
      <c r="E21" s="130">
        <f t="shared" si="1"/>
        <v>605715</v>
      </c>
      <c r="F21" s="130">
        <f t="shared" si="2"/>
        <v>605715</v>
      </c>
      <c r="G21" s="130">
        <f t="shared" si="3"/>
        <v>0</v>
      </c>
      <c r="H21" s="130">
        <f t="shared" si="4"/>
        <v>85984</v>
      </c>
      <c r="I21" s="130">
        <f t="shared" si="5"/>
        <v>85984</v>
      </c>
      <c r="J21" s="119" t="s">
        <v>406</v>
      </c>
      <c r="K21" s="118" t="s">
        <v>407</v>
      </c>
      <c r="L21" s="130">
        <v>0</v>
      </c>
      <c r="M21" s="130">
        <v>605715</v>
      </c>
      <c r="N21" s="130">
        <f t="shared" si="6"/>
        <v>605715</v>
      </c>
      <c r="O21" s="130">
        <v>0</v>
      </c>
      <c r="P21" s="130">
        <v>85984</v>
      </c>
      <c r="Q21" s="130">
        <f t="shared" si="7"/>
        <v>85984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366</v>
      </c>
      <c r="B22" s="134" t="s">
        <v>408</v>
      </c>
      <c r="C22" s="118" t="s">
        <v>409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106332</v>
      </c>
      <c r="I22" s="130">
        <f t="shared" si="5"/>
        <v>106332</v>
      </c>
      <c r="J22" s="119" t="s">
        <v>410</v>
      </c>
      <c r="K22" s="118" t="s">
        <v>411</v>
      </c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106332</v>
      </c>
      <c r="Q22" s="130">
        <f t="shared" si="7"/>
        <v>106332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366</v>
      </c>
      <c r="B23" s="134" t="s">
        <v>412</v>
      </c>
      <c r="C23" s="118" t="s">
        <v>413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73146</v>
      </c>
      <c r="I23" s="130">
        <f t="shared" si="5"/>
        <v>73146</v>
      </c>
      <c r="J23" s="119" t="s">
        <v>414</v>
      </c>
      <c r="K23" s="118" t="s">
        <v>415</v>
      </c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73146</v>
      </c>
      <c r="Q23" s="130">
        <f t="shared" si="7"/>
        <v>73146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366</v>
      </c>
      <c r="B24" s="134" t="s">
        <v>416</v>
      </c>
      <c r="C24" s="118" t="s">
        <v>417</v>
      </c>
      <c r="D24" s="130">
        <f t="shared" si="0"/>
        <v>0</v>
      </c>
      <c r="E24" s="130">
        <f t="shared" si="1"/>
        <v>439402</v>
      </c>
      <c r="F24" s="130">
        <f t="shared" si="2"/>
        <v>439402</v>
      </c>
      <c r="G24" s="130">
        <f t="shared" si="3"/>
        <v>0</v>
      </c>
      <c r="H24" s="130">
        <f t="shared" si="4"/>
        <v>98001</v>
      </c>
      <c r="I24" s="130">
        <f t="shared" si="5"/>
        <v>98001</v>
      </c>
      <c r="J24" s="119" t="s">
        <v>418</v>
      </c>
      <c r="K24" s="118" t="s">
        <v>419</v>
      </c>
      <c r="L24" s="130">
        <v>0</v>
      </c>
      <c r="M24" s="130">
        <v>439402</v>
      </c>
      <c r="N24" s="130">
        <f t="shared" si="6"/>
        <v>439402</v>
      </c>
      <c r="O24" s="130">
        <v>0</v>
      </c>
      <c r="P24" s="130">
        <v>0</v>
      </c>
      <c r="Q24" s="130">
        <f t="shared" si="7"/>
        <v>0</v>
      </c>
      <c r="R24" s="119" t="s">
        <v>381</v>
      </c>
      <c r="S24" s="118" t="s">
        <v>420</v>
      </c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98001</v>
      </c>
      <c r="Y24" s="130">
        <f t="shared" si="9"/>
        <v>98001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366</v>
      </c>
      <c r="B25" s="134" t="s">
        <v>421</v>
      </c>
      <c r="C25" s="118" t="s">
        <v>422</v>
      </c>
      <c r="D25" s="130">
        <f t="shared" si="0"/>
        <v>0</v>
      </c>
      <c r="E25" s="130">
        <f t="shared" si="1"/>
        <v>611830</v>
      </c>
      <c r="F25" s="130">
        <f t="shared" si="2"/>
        <v>611830</v>
      </c>
      <c r="G25" s="130">
        <f t="shared" si="3"/>
        <v>0</v>
      </c>
      <c r="H25" s="130">
        <f t="shared" si="4"/>
        <v>174074</v>
      </c>
      <c r="I25" s="130">
        <f t="shared" si="5"/>
        <v>174074</v>
      </c>
      <c r="J25" s="119" t="s">
        <v>423</v>
      </c>
      <c r="K25" s="118" t="s">
        <v>424</v>
      </c>
      <c r="L25" s="130">
        <v>0</v>
      </c>
      <c r="M25" s="130">
        <v>611830</v>
      </c>
      <c r="N25" s="130">
        <f t="shared" si="6"/>
        <v>611830</v>
      </c>
      <c r="O25" s="130">
        <v>0</v>
      </c>
      <c r="P25" s="130">
        <v>0</v>
      </c>
      <c r="Q25" s="130">
        <f t="shared" si="7"/>
        <v>0</v>
      </c>
      <c r="R25" s="119" t="s">
        <v>414</v>
      </c>
      <c r="S25" s="118" t="s">
        <v>415</v>
      </c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174074</v>
      </c>
      <c r="Y25" s="130">
        <f t="shared" si="9"/>
        <v>174074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366</v>
      </c>
      <c r="B26" s="134" t="s">
        <v>425</v>
      </c>
      <c r="C26" s="118" t="s">
        <v>426</v>
      </c>
      <c r="D26" s="130">
        <f t="shared" si="0"/>
        <v>203745</v>
      </c>
      <c r="E26" s="130">
        <f t="shared" si="1"/>
        <v>606015</v>
      </c>
      <c r="F26" s="130">
        <f t="shared" si="2"/>
        <v>809760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 t="s">
        <v>427</v>
      </c>
      <c r="K26" s="118" t="s">
        <v>452</v>
      </c>
      <c r="L26" s="130">
        <v>203745</v>
      </c>
      <c r="M26" s="130">
        <v>606015</v>
      </c>
      <c r="N26" s="130">
        <f t="shared" si="6"/>
        <v>809760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366</v>
      </c>
      <c r="B27" s="134" t="s">
        <v>428</v>
      </c>
      <c r="C27" s="118" t="s">
        <v>429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366</v>
      </c>
      <c r="B28" s="134" t="s">
        <v>430</v>
      </c>
      <c r="C28" s="118" t="s">
        <v>431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366</v>
      </c>
      <c r="B29" s="134" t="s">
        <v>432</v>
      </c>
      <c r="C29" s="118" t="s">
        <v>433</v>
      </c>
      <c r="D29" s="130">
        <f t="shared" si="0"/>
        <v>0</v>
      </c>
      <c r="E29" s="130">
        <f t="shared" si="1"/>
        <v>0</v>
      </c>
      <c r="F29" s="130">
        <f t="shared" si="2"/>
        <v>0</v>
      </c>
      <c r="G29" s="130">
        <f t="shared" si="3"/>
        <v>0</v>
      </c>
      <c r="H29" s="130">
        <f t="shared" si="4"/>
        <v>185091</v>
      </c>
      <c r="I29" s="130">
        <f t="shared" si="5"/>
        <v>185091</v>
      </c>
      <c r="J29" s="119" t="s">
        <v>434</v>
      </c>
      <c r="K29" s="118" t="s">
        <v>435</v>
      </c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185091</v>
      </c>
      <c r="Q29" s="130">
        <f t="shared" si="7"/>
        <v>185091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366</v>
      </c>
      <c r="B30" s="134" t="s">
        <v>436</v>
      </c>
      <c r="C30" s="118" t="s">
        <v>437</v>
      </c>
      <c r="D30" s="130">
        <f t="shared" si="0"/>
        <v>142563</v>
      </c>
      <c r="E30" s="130">
        <f t="shared" si="1"/>
        <v>85954</v>
      </c>
      <c r="F30" s="130">
        <f t="shared" si="2"/>
        <v>228517</v>
      </c>
      <c r="G30" s="130">
        <f t="shared" si="3"/>
        <v>0</v>
      </c>
      <c r="H30" s="130">
        <f t="shared" si="4"/>
        <v>82798</v>
      </c>
      <c r="I30" s="130">
        <f t="shared" si="5"/>
        <v>82798</v>
      </c>
      <c r="J30" s="119" t="s">
        <v>438</v>
      </c>
      <c r="K30" s="118" t="s">
        <v>439</v>
      </c>
      <c r="L30" s="130">
        <v>142563</v>
      </c>
      <c r="M30" s="130">
        <v>85954</v>
      </c>
      <c r="N30" s="130">
        <f t="shared" si="6"/>
        <v>228517</v>
      </c>
      <c r="O30" s="130">
        <v>0</v>
      </c>
      <c r="P30" s="130">
        <v>82798</v>
      </c>
      <c r="Q30" s="130">
        <f t="shared" si="7"/>
        <v>82798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366</v>
      </c>
      <c r="B31" s="134" t="s">
        <v>440</v>
      </c>
      <c r="C31" s="118" t="s">
        <v>441</v>
      </c>
      <c r="D31" s="130">
        <f t="shared" si="0"/>
        <v>0</v>
      </c>
      <c r="E31" s="130">
        <f t="shared" si="1"/>
        <v>0</v>
      </c>
      <c r="F31" s="130">
        <f t="shared" si="2"/>
        <v>0</v>
      </c>
      <c r="G31" s="130">
        <f t="shared" si="3"/>
        <v>0</v>
      </c>
      <c r="H31" s="130">
        <f t="shared" si="4"/>
        <v>36469</v>
      </c>
      <c r="I31" s="130">
        <f t="shared" si="5"/>
        <v>36469</v>
      </c>
      <c r="J31" s="119" t="s">
        <v>434</v>
      </c>
      <c r="K31" s="118" t="s">
        <v>435</v>
      </c>
      <c r="L31" s="130">
        <v>0</v>
      </c>
      <c r="M31" s="130">
        <v>0</v>
      </c>
      <c r="N31" s="130">
        <f t="shared" si="6"/>
        <v>0</v>
      </c>
      <c r="O31" s="130">
        <v>0</v>
      </c>
      <c r="P31" s="130">
        <v>36469</v>
      </c>
      <c r="Q31" s="130">
        <f t="shared" si="7"/>
        <v>36469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366</v>
      </c>
      <c r="B32" s="134" t="s">
        <v>442</v>
      </c>
      <c r="C32" s="118" t="s">
        <v>443</v>
      </c>
      <c r="D32" s="130">
        <f t="shared" si="0"/>
        <v>0</v>
      </c>
      <c r="E32" s="130">
        <f t="shared" si="1"/>
        <v>289201</v>
      </c>
      <c r="F32" s="130">
        <f t="shared" si="2"/>
        <v>289201</v>
      </c>
      <c r="G32" s="130">
        <f t="shared" si="3"/>
        <v>0</v>
      </c>
      <c r="H32" s="130">
        <f t="shared" si="4"/>
        <v>83653</v>
      </c>
      <c r="I32" s="130">
        <f t="shared" si="5"/>
        <v>83653</v>
      </c>
      <c r="J32" s="119" t="s">
        <v>396</v>
      </c>
      <c r="K32" s="118" t="s">
        <v>397</v>
      </c>
      <c r="L32" s="130">
        <v>0</v>
      </c>
      <c r="M32" s="130">
        <v>289201</v>
      </c>
      <c r="N32" s="130">
        <f t="shared" si="6"/>
        <v>289201</v>
      </c>
      <c r="O32" s="130">
        <v>0</v>
      </c>
      <c r="P32" s="130">
        <v>0</v>
      </c>
      <c r="Q32" s="130">
        <f t="shared" si="7"/>
        <v>0</v>
      </c>
      <c r="R32" s="119" t="s">
        <v>400</v>
      </c>
      <c r="S32" s="118" t="s">
        <v>401</v>
      </c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83653</v>
      </c>
      <c r="Y32" s="130">
        <f t="shared" si="9"/>
        <v>83653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366</v>
      </c>
      <c r="B33" s="134" t="s">
        <v>444</v>
      </c>
      <c r="C33" s="118" t="s">
        <v>445</v>
      </c>
      <c r="D33" s="130">
        <f t="shared" si="0"/>
        <v>0</v>
      </c>
      <c r="E33" s="130">
        <f t="shared" si="1"/>
        <v>166286</v>
      </c>
      <c r="F33" s="130">
        <f t="shared" si="2"/>
        <v>166286</v>
      </c>
      <c r="G33" s="130">
        <f t="shared" si="3"/>
        <v>0</v>
      </c>
      <c r="H33" s="130">
        <f t="shared" si="4"/>
        <v>194948</v>
      </c>
      <c r="I33" s="130">
        <f t="shared" si="5"/>
        <v>194948</v>
      </c>
      <c r="J33" s="119" t="s">
        <v>377</v>
      </c>
      <c r="K33" s="118" t="s">
        <v>378</v>
      </c>
      <c r="L33" s="130">
        <v>0</v>
      </c>
      <c r="M33" s="130">
        <v>166286</v>
      </c>
      <c r="N33" s="130">
        <f t="shared" si="6"/>
        <v>166286</v>
      </c>
      <c r="O33" s="130">
        <v>0</v>
      </c>
      <c r="P33" s="130">
        <v>0</v>
      </c>
      <c r="Q33" s="130">
        <f t="shared" si="7"/>
        <v>0</v>
      </c>
      <c r="R33" s="119" t="s">
        <v>446</v>
      </c>
      <c r="S33" s="118" t="s">
        <v>447</v>
      </c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194948</v>
      </c>
      <c r="Y33" s="130">
        <f t="shared" si="9"/>
        <v>194948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366</v>
      </c>
      <c r="B34" s="134" t="s">
        <v>448</v>
      </c>
      <c r="C34" s="118" t="s">
        <v>449</v>
      </c>
      <c r="D34" s="130">
        <f t="shared" si="0"/>
        <v>0</v>
      </c>
      <c r="E34" s="130">
        <f t="shared" si="1"/>
        <v>389310</v>
      </c>
      <c r="F34" s="130">
        <f t="shared" si="2"/>
        <v>389310</v>
      </c>
      <c r="G34" s="130">
        <f t="shared" si="3"/>
        <v>0</v>
      </c>
      <c r="H34" s="130">
        <f t="shared" si="4"/>
        <v>86045</v>
      </c>
      <c r="I34" s="130">
        <f t="shared" si="5"/>
        <v>86045</v>
      </c>
      <c r="J34" s="119" t="s">
        <v>392</v>
      </c>
      <c r="K34" s="118" t="s">
        <v>393</v>
      </c>
      <c r="L34" s="130">
        <v>0</v>
      </c>
      <c r="M34" s="130">
        <v>389310</v>
      </c>
      <c r="N34" s="130">
        <f t="shared" si="6"/>
        <v>389310</v>
      </c>
      <c r="O34" s="130">
        <v>0</v>
      </c>
      <c r="P34" s="130">
        <v>86045</v>
      </c>
      <c r="Q34" s="130">
        <f t="shared" si="7"/>
        <v>86045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366</v>
      </c>
      <c r="B35" s="134" t="s">
        <v>450</v>
      </c>
      <c r="C35" s="118" t="s">
        <v>451</v>
      </c>
      <c r="D35" s="130">
        <f t="shared" si="0"/>
        <v>81377</v>
      </c>
      <c r="E35" s="130">
        <f t="shared" si="1"/>
        <v>237863</v>
      </c>
      <c r="F35" s="130">
        <f t="shared" si="2"/>
        <v>319240</v>
      </c>
      <c r="G35" s="130">
        <f t="shared" si="3"/>
        <v>0</v>
      </c>
      <c r="H35" s="130">
        <f t="shared" si="4"/>
        <v>51457</v>
      </c>
      <c r="I35" s="130">
        <f t="shared" si="5"/>
        <v>51457</v>
      </c>
      <c r="J35" s="119" t="s">
        <v>427</v>
      </c>
      <c r="K35" s="118" t="s">
        <v>452</v>
      </c>
      <c r="L35" s="130">
        <v>81377</v>
      </c>
      <c r="M35" s="130">
        <v>237863</v>
      </c>
      <c r="N35" s="130">
        <f t="shared" si="6"/>
        <v>319240</v>
      </c>
      <c r="O35" s="130">
        <v>0</v>
      </c>
      <c r="P35" s="130">
        <v>0</v>
      </c>
      <c r="Q35" s="130">
        <f t="shared" si="7"/>
        <v>0</v>
      </c>
      <c r="R35" s="119" t="s">
        <v>414</v>
      </c>
      <c r="S35" s="118" t="s">
        <v>415</v>
      </c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51457</v>
      </c>
      <c r="Y35" s="130">
        <f t="shared" si="9"/>
        <v>51457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366</v>
      </c>
      <c r="B36" s="134" t="s">
        <v>453</v>
      </c>
      <c r="C36" s="118" t="s">
        <v>454</v>
      </c>
      <c r="D36" s="130">
        <f t="shared" si="0"/>
        <v>115425</v>
      </c>
      <c r="E36" s="130">
        <f t="shared" si="1"/>
        <v>62165</v>
      </c>
      <c r="F36" s="130">
        <f t="shared" si="2"/>
        <v>177590</v>
      </c>
      <c r="G36" s="130">
        <f t="shared" si="3"/>
        <v>0</v>
      </c>
      <c r="H36" s="130">
        <f t="shared" si="4"/>
        <v>32306</v>
      </c>
      <c r="I36" s="130">
        <f t="shared" si="5"/>
        <v>32306</v>
      </c>
      <c r="J36" s="119" t="s">
        <v>438</v>
      </c>
      <c r="K36" s="118" t="s">
        <v>439</v>
      </c>
      <c r="L36" s="130">
        <v>115425</v>
      </c>
      <c r="M36" s="130">
        <v>62165</v>
      </c>
      <c r="N36" s="130">
        <f t="shared" si="6"/>
        <v>177590</v>
      </c>
      <c r="O36" s="130">
        <v>0</v>
      </c>
      <c r="P36" s="130">
        <v>32306</v>
      </c>
      <c r="Q36" s="130">
        <f t="shared" si="7"/>
        <v>32306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366</v>
      </c>
      <c r="B37" s="134" t="s">
        <v>455</v>
      </c>
      <c r="C37" s="118" t="s">
        <v>456</v>
      </c>
      <c r="D37" s="130">
        <f t="shared" si="0"/>
        <v>267462</v>
      </c>
      <c r="E37" s="130">
        <f t="shared" si="1"/>
        <v>359376</v>
      </c>
      <c r="F37" s="130">
        <f t="shared" si="2"/>
        <v>626838</v>
      </c>
      <c r="G37" s="130">
        <f t="shared" si="3"/>
        <v>0</v>
      </c>
      <c r="H37" s="130">
        <f t="shared" si="4"/>
        <v>148210</v>
      </c>
      <c r="I37" s="130">
        <f t="shared" si="5"/>
        <v>148210</v>
      </c>
      <c r="J37" s="119" t="s">
        <v>457</v>
      </c>
      <c r="K37" s="118" t="s">
        <v>458</v>
      </c>
      <c r="L37" s="130">
        <v>267462</v>
      </c>
      <c r="M37" s="130">
        <v>359376</v>
      </c>
      <c r="N37" s="130">
        <f t="shared" si="6"/>
        <v>626838</v>
      </c>
      <c r="O37" s="130">
        <v>0</v>
      </c>
      <c r="P37" s="130">
        <v>0</v>
      </c>
      <c r="Q37" s="130">
        <f t="shared" si="7"/>
        <v>0</v>
      </c>
      <c r="R37" s="119" t="s">
        <v>459</v>
      </c>
      <c r="S37" s="118" t="s">
        <v>460</v>
      </c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148210</v>
      </c>
      <c r="Y37" s="130">
        <f t="shared" si="9"/>
        <v>148210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366</v>
      </c>
      <c r="B38" s="134" t="s">
        <v>461</v>
      </c>
      <c r="C38" s="118" t="s">
        <v>462</v>
      </c>
      <c r="D38" s="130">
        <f t="shared" si="0"/>
        <v>0</v>
      </c>
      <c r="E38" s="130">
        <f t="shared" si="1"/>
        <v>0</v>
      </c>
      <c r="F38" s="130">
        <f t="shared" si="2"/>
        <v>0</v>
      </c>
      <c r="G38" s="130">
        <f t="shared" si="3"/>
        <v>0</v>
      </c>
      <c r="H38" s="130">
        <f t="shared" si="4"/>
        <v>0</v>
      </c>
      <c r="I38" s="130">
        <f t="shared" si="5"/>
        <v>0</v>
      </c>
      <c r="J38" s="119"/>
      <c r="K38" s="118"/>
      <c r="L38" s="130">
        <v>0</v>
      </c>
      <c r="M38" s="130">
        <v>0</v>
      </c>
      <c r="N38" s="130">
        <f t="shared" si="6"/>
        <v>0</v>
      </c>
      <c r="O38" s="130">
        <v>0</v>
      </c>
      <c r="P38" s="130">
        <v>0</v>
      </c>
      <c r="Q38" s="130">
        <f t="shared" si="7"/>
        <v>0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366</v>
      </c>
      <c r="B39" s="134" t="s">
        <v>463</v>
      </c>
      <c r="C39" s="118" t="s">
        <v>464</v>
      </c>
      <c r="D39" s="130">
        <f t="shared" si="0"/>
        <v>0</v>
      </c>
      <c r="E39" s="130">
        <f t="shared" si="1"/>
        <v>321831</v>
      </c>
      <c r="F39" s="130">
        <f t="shared" si="2"/>
        <v>321831</v>
      </c>
      <c r="G39" s="130">
        <f t="shared" si="3"/>
        <v>0</v>
      </c>
      <c r="H39" s="130">
        <f t="shared" si="4"/>
        <v>85025</v>
      </c>
      <c r="I39" s="130">
        <f t="shared" si="5"/>
        <v>85025</v>
      </c>
      <c r="J39" s="119"/>
      <c r="K39" s="118"/>
      <c r="L39" s="130">
        <v>0</v>
      </c>
      <c r="M39" s="130">
        <v>0</v>
      </c>
      <c r="N39" s="130">
        <f t="shared" si="6"/>
        <v>0</v>
      </c>
      <c r="O39" s="130">
        <v>0</v>
      </c>
      <c r="P39" s="130">
        <v>0</v>
      </c>
      <c r="Q39" s="130">
        <f t="shared" si="7"/>
        <v>0</v>
      </c>
      <c r="R39" s="119" t="s">
        <v>388</v>
      </c>
      <c r="S39" s="118" t="s">
        <v>389</v>
      </c>
      <c r="T39" s="130">
        <v>0</v>
      </c>
      <c r="U39" s="130">
        <v>321831</v>
      </c>
      <c r="V39" s="130">
        <f t="shared" si="8"/>
        <v>321831</v>
      </c>
      <c r="W39" s="130">
        <v>0</v>
      </c>
      <c r="X39" s="130">
        <v>85025</v>
      </c>
      <c r="Y39" s="130">
        <f t="shared" si="9"/>
        <v>85025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366</v>
      </c>
      <c r="B40" s="134" t="s">
        <v>465</v>
      </c>
      <c r="C40" s="118" t="s">
        <v>466</v>
      </c>
      <c r="D40" s="130">
        <f t="shared" si="0"/>
        <v>0</v>
      </c>
      <c r="E40" s="130">
        <f t="shared" si="1"/>
        <v>0</v>
      </c>
      <c r="F40" s="130">
        <f t="shared" si="2"/>
        <v>0</v>
      </c>
      <c r="G40" s="130">
        <f t="shared" si="3"/>
        <v>0</v>
      </c>
      <c r="H40" s="130">
        <f t="shared" si="4"/>
        <v>136282</v>
      </c>
      <c r="I40" s="130">
        <f t="shared" si="5"/>
        <v>136282</v>
      </c>
      <c r="J40" s="119" t="s">
        <v>467</v>
      </c>
      <c r="K40" s="118" t="s">
        <v>468</v>
      </c>
      <c r="L40" s="130">
        <v>0</v>
      </c>
      <c r="M40" s="130">
        <v>0</v>
      </c>
      <c r="N40" s="130">
        <f t="shared" si="6"/>
        <v>0</v>
      </c>
      <c r="O40" s="130">
        <v>0</v>
      </c>
      <c r="P40" s="130">
        <v>136282</v>
      </c>
      <c r="Q40" s="130">
        <f t="shared" si="7"/>
        <v>136282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366</v>
      </c>
      <c r="B41" s="134" t="s">
        <v>469</v>
      </c>
      <c r="C41" s="118" t="s">
        <v>470</v>
      </c>
      <c r="D41" s="130">
        <f t="shared" si="0"/>
        <v>0</v>
      </c>
      <c r="E41" s="130">
        <f t="shared" si="1"/>
        <v>258926</v>
      </c>
      <c r="F41" s="130">
        <f t="shared" si="2"/>
        <v>258926</v>
      </c>
      <c r="G41" s="130">
        <f t="shared" si="3"/>
        <v>0</v>
      </c>
      <c r="H41" s="130">
        <f t="shared" si="4"/>
        <v>381549</v>
      </c>
      <c r="I41" s="130">
        <f t="shared" si="5"/>
        <v>381549</v>
      </c>
      <c r="J41" s="119" t="s">
        <v>471</v>
      </c>
      <c r="K41" s="118" t="s">
        <v>472</v>
      </c>
      <c r="L41" s="130">
        <v>0</v>
      </c>
      <c r="M41" s="130">
        <v>258926</v>
      </c>
      <c r="N41" s="130">
        <f t="shared" si="6"/>
        <v>258926</v>
      </c>
      <c r="O41" s="130">
        <v>0</v>
      </c>
      <c r="P41" s="130">
        <v>381549</v>
      </c>
      <c r="Q41" s="130">
        <f t="shared" si="7"/>
        <v>381549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366</v>
      </c>
      <c r="B42" s="134" t="s">
        <v>473</v>
      </c>
      <c r="C42" s="118" t="s">
        <v>474</v>
      </c>
      <c r="D42" s="130">
        <f t="shared" si="0"/>
        <v>0</v>
      </c>
      <c r="E42" s="130">
        <f t="shared" si="1"/>
        <v>223252</v>
      </c>
      <c r="F42" s="130">
        <f t="shared" si="2"/>
        <v>223252</v>
      </c>
      <c r="G42" s="130">
        <f t="shared" si="3"/>
        <v>0</v>
      </c>
      <c r="H42" s="130">
        <f t="shared" si="4"/>
        <v>68799</v>
      </c>
      <c r="I42" s="130">
        <f t="shared" si="5"/>
        <v>68799</v>
      </c>
      <c r="J42" s="119" t="s">
        <v>388</v>
      </c>
      <c r="K42" s="118" t="s">
        <v>389</v>
      </c>
      <c r="L42" s="130">
        <v>0</v>
      </c>
      <c r="M42" s="130">
        <v>223252</v>
      </c>
      <c r="N42" s="130">
        <f t="shared" si="6"/>
        <v>223252</v>
      </c>
      <c r="O42" s="130">
        <v>0</v>
      </c>
      <c r="P42" s="130">
        <v>68799</v>
      </c>
      <c r="Q42" s="130">
        <f t="shared" si="7"/>
        <v>68799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366</v>
      </c>
      <c r="B43" s="134" t="s">
        <v>475</v>
      </c>
      <c r="C43" s="118" t="s">
        <v>476</v>
      </c>
      <c r="D43" s="130">
        <f t="shared" si="0"/>
        <v>199728</v>
      </c>
      <c r="E43" s="130">
        <f t="shared" si="1"/>
        <v>257806</v>
      </c>
      <c r="F43" s="130">
        <f t="shared" si="2"/>
        <v>457534</v>
      </c>
      <c r="G43" s="130">
        <f t="shared" si="3"/>
        <v>0</v>
      </c>
      <c r="H43" s="130">
        <f t="shared" si="4"/>
        <v>0</v>
      </c>
      <c r="I43" s="130">
        <f t="shared" si="5"/>
        <v>0</v>
      </c>
      <c r="J43" s="119" t="s">
        <v>457</v>
      </c>
      <c r="K43" s="118" t="s">
        <v>458</v>
      </c>
      <c r="L43" s="130">
        <v>199728</v>
      </c>
      <c r="M43" s="130">
        <v>257806</v>
      </c>
      <c r="N43" s="130">
        <f t="shared" si="6"/>
        <v>457534</v>
      </c>
      <c r="O43" s="130">
        <v>0</v>
      </c>
      <c r="P43" s="130">
        <v>0</v>
      </c>
      <c r="Q43" s="130">
        <f t="shared" si="7"/>
        <v>0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366</v>
      </c>
      <c r="B44" s="134" t="s">
        <v>477</v>
      </c>
      <c r="C44" s="118" t="s">
        <v>478</v>
      </c>
      <c r="D44" s="130">
        <f t="shared" si="0"/>
        <v>0</v>
      </c>
      <c r="E44" s="130">
        <f t="shared" si="1"/>
        <v>229174</v>
      </c>
      <c r="F44" s="130">
        <f t="shared" si="2"/>
        <v>229174</v>
      </c>
      <c r="G44" s="130">
        <f t="shared" si="3"/>
        <v>0</v>
      </c>
      <c r="H44" s="130">
        <f t="shared" si="4"/>
        <v>149621</v>
      </c>
      <c r="I44" s="130">
        <f t="shared" si="5"/>
        <v>149621</v>
      </c>
      <c r="J44" s="119" t="s">
        <v>388</v>
      </c>
      <c r="K44" s="118" t="s">
        <v>389</v>
      </c>
      <c r="L44" s="130">
        <v>0</v>
      </c>
      <c r="M44" s="130">
        <v>229174</v>
      </c>
      <c r="N44" s="130">
        <f t="shared" si="6"/>
        <v>229174</v>
      </c>
      <c r="O44" s="130">
        <v>0</v>
      </c>
      <c r="P44" s="130">
        <v>73560</v>
      </c>
      <c r="Q44" s="130">
        <f t="shared" si="7"/>
        <v>73560</v>
      </c>
      <c r="R44" s="119" t="s">
        <v>467</v>
      </c>
      <c r="S44" s="118" t="s">
        <v>468</v>
      </c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76061</v>
      </c>
      <c r="Y44" s="130">
        <f t="shared" si="9"/>
        <v>76061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366</v>
      </c>
      <c r="B45" s="134" t="s">
        <v>479</v>
      </c>
      <c r="C45" s="118" t="s">
        <v>480</v>
      </c>
      <c r="D45" s="130">
        <f t="shared" si="0"/>
        <v>155819</v>
      </c>
      <c r="E45" s="130">
        <f t="shared" si="1"/>
        <v>187331</v>
      </c>
      <c r="F45" s="130">
        <f t="shared" si="2"/>
        <v>343150</v>
      </c>
      <c r="G45" s="130">
        <f t="shared" si="3"/>
        <v>0</v>
      </c>
      <c r="H45" s="130">
        <f t="shared" si="4"/>
        <v>85026</v>
      </c>
      <c r="I45" s="130">
        <f t="shared" si="5"/>
        <v>85026</v>
      </c>
      <c r="J45" s="119" t="s">
        <v>457</v>
      </c>
      <c r="K45" s="118" t="s">
        <v>458</v>
      </c>
      <c r="L45" s="130">
        <v>155819</v>
      </c>
      <c r="M45" s="130">
        <v>187331</v>
      </c>
      <c r="N45" s="130">
        <f t="shared" si="6"/>
        <v>343150</v>
      </c>
      <c r="O45" s="130">
        <v>0</v>
      </c>
      <c r="P45" s="130">
        <v>0</v>
      </c>
      <c r="Q45" s="130">
        <f t="shared" si="7"/>
        <v>0</v>
      </c>
      <c r="R45" s="119" t="s">
        <v>459</v>
      </c>
      <c r="S45" s="118" t="s">
        <v>460</v>
      </c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85026</v>
      </c>
      <c r="Y45" s="130">
        <f t="shared" si="9"/>
        <v>85026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366</v>
      </c>
      <c r="B46" s="134" t="s">
        <v>481</v>
      </c>
      <c r="C46" s="118" t="s">
        <v>482</v>
      </c>
      <c r="D46" s="130">
        <f t="shared" si="0"/>
        <v>0</v>
      </c>
      <c r="E46" s="130">
        <f t="shared" si="1"/>
        <v>104743</v>
      </c>
      <c r="F46" s="130">
        <f t="shared" si="2"/>
        <v>104743</v>
      </c>
      <c r="G46" s="130">
        <f t="shared" si="3"/>
        <v>0</v>
      </c>
      <c r="H46" s="130">
        <f t="shared" si="4"/>
        <v>67023</v>
      </c>
      <c r="I46" s="130">
        <f t="shared" si="5"/>
        <v>67023</v>
      </c>
      <c r="J46" s="119" t="s">
        <v>377</v>
      </c>
      <c r="K46" s="118" t="s">
        <v>378</v>
      </c>
      <c r="L46" s="130">
        <v>0</v>
      </c>
      <c r="M46" s="130">
        <v>104743</v>
      </c>
      <c r="N46" s="130">
        <f t="shared" si="6"/>
        <v>104743</v>
      </c>
      <c r="O46" s="130">
        <v>0</v>
      </c>
      <c r="P46" s="130">
        <v>0</v>
      </c>
      <c r="Q46" s="130">
        <f t="shared" si="7"/>
        <v>0</v>
      </c>
      <c r="R46" s="119" t="s">
        <v>446</v>
      </c>
      <c r="S46" s="118" t="s">
        <v>447</v>
      </c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67023</v>
      </c>
      <c r="Y46" s="130">
        <f t="shared" si="9"/>
        <v>67023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366</v>
      </c>
      <c r="B47" s="134" t="s">
        <v>483</v>
      </c>
      <c r="C47" s="118" t="s">
        <v>484</v>
      </c>
      <c r="D47" s="130">
        <f t="shared" si="0"/>
        <v>0</v>
      </c>
      <c r="E47" s="130">
        <f t="shared" si="1"/>
        <v>65454</v>
      </c>
      <c r="F47" s="130">
        <f t="shared" si="2"/>
        <v>65454</v>
      </c>
      <c r="G47" s="130">
        <f t="shared" si="3"/>
        <v>0</v>
      </c>
      <c r="H47" s="130">
        <f t="shared" si="4"/>
        <v>101901</v>
      </c>
      <c r="I47" s="130">
        <f t="shared" si="5"/>
        <v>101901</v>
      </c>
      <c r="J47" s="119" t="s">
        <v>471</v>
      </c>
      <c r="K47" s="118" t="s">
        <v>472</v>
      </c>
      <c r="L47" s="130">
        <v>0</v>
      </c>
      <c r="M47" s="130">
        <v>65454</v>
      </c>
      <c r="N47" s="130">
        <f t="shared" si="6"/>
        <v>65454</v>
      </c>
      <c r="O47" s="130">
        <v>0</v>
      </c>
      <c r="P47" s="130">
        <v>101901</v>
      </c>
      <c r="Q47" s="130">
        <f t="shared" si="7"/>
        <v>101901</v>
      </c>
      <c r="R47" s="119"/>
      <c r="S47" s="118"/>
      <c r="T47" s="130">
        <v>0</v>
      </c>
      <c r="U47" s="130">
        <v>0</v>
      </c>
      <c r="V47" s="130">
        <f t="shared" si="8"/>
        <v>0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366</v>
      </c>
      <c r="B48" s="134" t="s">
        <v>485</v>
      </c>
      <c r="C48" s="118" t="s">
        <v>486</v>
      </c>
      <c r="D48" s="130">
        <f t="shared" si="0"/>
        <v>0</v>
      </c>
      <c r="E48" s="130">
        <f t="shared" si="1"/>
        <v>152231</v>
      </c>
      <c r="F48" s="130">
        <f t="shared" si="2"/>
        <v>152231</v>
      </c>
      <c r="G48" s="130">
        <f t="shared" si="3"/>
        <v>0</v>
      </c>
      <c r="H48" s="130">
        <f t="shared" si="4"/>
        <v>35972</v>
      </c>
      <c r="I48" s="130">
        <f t="shared" si="5"/>
        <v>35972</v>
      </c>
      <c r="J48" s="119" t="s">
        <v>423</v>
      </c>
      <c r="K48" s="118" t="s">
        <v>424</v>
      </c>
      <c r="L48" s="130">
        <v>0</v>
      </c>
      <c r="M48" s="130">
        <v>152231</v>
      </c>
      <c r="N48" s="130">
        <f t="shared" si="6"/>
        <v>152231</v>
      </c>
      <c r="O48" s="130">
        <v>0</v>
      </c>
      <c r="P48" s="130">
        <v>0</v>
      </c>
      <c r="Q48" s="130">
        <f t="shared" si="7"/>
        <v>0</v>
      </c>
      <c r="R48" s="119" t="s">
        <v>414</v>
      </c>
      <c r="S48" s="118" t="s">
        <v>415</v>
      </c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35972</v>
      </c>
      <c r="Y48" s="130">
        <f t="shared" si="9"/>
        <v>35972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  <row r="49" spans="1:57" s="122" customFormat="1" ht="12" customHeight="1">
      <c r="A49" s="118" t="s">
        <v>366</v>
      </c>
      <c r="B49" s="134" t="s">
        <v>487</v>
      </c>
      <c r="C49" s="118" t="s">
        <v>488</v>
      </c>
      <c r="D49" s="130">
        <f t="shared" si="0"/>
        <v>31524</v>
      </c>
      <c r="E49" s="130">
        <f t="shared" si="1"/>
        <v>189929</v>
      </c>
      <c r="F49" s="130">
        <f t="shared" si="2"/>
        <v>221453</v>
      </c>
      <c r="G49" s="130">
        <f t="shared" si="3"/>
        <v>0</v>
      </c>
      <c r="H49" s="130">
        <f t="shared" si="4"/>
        <v>55215</v>
      </c>
      <c r="I49" s="130">
        <f t="shared" si="5"/>
        <v>55215</v>
      </c>
      <c r="J49" s="119" t="s">
        <v>414</v>
      </c>
      <c r="K49" s="118" t="s">
        <v>415</v>
      </c>
      <c r="L49" s="130">
        <v>0</v>
      </c>
      <c r="M49" s="130">
        <v>0</v>
      </c>
      <c r="N49" s="130">
        <f t="shared" si="6"/>
        <v>0</v>
      </c>
      <c r="O49" s="130">
        <v>0</v>
      </c>
      <c r="P49" s="130">
        <v>55215</v>
      </c>
      <c r="Q49" s="130">
        <f t="shared" si="7"/>
        <v>55215</v>
      </c>
      <c r="R49" s="119" t="s">
        <v>423</v>
      </c>
      <c r="S49" s="118" t="s">
        <v>424</v>
      </c>
      <c r="T49" s="130">
        <v>31524</v>
      </c>
      <c r="U49" s="130">
        <v>189929</v>
      </c>
      <c r="V49" s="130">
        <f t="shared" si="8"/>
        <v>221453</v>
      </c>
      <c r="W49" s="130">
        <v>0</v>
      </c>
      <c r="X49" s="130">
        <v>0</v>
      </c>
      <c r="Y49" s="130">
        <f t="shared" si="9"/>
        <v>0</v>
      </c>
      <c r="Z49" s="119"/>
      <c r="AA49" s="118"/>
      <c r="AB49" s="130">
        <v>0</v>
      </c>
      <c r="AC49" s="130">
        <v>0</v>
      </c>
      <c r="AD49" s="130">
        <f t="shared" si="10"/>
        <v>0</v>
      </c>
      <c r="AE49" s="130">
        <v>0</v>
      </c>
      <c r="AF49" s="130">
        <v>0</v>
      </c>
      <c r="AG49" s="130">
        <f t="shared" si="11"/>
        <v>0</v>
      </c>
      <c r="AH49" s="119"/>
      <c r="AI49" s="118"/>
      <c r="AJ49" s="130">
        <v>0</v>
      </c>
      <c r="AK49" s="130">
        <v>0</v>
      </c>
      <c r="AL49" s="130">
        <f t="shared" si="12"/>
        <v>0</v>
      </c>
      <c r="AM49" s="130">
        <v>0</v>
      </c>
      <c r="AN49" s="130">
        <v>0</v>
      </c>
      <c r="AO49" s="130">
        <f t="shared" si="13"/>
        <v>0</v>
      </c>
      <c r="AP49" s="119"/>
      <c r="AQ49" s="118"/>
      <c r="AR49" s="130">
        <v>0</v>
      </c>
      <c r="AS49" s="130">
        <v>0</v>
      </c>
      <c r="AT49" s="130">
        <f t="shared" si="14"/>
        <v>0</v>
      </c>
      <c r="AU49" s="130">
        <v>0</v>
      </c>
      <c r="AV49" s="130">
        <v>0</v>
      </c>
      <c r="AW49" s="130">
        <f t="shared" si="15"/>
        <v>0</v>
      </c>
      <c r="AX49" s="119"/>
      <c r="AY49" s="118"/>
      <c r="AZ49" s="130">
        <v>0</v>
      </c>
      <c r="BA49" s="130">
        <v>0</v>
      </c>
      <c r="BB49" s="130">
        <f t="shared" si="16"/>
        <v>0</v>
      </c>
      <c r="BC49" s="130">
        <v>0</v>
      </c>
      <c r="BD49" s="130">
        <v>0</v>
      </c>
      <c r="BE49" s="130">
        <f t="shared" si="17"/>
        <v>0</v>
      </c>
    </row>
    <row r="50" spans="1:57" s="122" customFormat="1" ht="12" customHeight="1">
      <c r="A50" s="118" t="s">
        <v>366</v>
      </c>
      <c r="B50" s="134" t="s">
        <v>489</v>
      </c>
      <c r="C50" s="118" t="s">
        <v>490</v>
      </c>
      <c r="D50" s="130">
        <f t="shared" si="0"/>
        <v>0</v>
      </c>
      <c r="E50" s="130">
        <f t="shared" si="1"/>
        <v>156419</v>
      </c>
      <c r="F50" s="130">
        <f t="shared" si="2"/>
        <v>156419</v>
      </c>
      <c r="G50" s="130">
        <f t="shared" si="3"/>
        <v>0</v>
      </c>
      <c r="H50" s="130">
        <f t="shared" si="4"/>
        <v>44687</v>
      </c>
      <c r="I50" s="130">
        <f t="shared" si="5"/>
        <v>44687</v>
      </c>
      <c r="J50" s="119" t="s">
        <v>388</v>
      </c>
      <c r="K50" s="118" t="s">
        <v>389</v>
      </c>
      <c r="L50" s="130">
        <v>0</v>
      </c>
      <c r="M50" s="130">
        <v>156419</v>
      </c>
      <c r="N50" s="130">
        <f t="shared" si="6"/>
        <v>156419</v>
      </c>
      <c r="O50" s="130">
        <v>0</v>
      </c>
      <c r="P50" s="130">
        <v>44687</v>
      </c>
      <c r="Q50" s="130">
        <f t="shared" si="7"/>
        <v>44687</v>
      </c>
      <c r="R50" s="119"/>
      <c r="S50" s="118"/>
      <c r="T50" s="130">
        <v>0</v>
      </c>
      <c r="U50" s="130">
        <v>0</v>
      </c>
      <c r="V50" s="130">
        <f t="shared" si="8"/>
        <v>0</v>
      </c>
      <c r="W50" s="130">
        <v>0</v>
      </c>
      <c r="X50" s="130">
        <v>0</v>
      </c>
      <c r="Y50" s="130">
        <f t="shared" si="9"/>
        <v>0</v>
      </c>
      <c r="Z50" s="119"/>
      <c r="AA50" s="118"/>
      <c r="AB50" s="130">
        <v>0</v>
      </c>
      <c r="AC50" s="130">
        <v>0</v>
      </c>
      <c r="AD50" s="130">
        <f t="shared" si="10"/>
        <v>0</v>
      </c>
      <c r="AE50" s="130">
        <v>0</v>
      </c>
      <c r="AF50" s="130">
        <v>0</v>
      </c>
      <c r="AG50" s="130">
        <f t="shared" si="11"/>
        <v>0</v>
      </c>
      <c r="AH50" s="119"/>
      <c r="AI50" s="118"/>
      <c r="AJ50" s="130">
        <v>0</v>
      </c>
      <c r="AK50" s="130">
        <v>0</v>
      </c>
      <c r="AL50" s="130">
        <f t="shared" si="12"/>
        <v>0</v>
      </c>
      <c r="AM50" s="130">
        <v>0</v>
      </c>
      <c r="AN50" s="130">
        <v>0</v>
      </c>
      <c r="AO50" s="130">
        <f t="shared" si="13"/>
        <v>0</v>
      </c>
      <c r="AP50" s="119"/>
      <c r="AQ50" s="118"/>
      <c r="AR50" s="130">
        <v>0</v>
      </c>
      <c r="AS50" s="130">
        <v>0</v>
      </c>
      <c r="AT50" s="130">
        <f t="shared" si="14"/>
        <v>0</v>
      </c>
      <c r="AU50" s="130">
        <v>0</v>
      </c>
      <c r="AV50" s="130">
        <v>0</v>
      </c>
      <c r="AW50" s="130">
        <f t="shared" si="15"/>
        <v>0</v>
      </c>
      <c r="AX50" s="119"/>
      <c r="AY50" s="118"/>
      <c r="AZ50" s="130">
        <v>0</v>
      </c>
      <c r="BA50" s="130">
        <v>0</v>
      </c>
      <c r="BB50" s="130">
        <f t="shared" si="16"/>
        <v>0</v>
      </c>
      <c r="BC50" s="130">
        <v>0</v>
      </c>
      <c r="BD50" s="130">
        <v>0</v>
      </c>
      <c r="BE50" s="130">
        <f t="shared" si="17"/>
        <v>0</v>
      </c>
    </row>
    <row r="51" spans="1:57" s="122" customFormat="1" ht="12" customHeight="1">
      <c r="A51" s="118" t="s">
        <v>366</v>
      </c>
      <c r="B51" s="134" t="s">
        <v>491</v>
      </c>
      <c r="C51" s="118" t="s">
        <v>492</v>
      </c>
      <c r="D51" s="130">
        <f t="shared" si="0"/>
        <v>0</v>
      </c>
      <c r="E51" s="130">
        <f t="shared" si="1"/>
        <v>203499</v>
      </c>
      <c r="F51" s="130">
        <f t="shared" si="2"/>
        <v>203499</v>
      </c>
      <c r="G51" s="130">
        <f t="shared" si="3"/>
        <v>0</v>
      </c>
      <c r="H51" s="130">
        <f t="shared" si="4"/>
        <v>56841</v>
      </c>
      <c r="I51" s="130">
        <f t="shared" si="5"/>
        <v>56841</v>
      </c>
      <c r="J51" s="119" t="s">
        <v>388</v>
      </c>
      <c r="K51" s="118" t="s">
        <v>389</v>
      </c>
      <c r="L51" s="130">
        <v>0</v>
      </c>
      <c r="M51" s="130">
        <v>203499</v>
      </c>
      <c r="N51" s="130">
        <f t="shared" si="6"/>
        <v>203499</v>
      </c>
      <c r="O51" s="130">
        <v>0</v>
      </c>
      <c r="P51" s="130">
        <v>56841</v>
      </c>
      <c r="Q51" s="130">
        <f t="shared" si="7"/>
        <v>56841</v>
      </c>
      <c r="R51" s="119"/>
      <c r="S51" s="118"/>
      <c r="T51" s="130">
        <v>0</v>
      </c>
      <c r="U51" s="130">
        <v>0</v>
      </c>
      <c r="V51" s="130">
        <f t="shared" si="8"/>
        <v>0</v>
      </c>
      <c r="W51" s="130">
        <v>0</v>
      </c>
      <c r="X51" s="130">
        <v>0</v>
      </c>
      <c r="Y51" s="130">
        <f t="shared" si="9"/>
        <v>0</v>
      </c>
      <c r="Z51" s="119"/>
      <c r="AA51" s="118"/>
      <c r="AB51" s="130">
        <v>0</v>
      </c>
      <c r="AC51" s="130">
        <v>0</v>
      </c>
      <c r="AD51" s="130">
        <f t="shared" si="10"/>
        <v>0</v>
      </c>
      <c r="AE51" s="130">
        <v>0</v>
      </c>
      <c r="AF51" s="130">
        <v>0</v>
      </c>
      <c r="AG51" s="130">
        <f t="shared" si="11"/>
        <v>0</v>
      </c>
      <c r="AH51" s="119"/>
      <c r="AI51" s="118"/>
      <c r="AJ51" s="130">
        <v>0</v>
      </c>
      <c r="AK51" s="130">
        <v>0</v>
      </c>
      <c r="AL51" s="130">
        <f t="shared" si="12"/>
        <v>0</v>
      </c>
      <c r="AM51" s="130">
        <v>0</v>
      </c>
      <c r="AN51" s="130">
        <v>0</v>
      </c>
      <c r="AO51" s="130">
        <f t="shared" si="13"/>
        <v>0</v>
      </c>
      <c r="AP51" s="119"/>
      <c r="AQ51" s="118"/>
      <c r="AR51" s="130">
        <v>0</v>
      </c>
      <c r="AS51" s="130">
        <v>0</v>
      </c>
      <c r="AT51" s="130">
        <f t="shared" si="14"/>
        <v>0</v>
      </c>
      <c r="AU51" s="130">
        <v>0</v>
      </c>
      <c r="AV51" s="130">
        <v>0</v>
      </c>
      <c r="AW51" s="130">
        <f t="shared" si="15"/>
        <v>0</v>
      </c>
      <c r="AX51" s="119"/>
      <c r="AY51" s="118"/>
      <c r="AZ51" s="130">
        <v>0</v>
      </c>
      <c r="BA51" s="130">
        <v>0</v>
      </c>
      <c r="BB51" s="130">
        <f t="shared" si="16"/>
        <v>0</v>
      </c>
      <c r="BC51" s="130">
        <v>0</v>
      </c>
      <c r="BD51" s="130">
        <v>0</v>
      </c>
      <c r="BE51" s="130">
        <f t="shared" si="17"/>
        <v>0</v>
      </c>
    </row>
    <row r="52" spans="1:57" s="122" customFormat="1" ht="12" customHeight="1">
      <c r="A52" s="118" t="s">
        <v>366</v>
      </c>
      <c r="B52" s="134" t="s">
        <v>493</v>
      </c>
      <c r="C52" s="118" t="s">
        <v>494</v>
      </c>
      <c r="D52" s="130">
        <f t="shared" si="0"/>
        <v>0</v>
      </c>
      <c r="E52" s="130">
        <f t="shared" si="1"/>
        <v>41813</v>
      </c>
      <c r="F52" s="130">
        <f t="shared" si="2"/>
        <v>41813</v>
      </c>
      <c r="G52" s="130">
        <f t="shared" si="3"/>
        <v>0</v>
      </c>
      <c r="H52" s="130">
        <f t="shared" si="4"/>
        <v>20146</v>
      </c>
      <c r="I52" s="130">
        <f t="shared" si="5"/>
        <v>20146</v>
      </c>
      <c r="J52" s="119" t="s">
        <v>388</v>
      </c>
      <c r="K52" s="118" t="s">
        <v>389</v>
      </c>
      <c r="L52" s="130">
        <v>0</v>
      </c>
      <c r="M52" s="130">
        <v>41813</v>
      </c>
      <c r="N52" s="130">
        <f t="shared" si="6"/>
        <v>41813</v>
      </c>
      <c r="O52" s="130">
        <v>0</v>
      </c>
      <c r="P52" s="130">
        <v>20146</v>
      </c>
      <c r="Q52" s="130">
        <f t="shared" si="7"/>
        <v>20146</v>
      </c>
      <c r="R52" s="119"/>
      <c r="S52" s="118"/>
      <c r="T52" s="130">
        <v>0</v>
      </c>
      <c r="U52" s="130">
        <v>0</v>
      </c>
      <c r="V52" s="130">
        <f t="shared" si="8"/>
        <v>0</v>
      </c>
      <c r="W52" s="130">
        <v>0</v>
      </c>
      <c r="X52" s="130">
        <v>0</v>
      </c>
      <c r="Y52" s="130">
        <f t="shared" si="9"/>
        <v>0</v>
      </c>
      <c r="Z52" s="119"/>
      <c r="AA52" s="118"/>
      <c r="AB52" s="130">
        <v>0</v>
      </c>
      <c r="AC52" s="130">
        <v>0</v>
      </c>
      <c r="AD52" s="130">
        <f t="shared" si="10"/>
        <v>0</v>
      </c>
      <c r="AE52" s="130">
        <v>0</v>
      </c>
      <c r="AF52" s="130">
        <v>0</v>
      </c>
      <c r="AG52" s="130">
        <f t="shared" si="11"/>
        <v>0</v>
      </c>
      <c r="AH52" s="119"/>
      <c r="AI52" s="118"/>
      <c r="AJ52" s="130">
        <v>0</v>
      </c>
      <c r="AK52" s="130">
        <v>0</v>
      </c>
      <c r="AL52" s="130">
        <f t="shared" si="12"/>
        <v>0</v>
      </c>
      <c r="AM52" s="130">
        <v>0</v>
      </c>
      <c r="AN52" s="130">
        <v>0</v>
      </c>
      <c r="AO52" s="130">
        <f t="shared" si="13"/>
        <v>0</v>
      </c>
      <c r="AP52" s="119"/>
      <c r="AQ52" s="118"/>
      <c r="AR52" s="130">
        <v>0</v>
      </c>
      <c r="AS52" s="130">
        <v>0</v>
      </c>
      <c r="AT52" s="130">
        <f t="shared" si="14"/>
        <v>0</v>
      </c>
      <c r="AU52" s="130">
        <v>0</v>
      </c>
      <c r="AV52" s="130">
        <v>0</v>
      </c>
      <c r="AW52" s="130">
        <f t="shared" si="15"/>
        <v>0</v>
      </c>
      <c r="AX52" s="119"/>
      <c r="AY52" s="118"/>
      <c r="AZ52" s="130">
        <v>0</v>
      </c>
      <c r="BA52" s="130">
        <v>0</v>
      </c>
      <c r="BB52" s="130">
        <f t="shared" si="16"/>
        <v>0</v>
      </c>
      <c r="BC52" s="130">
        <v>0</v>
      </c>
      <c r="BD52" s="130">
        <v>0</v>
      </c>
      <c r="BE52" s="130">
        <f t="shared" si="17"/>
        <v>0</v>
      </c>
    </row>
    <row r="53" spans="1:57" s="122" customFormat="1" ht="12" customHeight="1">
      <c r="A53" s="118" t="s">
        <v>366</v>
      </c>
      <c r="B53" s="134" t="s">
        <v>495</v>
      </c>
      <c r="C53" s="118" t="s">
        <v>496</v>
      </c>
      <c r="D53" s="130">
        <f t="shared" si="0"/>
        <v>42172</v>
      </c>
      <c r="E53" s="130">
        <f t="shared" si="1"/>
        <v>26545</v>
      </c>
      <c r="F53" s="130">
        <f t="shared" si="2"/>
        <v>68717</v>
      </c>
      <c r="G53" s="130">
        <f t="shared" si="3"/>
        <v>0</v>
      </c>
      <c r="H53" s="130">
        <f t="shared" si="4"/>
        <v>31320</v>
      </c>
      <c r="I53" s="130">
        <f t="shared" si="5"/>
        <v>31320</v>
      </c>
      <c r="J53" s="119" t="s">
        <v>438</v>
      </c>
      <c r="K53" s="118" t="s">
        <v>439</v>
      </c>
      <c r="L53" s="130">
        <v>42172</v>
      </c>
      <c r="M53" s="130">
        <v>26545</v>
      </c>
      <c r="N53" s="130">
        <f t="shared" si="6"/>
        <v>68717</v>
      </c>
      <c r="O53" s="130">
        <v>0</v>
      </c>
      <c r="P53" s="130">
        <v>31320</v>
      </c>
      <c r="Q53" s="130">
        <f t="shared" si="7"/>
        <v>31320</v>
      </c>
      <c r="R53" s="119"/>
      <c r="S53" s="118"/>
      <c r="T53" s="130">
        <v>0</v>
      </c>
      <c r="U53" s="130">
        <v>0</v>
      </c>
      <c r="V53" s="130">
        <f t="shared" si="8"/>
        <v>0</v>
      </c>
      <c r="W53" s="130">
        <v>0</v>
      </c>
      <c r="X53" s="130">
        <v>0</v>
      </c>
      <c r="Y53" s="130">
        <f t="shared" si="9"/>
        <v>0</v>
      </c>
      <c r="Z53" s="119"/>
      <c r="AA53" s="118"/>
      <c r="AB53" s="130">
        <v>0</v>
      </c>
      <c r="AC53" s="130">
        <v>0</v>
      </c>
      <c r="AD53" s="130">
        <f t="shared" si="10"/>
        <v>0</v>
      </c>
      <c r="AE53" s="130">
        <v>0</v>
      </c>
      <c r="AF53" s="130">
        <v>0</v>
      </c>
      <c r="AG53" s="130">
        <f t="shared" si="11"/>
        <v>0</v>
      </c>
      <c r="AH53" s="119"/>
      <c r="AI53" s="118"/>
      <c r="AJ53" s="130">
        <v>0</v>
      </c>
      <c r="AK53" s="130">
        <v>0</v>
      </c>
      <c r="AL53" s="130">
        <f t="shared" si="12"/>
        <v>0</v>
      </c>
      <c r="AM53" s="130">
        <v>0</v>
      </c>
      <c r="AN53" s="130">
        <v>0</v>
      </c>
      <c r="AO53" s="130">
        <f t="shared" si="13"/>
        <v>0</v>
      </c>
      <c r="AP53" s="119"/>
      <c r="AQ53" s="118"/>
      <c r="AR53" s="130">
        <v>0</v>
      </c>
      <c r="AS53" s="130">
        <v>0</v>
      </c>
      <c r="AT53" s="130">
        <f t="shared" si="14"/>
        <v>0</v>
      </c>
      <c r="AU53" s="130">
        <v>0</v>
      </c>
      <c r="AV53" s="130">
        <v>0</v>
      </c>
      <c r="AW53" s="130">
        <f t="shared" si="15"/>
        <v>0</v>
      </c>
      <c r="AX53" s="119"/>
      <c r="AY53" s="118"/>
      <c r="AZ53" s="130">
        <v>0</v>
      </c>
      <c r="BA53" s="130">
        <v>0</v>
      </c>
      <c r="BB53" s="130">
        <f t="shared" si="16"/>
        <v>0</v>
      </c>
      <c r="BC53" s="130">
        <v>0</v>
      </c>
      <c r="BD53" s="130">
        <v>0</v>
      </c>
      <c r="BE53" s="130">
        <f t="shared" si="17"/>
        <v>0</v>
      </c>
    </row>
    <row r="54" spans="1:57" s="122" customFormat="1" ht="12" customHeight="1">
      <c r="A54" s="118" t="s">
        <v>366</v>
      </c>
      <c r="B54" s="134" t="s">
        <v>497</v>
      </c>
      <c r="C54" s="118" t="s">
        <v>498</v>
      </c>
      <c r="D54" s="130">
        <f t="shared" si="0"/>
        <v>0</v>
      </c>
      <c r="E54" s="130">
        <f t="shared" si="1"/>
        <v>133411</v>
      </c>
      <c r="F54" s="130">
        <f t="shared" si="2"/>
        <v>133411</v>
      </c>
      <c r="G54" s="130">
        <f t="shared" si="3"/>
        <v>0</v>
      </c>
      <c r="H54" s="130">
        <f t="shared" si="4"/>
        <v>53020</v>
      </c>
      <c r="I54" s="130">
        <f t="shared" si="5"/>
        <v>53020</v>
      </c>
      <c r="J54" s="119" t="s">
        <v>438</v>
      </c>
      <c r="K54" s="118" t="s">
        <v>439</v>
      </c>
      <c r="L54" s="130">
        <v>0</v>
      </c>
      <c r="M54" s="130">
        <v>133411</v>
      </c>
      <c r="N54" s="130">
        <f t="shared" si="6"/>
        <v>133411</v>
      </c>
      <c r="O54" s="130">
        <v>0</v>
      </c>
      <c r="P54" s="130">
        <v>53020</v>
      </c>
      <c r="Q54" s="130">
        <f t="shared" si="7"/>
        <v>53020</v>
      </c>
      <c r="R54" s="119"/>
      <c r="S54" s="118"/>
      <c r="T54" s="130">
        <v>0</v>
      </c>
      <c r="U54" s="130">
        <v>0</v>
      </c>
      <c r="V54" s="130">
        <f t="shared" si="8"/>
        <v>0</v>
      </c>
      <c r="W54" s="130">
        <v>0</v>
      </c>
      <c r="X54" s="130">
        <v>0</v>
      </c>
      <c r="Y54" s="130">
        <f t="shared" si="9"/>
        <v>0</v>
      </c>
      <c r="Z54" s="119"/>
      <c r="AA54" s="118"/>
      <c r="AB54" s="130">
        <v>0</v>
      </c>
      <c r="AC54" s="130">
        <v>0</v>
      </c>
      <c r="AD54" s="130">
        <f t="shared" si="10"/>
        <v>0</v>
      </c>
      <c r="AE54" s="130">
        <v>0</v>
      </c>
      <c r="AF54" s="130">
        <v>0</v>
      </c>
      <c r="AG54" s="130">
        <f t="shared" si="11"/>
        <v>0</v>
      </c>
      <c r="AH54" s="119"/>
      <c r="AI54" s="118"/>
      <c r="AJ54" s="130">
        <v>0</v>
      </c>
      <c r="AK54" s="130">
        <v>0</v>
      </c>
      <c r="AL54" s="130">
        <f t="shared" si="12"/>
        <v>0</v>
      </c>
      <c r="AM54" s="130">
        <v>0</v>
      </c>
      <c r="AN54" s="130">
        <v>0</v>
      </c>
      <c r="AO54" s="130">
        <f t="shared" si="13"/>
        <v>0</v>
      </c>
      <c r="AP54" s="119"/>
      <c r="AQ54" s="118"/>
      <c r="AR54" s="130">
        <v>0</v>
      </c>
      <c r="AS54" s="130">
        <v>0</v>
      </c>
      <c r="AT54" s="130">
        <f t="shared" si="14"/>
        <v>0</v>
      </c>
      <c r="AU54" s="130">
        <v>0</v>
      </c>
      <c r="AV54" s="130">
        <v>0</v>
      </c>
      <c r="AW54" s="130">
        <f t="shared" si="15"/>
        <v>0</v>
      </c>
      <c r="AX54" s="119"/>
      <c r="AY54" s="118"/>
      <c r="AZ54" s="130">
        <v>0</v>
      </c>
      <c r="BA54" s="130">
        <v>0</v>
      </c>
      <c r="BB54" s="130">
        <f t="shared" si="16"/>
        <v>0</v>
      </c>
      <c r="BC54" s="130">
        <v>0</v>
      </c>
      <c r="BD54" s="130">
        <v>0</v>
      </c>
      <c r="BE54" s="130">
        <f t="shared" si="17"/>
        <v>0</v>
      </c>
    </row>
    <row r="55" spans="1:57" s="122" customFormat="1" ht="12" customHeight="1">
      <c r="A55" s="118" t="s">
        <v>366</v>
      </c>
      <c r="B55" s="134" t="s">
        <v>499</v>
      </c>
      <c r="C55" s="118" t="s">
        <v>500</v>
      </c>
      <c r="D55" s="130">
        <f t="shared" si="0"/>
        <v>22936</v>
      </c>
      <c r="E55" s="130">
        <f t="shared" si="1"/>
        <v>311759</v>
      </c>
      <c r="F55" s="130">
        <f t="shared" si="2"/>
        <v>334695</v>
      </c>
      <c r="G55" s="130">
        <f t="shared" si="3"/>
        <v>0</v>
      </c>
      <c r="H55" s="130">
        <f t="shared" si="4"/>
        <v>60654</v>
      </c>
      <c r="I55" s="130">
        <f t="shared" si="5"/>
        <v>60654</v>
      </c>
      <c r="J55" s="119" t="s">
        <v>501</v>
      </c>
      <c r="K55" s="118" t="s">
        <v>502</v>
      </c>
      <c r="L55" s="130">
        <v>22936</v>
      </c>
      <c r="M55" s="130">
        <v>311759</v>
      </c>
      <c r="N55" s="130">
        <f t="shared" si="6"/>
        <v>334695</v>
      </c>
      <c r="O55" s="130">
        <v>0</v>
      </c>
      <c r="P55" s="130">
        <v>60654</v>
      </c>
      <c r="Q55" s="130">
        <f t="shared" si="7"/>
        <v>60654</v>
      </c>
      <c r="R55" s="119"/>
      <c r="S55" s="118"/>
      <c r="T55" s="130">
        <v>0</v>
      </c>
      <c r="U55" s="130">
        <v>0</v>
      </c>
      <c r="V55" s="130">
        <f t="shared" si="8"/>
        <v>0</v>
      </c>
      <c r="W55" s="130">
        <v>0</v>
      </c>
      <c r="X55" s="130">
        <v>0</v>
      </c>
      <c r="Y55" s="130">
        <f t="shared" si="9"/>
        <v>0</v>
      </c>
      <c r="Z55" s="119"/>
      <c r="AA55" s="118"/>
      <c r="AB55" s="130">
        <v>0</v>
      </c>
      <c r="AC55" s="130">
        <v>0</v>
      </c>
      <c r="AD55" s="130">
        <f t="shared" si="10"/>
        <v>0</v>
      </c>
      <c r="AE55" s="130">
        <v>0</v>
      </c>
      <c r="AF55" s="130">
        <v>0</v>
      </c>
      <c r="AG55" s="130">
        <f t="shared" si="11"/>
        <v>0</v>
      </c>
      <c r="AH55" s="119"/>
      <c r="AI55" s="118"/>
      <c r="AJ55" s="130">
        <v>0</v>
      </c>
      <c r="AK55" s="130">
        <v>0</v>
      </c>
      <c r="AL55" s="130">
        <f t="shared" si="12"/>
        <v>0</v>
      </c>
      <c r="AM55" s="130">
        <v>0</v>
      </c>
      <c r="AN55" s="130">
        <v>0</v>
      </c>
      <c r="AO55" s="130">
        <f t="shared" si="13"/>
        <v>0</v>
      </c>
      <c r="AP55" s="119"/>
      <c r="AQ55" s="118"/>
      <c r="AR55" s="130">
        <v>0</v>
      </c>
      <c r="AS55" s="130">
        <v>0</v>
      </c>
      <c r="AT55" s="130">
        <f t="shared" si="14"/>
        <v>0</v>
      </c>
      <c r="AU55" s="130">
        <v>0</v>
      </c>
      <c r="AV55" s="130">
        <v>0</v>
      </c>
      <c r="AW55" s="130">
        <f t="shared" si="15"/>
        <v>0</v>
      </c>
      <c r="AX55" s="119"/>
      <c r="AY55" s="118"/>
      <c r="AZ55" s="130">
        <v>0</v>
      </c>
      <c r="BA55" s="130">
        <v>0</v>
      </c>
      <c r="BB55" s="130">
        <f t="shared" si="16"/>
        <v>0</v>
      </c>
      <c r="BC55" s="130">
        <v>0</v>
      </c>
      <c r="BD55" s="130">
        <v>0</v>
      </c>
      <c r="BE55" s="130">
        <f t="shared" si="17"/>
        <v>0</v>
      </c>
    </row>
    <row r="56" spans="1:57" s="122" customFormat="1" ht="12" customHeight="1">
      <c r="A56" s="118" t="s">
        <v>366</v>
      </c>
      <c r="B56" s="134" t="s">
        <v>503</v>
      </c>
      <c r="C56" s="118" t="s">
        <v>615</v>
      </c>
      <c r="D56" s="130">
        <f t="shared" si="0"/>
        <v>24048</v>
      </c>
      <c r="E56" s="130">
        <f t="shared" si="1"/>
        <v>229322</v>
      </c>
      <c r="F56" s="130">
        <f t="shared" si="2"/>
        <v>253370</v>
      </c>
      <c r="G56" s="130">
        <f t="shared" si="3"/>
        <v>0</v>
      </c>
      <c r="H56" s="130">
        <f t="shared" si="4"/>
        <v>60154</v>
      </c>
      <c r="I56" s="130">
        <f t="shared" si="5"/>
        <v>60154</v>
      </c>
      <c r="J56" s="119" t="s">
        <v>501</v>
      </c>
      <c r="K56" s="118" t="s">
        <v>502</v>
      </c>
      <c r="L56" s="130">
        <v>24048</v>
      </c>
      <c r="M56" s="130">
        <v>229322</v>
      </c>
      <c r="N56" s="130">
        <f t="shared" si="6"/>
        <v>253370</v>
      </c>
      <c r="O56" s="130">
        <v>0</v>
      </c>
      <c r="P56" s="130">
        <v>60154</v>
      </c>
      <c r="Q56" s="130">
        <f t="shared" si="7"/>
        <v>60154</v>
      </c>
      <c r="R56" s="119"/>
      <c r="S56" s="118"/>
      <c r="T56" s="130">
        <v>0</v>
      </c>
      <c r="U56" s="130">
        <v>0</v>
      </c>
      <c r="V56" s="130">
        <f t="shared" si="8"/>
        <v>0</v>
      </c>
      <c r="W56" s="130">
        <v>0</v>
      </c>
      <c r="X56" s="130">
        <v>0</v>
      </c>
      <c r="Y56" s="130">
        <f t="shared" si="9"/>
        <v>0</v>
      </c>
      <c r="Z56" s="119"/>
      <c r="AA56" s="118"/>
      <c r="AB56" s="130">
        <v>0</v>
      </c>
      <c r="AC56" s="130">
        <v>0</v>
      </c>
      <c r="AD56" s="130">
        <f t="shared" si="10"/>
        <v>0</v>
      </c>
      <c r="AE56" s="130">
        <v>0</v>
      </c>
      <c r="AF56" s="130">
        <v>0</v>
      </c>
      <c r="AG56" s="130">
        <f t="shared" si="11"/>
        <v>0</v>
      </c>
      <c r="AH56" s="119"/>
      <c r="AI56" s="118"/>
      <c r="AJ56" s="130">
        <v>0</v>
      </c>
      <c r="AK56" s="130">
        <v>0</v>
      </c>
      <c r="AL56" s="130">
        <f t="shared" si="12"/>
        <v>0</v>
      </c>
      <c r="AM56" s="130">
        <v>0</v>
      </c>
      <c r="AN56" s="130">
        <v>0</v>
      </c>
      <c r="AO56" s="130">
        <f t="shared" si="13"/>
        <v>0</v>
      </c>
      <c r="AP56" s="119"/>
      <c r="AQ56" s="118"/>
      <c r="AR56" s="130">
        <v>0</v>
      </c>
      <c r="AS56" s="130">
        <v>0</v>
      </c>
      <c r="AT56" s="130">
        <f t="shared" si="14"/>
        <v>0</v>
      </c>
      <c r="AU56" s="130">
        <v>0</v>
      </c>
      <c r="AV56" s="130">
        <v>0</v>
      </c>
      <c r="AW56" s="130">
        <f t="shared" si="15"/>
        <v>0</v>
      </c>
      <c r="AX56" s="119"/>
      <c r="AY56" s="118"/>
      <c r="AZ56" s="130">
        <v>0</v>
      </c>
      <c r="BA56" s="130">
        <v>0</v>
      </c>
      <c r="BB56" s="130">
        <f t="shared" si="16"/>
        <v>0</v>
      </c>
      <c r="BC56" s="130">
        <v>0</v>
      </c>
      <c r="BD56" s="130">
        <v>0</v>
      </c>
      <c r="BE56" s="130">
        <f t="shared" si="17"/>
        <v>0</v>
      </c>
    </row>
    <row r="57" spans="1:57" s="122" customFormat="1" ht="12" customHeight="1">
      <c r="A57" s="118" t="s">
        <v>366</v>
      </c>
      <c r="B57" s="134" t="s">
        <v>504</v>
      </c>
      <c r="C57" s="118" t="s">
        <v>505</v>
      </c>
      <c r="D57" s="130">
        <f t="shared" si="0"/>
        <v>0</v>
      </c>
      <c r="E57" s="130">
        <f t="shared" si="1"/>
        <v>322429</v>
      </c>
      <c r="F57" s="130">
        <f t="shared" si="2"/>
        <v>322429</v>
      </c>
      <c r="G57" s="130">
        <f t="shared" si="3"/>
        <v>0</v>
      </c>
      <c r="H57" s="130">
        <f t="shared" si="4"/>
        <v>65657</v>
      </c>
      <c r="I57" s="130">
        <f t="shared" si="5"/>
        <v>65657</v>
      </c>
      <c r="J57" s="119" t="s">
        <v>418</v>
      </c>
      <c r="K57" s="131" t="s">
        <v>419</v>
      </c>
      <c r="L57" s="130">
        <v>0</v>
      </c>
      <c r="M57" s="130">
        <v>322429</v>
      </c>
      <c r="N57" s="130">
        <f t="shared" si="6"/>
        <v>322429</v>
      </c>
      <c r="O57" s="130">
        <v>0</v>
      </c>
      <c r="P57" s="130">
        <v>0</v>
      </c>
      <c r="Q57" s="130">
        <f t="shared" si="7"/>
        <v>0</v>
      </c>
      <c r="R57" s="119" t="s">
        <v>381</v>
      </c>
      <c r="S57" s="131" t="s">
        <v>420</v>
      </c>
      <c r="T57" s="130">
        <v>0</v>
      </c>
      <c r="U57" s="130">
        <v>0</v>
      </c>
      <c r="V57" s="130">
        <f t="shared" si="8"/>
        <v>0</v>
      </c>
      <c r="W57" s="130">
        <v>0</v>
      </c>
      <c r="X57" s="130">
        <v>65657</v>
      </c>
      <c r="Y57" s="130">
        <f t="shared" si="9"/>
        <v>65657</v>
      </c>
      <c r="Z57" s="119"/>
      <c r="AA57" s="118"/>
      <c r="AB57" s="130">
        <v>0</v>
      </c>
      <c r="AC57" s="130">
        <v>0</v>
      </c>
      <c r="AD57" s="130">
        <f t="shared" si="10"/>
        <v>0</v>
      </c>
      <c r="AE57" s="130">
        <v>0</v>
      </c>
      <c r="AF57" s="130">
        <v>0</v>
      </c>
      <c r="AG57" s="130">
        <f t="shared" si="11"/>
        <v>0</v>
      </c>
      <c r="AH57" s="119"/>
      <c r="AI57" s="118"/>
      <c r="AJ57" s="130">
        <v>0</v>
      </c>
      <c r="AK57" s="130">
        <v>0</v>
      </c>
      <c r="AL57" s="130">
        <f t="shared" si="12"/>
        <v>0</v>
      </c>
      <c r="AM57" s="130">
        <v>0</v>
      </c>
      <c r="AN57" s="130">
        <v>0</v>
      </c>
      <c r="AO57" s="130">
        <f t="shared" si="13"/>
        <v>0</v>
      </c>
      <c r="AP57" s="119"/>
      <c r="AQ57" s="118"/>
      <c r="AR57" s="130">
        <v>0</v>
      </c>
      <c r="AS57" s="130">
        <v>0</v>
      </c>
      <c r="AT57" s="130">
        <f t="shared" si="14"/>
        <v>0</v>
      </c>
      <c r="AU57" s="130">
        <v>0</v>
      </c>
      <c r="AV57" s="130">
        <v>0</v>
      </c>
      <c r="AW57" s="130">
        <f t="shared" si="15"/>
        <v>0</v>
      </c>
      <c r="AX57" s="119"/>
      <c r="AY57" s="118"/>
      <c r="AZ57" s="130">
        <v>0</v>
      </c>
      <c r="BA57" s="130">
        <v>0</v>
      </c>
      <c r="BB57" s="130">
        <f t="shared" si="16"/>
        <v>0</v>
      </c>
      <c r="BC57" s="130">
        <v>0</v>
      </c>
      <c r="BD57" s="130">
        <v>0</v>
      </c>
      <c r="BE57" s="130">
        <f t="shared" si="17"/>
        <v>0</v>
      </c>
    </row>
    <row r="58" spans="1:57" s="122" customFormat="1" ht="12" customHeight="1">
      <c r="A58" s="118" t="s">
        <v>366</v>
      </c>
      <c r="B58" s="134" t="s">
        <v>506</v>
      </c>
      <c r="C58" s="118" t="s">
        <v>507</v>
      </c>
      <c r="D58" s="130">
        <f t="shared" si="0"/>
        <v>0</v>
      </c>
      <c r="E58" s="130">
        <f t="shared" si="1"/>
        <v>135779</v>
      </c>
      <c r="F58" s="130">
        <f t="shared" si="2"/>
        <v>135779</v>
      </c>
      <c r="G58" s="130">
        <f t="shared" si="3"/>
        <v>0</v>
      </c>
      <c r="H58" s="130">
        <f t="shared" si="4"/>
        <v>21311</v>
      </c>
      <c r="I58" s="130">
        <f t="shared" si="5"/>
        <v>21311</v>
      </c>
      <c r="J58" s="119" t="s">
        <v>406</v>
      </c>
      <c r="K58" s="118" t="s">
        <v>407</v>
      </c>
      <c r="L58" s="130">
        <v>0</v>
      </c>
      <c r="M58" s="130">
        <v>135779</v>
      </c>
      <c r="N58" s="130">
        <f t="shared" si="6"/>
        <v>135779</v>
      </c>
      <c r="O58" s="130">
        <v>0</v>
      </c>
      <c r="P58" s="130">
        <v>21311</v>
      </c>
      <c r="Q58" s="130">
        <f t="shared" si="7"/>
        <v>21311</v>
      </c>
      <c r="R58" s="119"/>
      <c r="S58" s="118"/>
      <c r="T58" s="130">
        <v>0</v>
      </c>
      <c r="U58" s="130">
        <v>0</v>
      </c>
      <c r="V58" s="130">
        <f t="shared" si="8"/>
        <v>0</v>
      </c>
      <c r="W58" s="130">
        <v>0</v>
      </c>
      <c r="X58" s="130">
        <v>0</v>
      </c>
      <c r="Y58" s="130">
        <f t="shared" si="9"/>
        <v>0</v>
      </c>
      <c r="Z58" s="119"/>
      <c r="AA58" s="118"/>
      <c r="AB58" s="130">
        <v>0</v>
      </c>
      <c r="AC58" s="130">
        <v>0</v>
      </c>
      <c r="AD58" s="130">
        <f t="shared" si="10"/>
        <v>0</v>
      </c>
      <c r="AE58" s="130">
        <v>0</v>
      </c>
      <c r="AF58" s="130">
        <v>0</v>
      </c>
      <c r="AG58" s="130">
        <f t="shared" si="11"/>
        <v>0</v>
      </c>
      <c r="AH58" s="119"/>
      <c r="AI58" s="118"/>
      <c r="AJ58" s="130">
        <v>0</v>
      </c>
      <c r="AK58" s="130">
        <v>0</v>
      </c>
      <c r="AL58" s="130">
        <f t="shared" si="12"/>
        <v>0</v>
      </c>
      <c r="AM58" s="130">
        <v>0</v>
      </c>
      <c r="AN58" s="130">
        <v>0</v>
      </c>
      <c r="AO58" s="130">
        <f t="shared" si="13"/>
        <v>0</v>
      </c>
      <c r="AP58" s="119"/>
      <c r="AQ58" s="118"/>
      <c r="AR58" s="130">
        <v>0</v>
      </c>
      <c r="AS58" s="130">
        <v>0</v>
      </c>
      <c r="AT58" s="130">
        <f t="shared" si="14"/>
        <v>0</v>
      </c>
      <c r="AU58" s="130">
        <v>0</v>
      </c>
      <c r="AV58" s="130">
        <v>0</v>
      </c>
      <c r="AW58" s="130">
        <f t="shared" si="15"/>
        <v>0</v>
      </c>
      <c r="AX58" s="119"/>
      <c r="AY58" s="118"/>
      <c r="AZ58" s="130">
        <v>0</v>
      </c>
      <c r="BA58" s="130">
        <v>0</v>
      </c>
      <c r="BB58" s="130">
        <f t="shared" si="16"/>
        <v>0</v>
      </c>
      <c r="BC58" s="130">
        <v>0</v>
      </c>
      <c r="BD58" s="130">
        <v>0</v>
      </c>
      <c r="BE58" s="130">
        <f t="shared" si="17"/>
        <v>0</v>
      </c>
    </row>
    <row r="59" spans="1:57" s="122" customFormat="1" ht="12" customHeight="1">
      <c r="A59" s="118" t="s">
        <v>366</v>
      </c>
      <c r="B59" s="134" t="s">
        <v>508</v>
      </c>
      <c r="C59" s="118" t="s">
        <v>509</v>
      </c>
      <c r="D59" s="130">
        <f t="shared" si="0"/>
        <v>0</v>
      </c>
      <c r="E59" s="130">
        <f t="shared" si="1"/>
        <v>124639</v>
      </c>
      <c r="F59" s="130">
        <f t="shared" si="2"/>
        <v>124639</v>
      </c>
      <c r="G59" s="130">
        <f t="shared" si="3"/>
        <v>0</v>
      </c>
      <c r="H59" s="130">
        <f t="shared" si="4"/>
        <v>22254</v>
      </c>
      <c r="I59" s="130">
        <f t="shared" si="5"/>
        <v>22254</v>
      </c>
      <c r="J59" s="119" t="s">
        <v>406</v>
      </c>
      <c r="K59" s="118" t="s">
        <v>407</v>
      </c>
      <c r="L59" s="130">
        <v>0</v>
      </c>
      <c r="M59" s="130">
        <v>124639</v>
      </c>
      <c r="N59" s="130">
        <f t="shared" si="6"/>
        <v>124639</v>
      </c>
      <c r="O59" s="130">
        <v>0</v>
      </c>
      <c r="P59" s="130">
        <v>22254</v>
      </c>
      <c r="Q59" s="130">
        <f t="shared" si="7"/>
        <v>22254</v>
      </c>
      <c r="R59" s="119"/>
      <c r="S59" s="118"/>
      <c r="T59" s="130">
        <v>0</v>
      </c>
      <c r="U59" s="130">
        <v>0</v>
      </c>
      <c r="V59" s="130">
        <f t="shared" si="8"/>
        <v>0</v>
      </c>
      <c r="W59" s="130">
        <v>0</v>
      </c>
      <c r="X59" s="130">
        <v>0</v>
      </c>
      <c r="Y59" s="130">
        <f t="shared" si="9"/>
        <v>0</v>
      </c>
      <c r="Z59" s="119"/>
      <c r="AA59" s="118"/>
      <c r="AB59" s="130">
        <v>0</v>
      </c>
      <c r="AC59" s="130">
        <v>0</v>
      </c>
      <c r="AD59" s="130">
        <f t="shared" si="10"/>
        <v>0</v>
      </c>
      <c r="AE59" s="130">
        <v>0</v>
      </c>
      <c r="AF59" s="130">
        <v>0</v>
      </c>
      <c r="AG59" s="130">
        <f t="shared" si="11"/>
        <v>0</v>
      </c>
      <c r="AH59" s="119"/>
      <c r="AI59" s="118"/>
      <c r="AJ59" s="130">
        <v>0</v>
      </c>
      <c r="AK59" s="130">
        <v>0</v>
      </c>
      <c r="AL59" s="130">
        <f t="shared" si="12"/>
        <v>0</v>
      </c>
      <c r="AM59" s="130">
        <v>0</v>
      </c>
      <c r="AN59" s="130">
        <v>0</v>
      </c>
      <c r="AO59" s="130">
        <f t="shared" si="13"/>
        <v>0</v>
      </c>
      <c r="AP59" s="119"/>
      <c r="AQ59" s="118"/>
      <c r="AR59" s="130">
        <v>0</v>
      </c>
      <c r="AS59" s="130">
        <v>0</v>
      </c>
      <c r="AT59" s="130">
        <f t="shared" si="14"/>
        <v>0</v>
      </c>
      <c r="AU59" s="130">
        <v>0</v>
      </c>
      <c r="AV59" s="130">
        <v>0</v>
      </c>
      <c r="AW59" s="130">
        <f t="shared" si="15"/>
        <v>0</v>
      </c>
      <c r="AX59" s="119"/>
      <c r="AY59" s="118"/>
      <c r="AZ59" s="130">
        <v>0</v>
      </c>
      <c r="BA59" s="130">
        <v>0</v>
      </c>
      <c r="BB59" s="130">
        <f t="shared" si="16"/>
        <v>0</v>
      </c>
      <c r="BC59" s="130">
        <v>0</v>
      </c>
      <c r="BD59" s="130">
        <v>0</v>
      </c>
      <c r="BE59" s="130">
        <f t="shared" si="17"/>
        <v>0</v>
      </c>
    </row>
    <row r="60" spans="1:57" s="122" customFormat="1" ht="12" customHeight="1">
      <c r="A60" s="118" t="s">
        <v>366</v>
      </c>
      <c r="B60" s="134" t="s">
        <v>510</v>
      </c>
      <c r="C60" s="118" t="s">
        <v>511</v>
      </c>
      <c r="D60" s="130">
        <f t="shared" si="0"/>
        <v>0</v>
      </c>
      <c r="E60" s="130">
        <f t="shared" si="1"/>
        <v>66095</v>
      </c>
      <c r="F60" s="130">
        <f t="shared" si="2"/>
        <v>66095</v>
      </c>
      <c r="G60" s="130">
        <f t="shared" si="3"/>
        <v>0</v>
      </c>
      <c r="H60" s="130">
        <f t="shared" si="4"/>
        <v>9058</v>
      </c>
      <c r="I60" s="130">
        <f t="shared" si="5"/>
        <v>9058</v>
      </c>
      <c r="J60" s="119" t="s">
        <v>406</v>
      </c>
      <c r="K60" s="118" t="s">
        <v>407</v>
      </c>
      <c r="L60" s="130">
        <v>0</v>
      </c>
      <c r="M60" s="130">
        <v>66095</v>
      </c>
      <c r="N60" s="130">
        <f t="shared" si="6"/>
        <v>66095</v>
      </c>
      <c r="O60" s="130">
        <v>0</v>
      </c>
      <c r="P60" s="130">
        <v>9058</v>
      </c>
      <c r="Q60" s="130">
        <f t="shared" si="7"/>
        <v>9058</v>
      </c>
      <c r="R60" s="119"/>
      <c r="S60" s="118"/>
      <c r="T60" s="130">
        <v>0</v>
      </c>
      <c r="U60" s="130">
        <v>0</v>
      </c>
      <c r="V60" s="130">
        <f t="shared" si="8"/>
        <v>0</v>
      </c>
      <c r="W60" s="130">
        <v>0</v>
      </c>
      <c r="X60" s="130">
        <v>0</v>
      </c>
      <c r="Y60" s="130">
        <f t="shared" si="9"/>
        <v>0</v>
      </c>
      <c r="Z60" s="119"/>
      <c r="AA60" s="118"/>
      <c r="AB60" s="130">
        <v>0</v>
      </c>
      <c r="AC60" s="130">
        <v>0</v>
      </c>
      <c r="AD60" s="130">
        <f t="shared" si="10"/>
        <v>0</v>
      </c>
      <c r="AE60" s="130">
        <v>0</v>
      </c>
      <c r="AF60" s="130">
        <v>0</v>
      </c>
      <c r="AG60" s="130">
        <f t="shared" si="11"/>
        <v>0</v>
      </c>
      <c r="AH60" s="119"/>
      <c r="AI60" s="118"/>
      <c r="AJ60" s="130">
        <v>0</v>
      </c>
      <c r="AK60" s="130">
        <v>0</v>
      </c>
      <c r="AL60" s="130">
        <f t="shared" si="12"/>
        <v>0</v>
      </c>
      <c r="AM60" s="130">
        <v>0</v>
      </c>
      <c r="AN60" s="130">
        <v>0</v>
      </c>
      <c r="AO60" s="130">
        <f t="shared" si="13"/>
        <v>0</v>
      </c>
      <c r="AP60" s="119"/>
      <c r="AQ60" s="118"/>
      <c r="AR60" s="130">
        <v>0</v>
      </c>
      <c r="AS60" s="130">
        <v>0</v>
      </c>
      <c r="AT60" s="130">
        <f t="shared" si="14"/>
        <v>0</v>
      </c>
      <c r="AU60" s="130">
        <v>0</v>
      </c>
      <c r="AV60" s="130">
        <v>0</v>
      </c>
      <c r="AW60" s="130">
        <f t="shared" si="15"/>
        <v>0</v>
      </c>
      <c r="AX60" s="119"/>
      <c r="AY60" s="118"/>
      <c r="AZ60" s="130">
        <v>0</v>
      </c>
      <c r="BA60" s="130">
        <v>0</v>
      </c>
      <c r="BB60" s="130">
        <f t="shared" si="16"/>
        <v>0</v>
      </c>
      <c r="BC60" s="130">
        <v>0</v>
      </c>
      <c r="BD60" s="130">
        <v>0</v>
      </c>
      <c r="BE60" s="130">
        <f t="shared" si="17"/>
        <v>0</v>
      </c>
    </row>
    <row r="61" spans="1:57" s="122" customFormat="1" ht="12" customHeight="1">
      <c r="A61" s="118" t="s">
        <v>366</v>
      </c>
      <c r="B61" s="134" t="s">
        <v>512</v>
      </c>
      <c r="C61" s="118" t="s">
        <v>513</v>
      </c>
      <c r="D61" s="130">
        <f t="shared" si="0"/>
        <v>0</v>
      </c>
      <c r="E61" s="130">
        <f t="shared" si="1"/>
        <v>0</v>
      </c>
      <c r="F61" s="130">
        <f t="shared" si="2"/>
        <v>0</v>
      </c>
      <c r="G61" s="130">
        <f t="shared" si="3"/>
        <v>0</v>
      </c>
      <c r="H61" s="130">
        <f t="shared" si="4"/>
        <v>57760</v>
      </c>
      <c r="I61" s="130">
        <f t="shared" si="5"/>
        <v>57760</v>
      </c>
      <c r="J61" s="119" t="s">
        <v>410</v>
      </c>
      <c r="K61" s="118" t="s">
        <v>411</v>
      </c>
      <c r="L61" s="130">
        <v>0</v>
      </c>
      <c r="M61" s="130">
        <v>0</v>
      </c>
      <c r="N61" s="130">
        <f t="shared" si="6"/>
        <v>0</v>
      </c>
      <c r="O61" s="130">
        <v>0</v>
      </c>
      <c r="P61" s="130">
        <v>57760</v>
      </c>
      <c r="Q61" s="130">
        <f t="shared" si="7"/>
        <v>57760</v>
      </c>
      <c r="R61" s="119"/>
      <c r="S61" s="118"/>
      <c r="T61" s="130">
        <v>0</v>
      </c>
      <c r="U61" s="130">
        <v>0</v>
      </c>
      <c r="V61" s="130">
        <f t="shared" si="8"/>
        <v>0</v>
      </c>
      <c r="W61" s="130">
        <v>0</v>
      </c>
      <c r="X61" s="130">
        <v>0</v>
      </c>
      <c r="Y61" s="130">
        <f t="shared" si="9"/>
        <v>0</v>
      </c>
      <c r="Z61" s="119"/>
      <c r="AA61" s="118"/>
      <c r="AB61" s="130">
        <v>0</v>
      </c>
      <c r="AC61" s="130">
        <v>0</v>
      </c>
      <c r="AD61" s="130">
        <f t="shared" si="10"/>
        <v>0</v>
      </c>
      <c r="AE61" s="130">
        <v>0</v>
      </c>
      <c r="AF61" s="130">
        <v>0</v>
      </c>
      <c r="AG61" s="130">
        <f t="shared" si="11"/>
        <v>0</v>
      </c>
      <c r="AH61" s="119"/>
      <c r="AI61" s="118"/>
      <c r="AJ61" s="130">
        <v>0</v>
      </c>
      <c r="AK61" s="130">
        <v>0</v>
      </c>
      <c r="AL61" s="130">
        <f t="shared" si="12"/>
        <v>0</v>
      </c>
      <c r="AM61" s="130">
        <v>0</v>
      </c>
      <c r="AN61" s="130">
        <v>0</v>
      </c>
      <c r="AO61" s="130">
        <f t="shared" si="13"/>
        <v>0</v>
      </c>
      <c r="AP61" s="119"/>
      <c r="AQ61" s="118"/>
      <c r="AR61" s="130">
        <v>0</v>
      </c>
      <c r="AS61" s="130">
        <v>0</v>
      </c>
      <c r="AT61" s="130">
        <f t="shared" si="14"/>
        <v>0</v>
      </c>
      <c r="AU61" s="130">
        <v>0</v>
      </c>
      <c r="AV61" s="130">
        <v>0</v>
      </c>
      <c r="AW61" s="130">
        <f t="shared" si="15"/>
        <v>0</v>
      </c>
      <c r="AX61" s="119"/>
      <c r="AY61" s="118"/>
      <c r="AZ61" s="130">
        <v>0</v>
      </c>
      <c r="BA61" s="130">
        <v>0</v>
      </c>
      <c r="BB61" s="130">
        <f t="shared" si="16"/>
        <v>0</v>
      </c>
      <c r="BC61" s="130">
        <v>0</v>
      </c>
      <c r="BD61" s="130">
        <v>0</v>
      </c>
      <c r="BE61" s="130">
        <f t="shared" si="17"/>
        <v>0</v>
      </c>
    </row>
    <row r="62" spans="1:57" s="122" customFormat="1" ht="12" customHeight="1">
      <c r="A62" s="118" t="s">
        <v>366</v>
      </c>
      <c r="B62" s="134" t="s">
        <v>514</v>
      </c>
      <c r="C62" s="118" t="s">
        <v>515</v>
      </c>
      <c r="D62" s="130">
        <f t="shared" si="0"/>
        <v>0</v>
      </c>
      <c r="E62" s="130">
        <f t="shared" si="1"/>
        <v>87697</v>
      </c>
      <c r="F62" s="130">
        <f t="shared" si="2"/>
        <v>87697</v>
      </c>
      <c r="G62" s="130">
        <f t="shared" si="3"/>
        <v>0</v>
      </c>
      <c r="H62" s="130">
        <f t="shared" si="4"/>
        <v>45911</v>
      </c>
      <c r="I62" s="130">
        <f t="shared" si="5"/>
        <v>45911</v>
      </c>
      <c r="J62" s="119" t="s">
        <v>580</v>
      </c>
      <c r="K62" s="118" t="s">
        <v>581</v>
      </c>
      <c r="L62" s="130">
        <v>0</v>
      </c>
      <c r="M62" s="130">
        <v>87697</v>
      </c>
      <c r="N62" s="130">
        <f t="shared" si="6"/>
        <v>87697</v>
      </c>
      <c r="O62" s="130">
        <v>0</v>
      </c>
      <c r="P62" s="130">
        <v>45911</v>
      </c>
      <c r="Q62" s="130">
        <f t="shared" si="7"/>
        <v>45911</v>
      </c>
      <c r="R62" s="119"/>
      <c r="S62" s="118"/>
      <c r="T62" s="130">
        <v>0</v>
      </c>
      <c r="U62" s="130">
        <v>0</v>
      </c>
      <c r="V62" s="130">
        <f t="shared" si="8"/>
        <v>0</v>
      </c>
      <c r="W62" s="130">
        <v>0</v>
      </c>
      <c r="X62" s="130">
        <v>0</v>
      </c>
      <c r="Y62" s="130">
        <f t="shared" si="9"/>
        <v>0</v>
      </c>
      <c r="Z62" s="119"/>
      <c r="AA62" s="118"/>
      <c r="AB62" s="130">
        <v>0</v>
      </c>
      <c r="AC62" s="130">
        <v>0</v>
      </c>
      <c r="AD62" s="130">
        <f t="shared" si="10"/>
        <v>0</v>
      </c>
      <c r="AE62" s="130">
        <v>0</v>
      </c>
      <c r="AF62" s="130">
        <v>0</v>
      </c>
      <c r="AG62" s="130">
        <f t="shared" si="11"/>
        <v>0</v>
      </c>
      <c r="AH62" s="119"/>
      <c r="AI62" s="118"/>
      <c r="AJ62" s="130">
        <v>0</v>
      </c>
      <c r="AK62" s="130">
        <v>0</v>
      </c>
      <c r="AL62" s="130">
        <f t="shared" si="12"/>
        <v>0</v>
      </c>
      <c r="AM62" s="130">
        <v>0</v>
      </c>
      <c r="AN62" s="130">
        <v>0</v>
      </c>
      <c r="AO62" s="130">
        <f t="shared" si="13"/>
        <v>0</v>
      </c>
      <c r="AP62" s="119"/>
      <c r="AQ62" s="118"/>
      <c r="AR62" s="130">
        <v>0</v>
      </c>
      <c r="AS62" s="130">
        <v>0</v>
      </c>
      <c r="AT62" s="130">
        <f t="shared" si="14"/>
        <v>0</v>
      </c>
      <c r="AU62" s="130">
        <v>0</v>
      </c>
      <c r="AV62" s="130">
        <v>0</v>
      </c>
      <c r="AW62" s="130">
        <f t="shared" si="15"/>
        <v>0</v>
      </c>
      <c r="AX62" s="119"/>
      <c r="AY62" s="118"/>
      <c r="AZ62" s="130">
        <v>0</v>
      </c>
      <c r="BA62" s="130">
        <v>0</v>
      </c>
      <c r="BB62" s="130">
        <f t="shared" si="16"/>
        <v>0</v>
      </c>
      <c r="BC62" s="130">
        <v>0</v>
      </c>
      <c r="BD62" s="130">
        <v>0</v>
      </c>
      <c r="BE62" s="130">
        <f t="shared" si="17"/>
        <v>0</v>
      </c>
    </row>
    <row r="63" spans="1:57" s="122" customFormat="1" ht="12" customHeight="1">
      <c r="A63" s="118" t="s">
        <v>366</v>
      </c>
      <c r="B63" s="134" t="s">
        <v>516</v>
      </c>
      <c r="C63" s="118" t="s">
        <v>517</v>
      </c>
      <c r="D63" s="130">
        <f t="shared" si="0"/>
        <v>0</v>
      </c>
      <c r="E63" s="130">
        <f t="shared" si="1"/>
        <v>59284</v>
      </c>
      <c r="F63" s="130">
        <f t="shared" si="2"/>
        <v>59284</v>
      </c>
      <c r="G63" s="130">
        <f t="shared" si="3"/>
        <v>0</v>
      </c>
      <c r="H63" s="130">
        <f t="shared" si="4"/>
        <v>9404</v>
      </c>
      <c r="I63" s="130">
        <f t="shared" si="5"/>
        <v>9404</v>
      </c>
      <c r="J63" s="119" t="s">
        <v>580</v>
      </c>
      <c r="K63" s="118" t="s">
        <v>581</v>
      </c>
      <c r="L63" s="130">
        <v>0</v>
      </c>
      <c r="M63" s="130">
        <v>59284</v>
      </c>
      <c r="N63" s="130">
        <f t="shared" si="6"/>
        <v>59284</v>
      </c>
      <c r="O63" s="130">
        <v>0</v>
      </c>
      <c r="P63" s="130">
        <v>9404</v>
      </c>
      <c r="Q63" s="130">
        <f t="shared" si="7"/>
        <v>9404</v>
      </c>
      <c r="R63" s="119"/>
      <c r="S63" s="118"/>
      <c r="T63" s="130">
        <v>0</v>
      </c>
      <c r="U63" s="130">
        <v>0</v>
      </c>
      <c r="V63" s="130">
        <f t="shared" si="8"/>
        <v>0</v>
      </c>
      <c r="W63" s="130">
        <v>0</v>
      </c>
      <c r="X63" s="130">
        <v>0</v>
      </c>
      <c r="Y63" s="130">
        <f t="shared" si="9"/>
        <v>0</v>
      </c>
      <c r="Z63" s="119"/>
      <c r="AA63" s="118"/>
      <c r="AB63" s="130">
        <v>0</v>
      </c>
      <c r="AC63" s="130">
        <v>0</v>
      </c>
      <c r="AD63" s="130">
        <f t="shared" si="10"/>
        <v>0</v>
      </c>
      <c r="AE63" s="130">
        <v>0</v>
      </c>
      <c r="AF63" s="130">
        <v>0</v>
      </c>
      <c r="AG63" s="130">
        <f t="shared" si="11"/>
        <v>0</v>
      </c>
      <c r="AH63" s="119"/>
      <c r="AI63" s="118"/>
      <c r="AJ63" s="130">
        <v>0</v>
      </c>
      <c r="AK63" s="130">
        <v>0</v>
      </c>
      <c r="AL63" s="130">
        <f t="shared" si="12"/>
        <v>0</v>
      </c>
      <c r="AM63" s="130">
        <v>0</v>
      </c>
      <c r="AN63" s="130">
        <v>0</v>
      </c>
      <c r="AO63" s="130">
        <f t="shared" si="13"/>
        <v>0</v>
      </c>
      <c r="AP63" s="119"/>
      <c r="AQ63" s="118"/>
      <c r="AR63" s="130">
        <v>0</v>
      </c>
      <c r="AS63" s="130">
        <v>0</v>
      </c>
      <c r="AT63" s="130">
        <f t="shared" si="14"/>
        <v>0</v>
      </c>
      <c r="AU63" s="130">
        <v>0</v>
      </c>
      <c r="AV63" s="130">
        <v>0</v>
      </c>
      <c r="AW63" s="130">
        <f t="shared" si="15"/>
        <v>0</v>
      </c>
      <c r="AX63" s="119"/>
      <c r="AY63" s="118"/>
      <c r="AZ63" s="130">
        <v>0</v>
      </c>
      <c r="BA63" s="130">
        <v>0</v>
      </c>
      <c r="BB63" s="130">
        <f t="shared" si="16"/>
        <v>0</v>
      </c>
      <c r="BC63" s="130">
        <v>0</v>
      </c>
      <c r="BD63" s="130">
        <v>0</v>
      </c>
      <c r="BE63" s="130">
        <f t="shared" si="17"/>
        <v>0</v>
      </c>
    </row>
    <row r="64" spans="1:57" s="122" customFormat="1" ht="12" customHeight="1">
      <c r="A64" s="118" t="s">
        <v>366</v>
      </c>
      <c r="B64" s="134" t="s">
        <v>518</v>
      </c>
      <c r="C64" s="118" t="s">
        <v>519</v>
      </c>
      <c r="D64" s="130">
        <f t="shared" si="0"/>
        <v>0</v>
      </c>
      <c r="E64" s="130">
        <f t="shared" si="1"/>
        <v>20730</v>
      </c>
      <c r="F64" s="130">
        <f t="shared" si="2"/>
        <v>20730</v>
      </c>
      <c r="G64" s="130">
        <f t="shared" si="3"/>
        <v>0</v>
      </c>
      <c r="H64" s="130">
        <f t="shared" si="4"/>
        <v>15083</v>
      </c>
      <c r="I64" s="130">
        <f t="shared" si="5"/>
        <v>15083</v>
      </c>
      <c r="J64" s="119" t="s">
        <v>580</v>
      </c>
      <c r="K64" s="118" t="s">
        <v>581</v>
      </c>
      <c r="L64" s="130">
        <v>0</v>
      </c>
      <c r="M64" s="130">
        <v>20730</v>
      </c>
      <c r="N64" s="130">
        <f t="shared" si="6"/>
        <v>20730</v>
      </c>
      <c r="O64" s="130">
        <v>0</v>
      </c>
      <c r="P64" s="130">
        <v>15083</v>
      </c>
      <c r="Q64" s="130">
        <f t="shared" si="7"/>
        <v>15083</v>
      </c>
      <c r="R64" s="119"/>
      <c r="S64" s="118"/>
      <c r="T64" s="130">
        <v>0</v>
      </c>
      <c r="U64" s="130">
        <v>0</v>
      </c>
      <c r="V64" s="130">
        <f t="shared" si="8"/>
        <v>0</v>
      </c>
      <c r="W64" s="130">
        <v>0</v>
      </c>
      <c r="X64" s="130">
        <v>0</v>
      </c>
      <c r="Y64" s="130">
        <f t="shared" si="9"/>
        <v>0</v>
      </c>
      <c r="Z64" s="119"/>
      <c r="AA64" s="118"/>
      <c r="AB64" s="130">
        <v>0</v>
      </c>
      <c r="AC64" s="130">
        <v>0</v>
      </c>
      <c r="AD64" s="130">
        <f t="shared" si="10"/>
        <v>0</v>
      </c>
      <c r="AE64" s="130">
        <v>0</v>
      </c>
      <c r="AF64" s="130">
        <v>0</v>
      </c>
      <c r="AG64" s="130">
        <f t="shared" si="11"/>
        <v>0</v>
      </c>
      <c r="AH64" s="119"/>
      <c r="AI64" s="118"/>
      <c r="AJ64" s="130">
        <v>0</v>
      </c>
      <c r="AK64" s="130">
        <v>0</v>
      </c>
      <c r="AL64" s="130">
        <f t="shared" si="12"/>
        <v>0</v>
      </c>
      <c r="AM64" s="130">
        <v>0</v>
      </c>
      <c r="AN64" s="130">
        <v>0</v>
      </c>
      <c r="AO64" s="130">
        <f t="shared" si="13"/>
        <v>0</v>
      </c>
      <c r="AP64" s="119"/>
      <c r="AQ64" s="118"/>
      <c r="AR64" s="130">
        <v>0</v>
      </c>
      <c r="AS64" s="130">
        <v>0</v>
      </c>
      <c r="AT64" s="130">
        <f t="shared" si="14"/>
        <v>0</v>
      </c>
      <c r="AU64" s="130">
        <v>0</v>
      </c>
      <c r="AV64" s="130">
        <v>0</v>
      </c>
      <c r="AW64" s="130">
        <f t="shared" si="15"/>
        <v>0</v>
      </c>
      <c r="AX64" s="119"/>
      <c r="AY64" s="118"/>
      <c r="AZ64" s="130">
        <v>0</v>
      </c>
      <c r="BA64" s="130">
        <v>0</v>
      </c>
      <c r="BB64" s="130">
        <f t="shared" si="16"/>
        <v>0</v>
      </c>
      <c r="BC64" s="130">
        <v>0</v>
      </c>
      <c r="BD64" s="130">
        <v>0</v>
      </c>
      <c r="BE64" s="130">
        <f t="shared" si="17"/>
        <v>0</v>
      </c>
    </row>
  </sheetData>
  <sheetProtection/>
  <autoFilter ref="A6:BE64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582</v>
      </c>
      <c r="B1" s="133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523</v>
      </c>
      <c r="B2" s="150" t="s">
        <v>524</v>
      </c>
      <c r="C2" s="159" t="s">
        <v>536</v>
      </c>
      <c r="D2" s="168" t="s">
        <v>583</v>
      </c>
      <c r="E2" s="169"/>
      <c r="F2" s="116" t="s">
        <v>584</v>
      </c>
      <c r="G2" s="48"/>
      <c r="H2" s="48"/>
      <c r="I2" s="95"/>
      <c r="J2" s="116" t="s">
        <v>585</v>
      </c>
      <c r="K2" s="48"/>
      <c r="L2" s="48"/>
      <c r="M2" s="95"/>
      <c r="N2" s="116" t="s">
        <v>586</v>
      </c>
      <c r="O2" s="48"/>
      <c r="P2" s="48"/>
      <c r="Q2" s="95"/>
      <c r="R2" s="116" t="s">
        <v>587</v>
      </c>
      <c r="S2" s="48"/>
      <c r="T2" s="48"/>
      <c r="U2" s="95"/>
      <c r="V2" s="116" t="s">
        <v>588</v>
      </c>
      <c r="W2" s="48"/>
      <c r="X2" s="48"/>
      <c r="Y2" s="95"/>
      <c r="Z2" s="116" t="s">
        <v>589</v>
      </c>
      <c r="AA2" s="48"/>
      <c r="AB2" s="48"/>
      <c r="AC2" s="95"/>
      <c r="AD2" s="116" t="s">
        <v>590</v>
      </c>
      <c r="AE2" s="48"/>
      <c r="AF2" s="48"/>
      <c r="AG2" s="95"/>
      <c r="AH2" s="116" t="s">
        <v>591</v>
      </c>
      <c r="AI2" s="48"/>
      <c r="AJ2" s="48"/>
      <c r="AK2" s="95"/>
      <c r="AL2" s="116" t="s">
        <v>592</v>
      </c>
      <c r="AM2" s="48"/>
      <c r="AN2" s="48"/>
      <c r="AO2" s="95"/>
      <c r="AP2" s="116" t="s">
        <v>593</v>
      </c>
      <c r="AQ2" s="48"/>
      <c r="AR2" s="48"/>
      <c r="AS2" s="95"/>
      <c r="AT2" s="116" t="s">
        <v>594</v>
      </c>
      <c r="AU2" s="48"/>
      <c r="AV2" s="48"/>
      <c r="AW2" s="95"/>
      <c r="AX2" s="116" t="s">
        <v>595</v>
      </c>
      <c r="AY2" s="48"/>
      <c r="AZ2" s="48"/>
      <c r="BA2" s="95"/>
      <c r="BB2" s="116" t="s">
        <v>596</v>
      </c>
      <c r="BC2" s="48"/>
      <c r="BD2" s="48"/>
      <c r="BE2" s="95"/>
      <c r="BF2" s="116" t="s">
        <v>597</v>
      </c>
      <c r="BG2" s="48"/>
      <c r="BH2" s="48"/>
      <c r="BI2" s="95"/>
      <c r="BJ2" s="116" t="s">
        <v>598</v>
      </c>
      <c r="BK2" s="48"/>
      <c r="BL2" s="48"/>
      <c r="BM2" s="95"/>
      <c r="BN2" s="116" t="s">
        <v>599</v>
      </c>
      <c r="BO2" s="48"/>
      <c r="BP2" s="48"/>
      <c r="BQ2" s="95"/>
      <c r="BR2" s="116" t="s">
        <v>600</v>
      </c>
      <c r="BS2" s="48"/>
      <c r="BT2" s="48"/>
      <c r="BU2" s="95"/>
      <c r="BV2" s="116" t="s">
        <v>601</v>
      </c>
      <c r="BW2" s="48"/>
      <c r="BX2" s="48"/>
      <c r="BY2" s="95"/>
      <c r="BZ2" s="116" t="s">
        <v>602</v>
      </c>
      <c r="CA2" s="48"/>
      <c r="CB2" s="48"/>
      <c r="CC2" s="95"/>
      <c r="CD2" s="116" t="s">
        <v>603</v>
      </c>
      <c r="CE2" s="48"/>
      <c r="CF2" s="48"/>
      <c r="CG2" s="95"/>
      <c r="CH2" s="116" t="s">
        <v>604</v>
      </c>
      <c r="CI2" s="48"/>
      <c r="CJ2" s="48"/>
      <c r="CK2" s="95"/>
      <c r="CL2" s="116" t="s">
        <v>605</v>
      </c>
      <c r="CM2" s="48"/>
      <c r="CN2" s="48"/>
      <c r="CO2" s="95"/>
      <c r="CP2" s="116" t="s">
        <v>606</v>
      </c>
      <c r="CQ2" s="48"/>
      <c r="CR2" s="48"/>
      <c r="CS2" s="95"/>
      <c r="CT2" s="116" t="s">
        <v>607</v>
      </c>
      <c r="CU2" s="48"/>
      <c r="CV2" s="48"/>
      <c r="CW2" s="95"/>
      <c r="CX2" s="116" t="s">
        <v>608</v>
      </c>
      <c r="CY2" s="48"/>
      <c r="CZ2" s="48"/>
      <c r="DA2" s="95"/>
      <c r="DB2" s="116" t="s">
        <v>609</v>
      </c>
      <c r="DC2" s="48"/>
      <c r="DD2" s="48"/>
      <c r="DE2" s="95"/>
      <c r="DF2" s="116" t="s">
        <v>610</v>
      </c>
      <c r="DG2" s="48"/>
      <c r="DH2" s="48"/>
      <c r="DI2" s="95"/>
      <c r="DJ2" s="116" t="s">
        <v>611</v>
      </c>
      <c r="DK2" s="48"/>
      <c r="DL2" s="48"/>
      <c r="DM2" s="95"/>
      <c r="DN2" s="116" t="s">
        <v>612</v>
      </c>
      <c r="DO2" s="48"/>
      <c r="DP2" s="48"/>
      <c r="DQ2" s="95"/>
      <c r="DR2" s="116" t="s">
        <v>613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533</v>
      </c>
      <c r="E4" s="162" t="s">
        <v>534</v>
      </c>
      <c r="F4" s="162" t="s">
        <v>614</v>
      </c>
      <c r="G4" s="162" t="s">
        <v>525</v>
      </c>
      <c r="H4" s="162" t="s">
        <v>533</v>
      </c>
      <c r="I4" s="162" t="s">
        <v>534</v>
      </c>
      <c r="J4" s="162" t="s">
        <v>614</v>
      </c>
      <c r="K4" s="162" t="s">
        <v>525</v>
      </c>
      <c r="L4" s="162" t="s">
        <v>533</v>
      </c>
      <c r="M4" s="162" t="s">
        <v>534</v>
      </c>
      <c r="N4" s="162" t="s">
        <v>614</v>
      </c>
      <c r="O4" s="162" t="s">
        <v>525</v>
      </c>
      <c r="P4" s="162" t="s">
        <v>533</v>
      </c>
      <c r="Q4" s="162" t="s">
        <v>534</v>
      </c>
      <c r="R4" s="162" t="s">
        <v>614</v>
      </c>
      <c r="S4" s="162" t="s">
        <v>525</v>
      </c>
      <c r="T4" s="162" t="s">
        <v>533</v>
      </c>
      <c r="U4" s="162" t="s">
        <v>534</v>
      </c>
      <c r="V4" s="162" t="s">
        <v>614</v>
      </c>
      <c r="W4" s="162" t="s">
        <v>525</v>
      </c>
      <c r="X4" s="162" t="s">
        <v>533</v>
      </c>
      <c r="Y4" s="162" t="s">
        <v>534</v>
      </c>
      <c r="Z4" s="162" t="s">
        <v>614</v>
      </c>
      <c r="AA4" s="162" t="s">
        <v>525</v>
      </c>
      <c r="AB4" s="162" t="s">
        <v>533</v>
      </c>
      <c r="AC4" s="162" t="s">
        <v>534</v>
      </c>
      <c r="AD4" s="162" t="s">
        <v>614</v>
      </c>
      <c r="AE4" s="162" t="s">
        <v>525</v>
      </c>
      <c r="AF4" s="162" t="s">
        <v>533</v>
      </c>
      <c r="AG4" s="162" t="s">
        <v>534</v>
      </c>
      <c r="AH4" s="162" t="s">
        <v>614</v>
      </c>
      <c r="AI4" s="162" t="s">
        <v>525</v>
      </c>
      <c r="AJ4" s="162" t="s">
        <v>533</v>
      </c>
      <c r="AK4" s="162" t="s">
        <v>534</v>
      </c>
      <c r="AL4" s="162" t="s">
        <v>614</v>
      </c>
      <c r="AM4" s="162" t="s">
        <v>525</v>
      </c>
      <c r="AN4" s="162" t="s">
        <v>533</v>
      </c>
      <c r="AO4" s="162" t="s">
        <v>534</v>
      </c>
      <c r="AP4" s="162" t="s">
        <v>614</v>
      </c>
      <c r="AQ4" s="162" t="s">
        <v>525</v>
      </c>
      <c r="AR4" s="162" t="s">
        <v>533</v>
      </c>
      <c r="AS4" s="162" t="s">
        <v>534</v>
      </c>
      <c r="AT4" s="162" t="s">
        <v>614</v>
      </c>
      <c r="AU4" s="162" t="s">
        <v>525</v>
      </c>
      <c r="AV4" s="162" t="s">
        <v>533</v>
      </c>
      <c r="AW4" s="162" t="s">
        <v>534</v>
      </c>
      <c r="AX4" s="162" t="s">
        <v>614</v>
      </c>
      <c r="AY4" s="162" t="s">
        <v>525</v>
      </c>
      <c r="AZ4" s="162" t="s">
        <v>533</v>
      </c>
      <c r="BA4" s="162" t="s">
        <v>534</v>
      </c>
      <c r="BB4" s="162" t="s">
        <v>614</v>
      </c>
      <c r="BC4" s="162" t="s">
        <v>525</v>
      </c>
      <c r="BD4" s="162" t="s">
        <v>533</v>
      </c>
      <c r="BE4" s="162" t="s">
        <v>534</v>
      </c>
      <c r="BF4" s="162" t="s">
        <v>614</v>
      </c>
      <c r="BG4" s="162" t="s">
        <v>525</v>
      </c>
      <c r="BH4" s="162" t="s">
        <v>533</v>
      </c>
      <c r="BI4" s="162" t="s">
        <v>534</v>
      </c>
      <c r="BJ4" s="162" t="s">
        <v>614</v>
      </c>
      <c r="BK4" s="162" t="s">
        <v>525</v>
      </c>
      <c r="BL4" s="162" t="s">
        <v>533</v>
      </c>
      <c r="BM4" s="162" t="s">
        <v>534</v>
      </c>
      <c r="BN4" s="162" t="s">
        <v>614</v>
      </c>
      <c r="BO4" s="162" t="s">
        <v>525</v>
      </c>
      <c r="BP4" s="162" t="s">
        <v>533</v>
      </c>
      <c r="BQ4" s="162" t="s">
        <v>534</v>
      </c>
      <c r="BR4" s="162" t="s">
        <v>614</v>
      </c>
      <c r="BS4" s="162" t="s">
        <v>525</v>
      </c>
      <c r="BT4" s="162" t="s">
        <v>533</v>
      </c>
      <c r="BU4" s="162" t="s">
        <v>534</v>
      </c>
      <c r="BV4" s="162" t="s">
        <v>614</v>
      </c>
      <c r="BW4" s="162" t="s">
        <v>525</v>
      </c>
      <c r="BX4" s="162" t="s">
        <v>533</v>
      </c>
      <c r="BY4" s="162" t="s">
        <v>534</v>
      </c>
      <c r="BZ4" s="162" t="s">
        <v>614</v>
      </c>
      <c r="CA4" s="162" t="s">
        <v>525</v>
      </c>
      <c r="CB4" s="162" t="s">
        <v>533</v>
      </c>
      <c r="CC4" s="162" t="s">
        <v>534</v>
      </c>
      <c r="CD4" s="162" t="s">
        <v>614</v>
      </c>
      <c r="CE4" s="162" t="s">
        <v>525</v>
      </c>
      <c r="CF4" s="162" t="s">
        <v>533</v>
      </c>
      <c r="CG4" s="162" t="s">
        <v>534</v>
      </c>
      <c r="CH4" s="162" t="s">
        <v>614</v>
      </c>
      <c r="CI4" s="162" t="s">
        <v>525</v>
      </c>
      <c r="CJ4" s="162" t="s">
        <v>533</v>
      </c>
      <c r="CK4" s="162" t="s">
        <v>534</v>
      </c>
      <c r="CL4" s="162" t="s">
        <v>614</v>
      </c>
      <c r="CM4" s="162" t="s">
        <v>525</v>
      </c>
      <c r="CN4" s="162" t="s">
        <v>533</v>
      </c>
      <c r="CO4" s="162" t="s">
        <v>534</v>
      </c>
      <c r="CP4" s="162" t="s">
        <v>614</v>
      </c>
      <c r="CQ4" s="162" t="s">
        <v>525</v>
      </c>
      <c r="CR4" s="162" t="s">
        <v>533</v>
      </c>
      <c r="CS4" s="162" t="s">
        <v>534</v>
      </c>
      <c r="CT4" s="162" t="s">
        <v>614</v>
      </c>
      <c r="CU4" s="162" t="s">
        <v>525</v>
      </c>
      <c r="CV4" s="162" t="s">
        <v>533</v>
      </c>
      <c r="CW4" s="162" t="s">
        <v>534</v>
      </c>
      <c r="CX4" s="162" t="s">
        <v>614</v>
      </c>
      <c r="CY4" s="162" t="s">
        <v>525</v>
      </c>
      <c r="CZ4" s="162" t="s">
        <v>533</v>
      </c>
      <c r="DA4" s="162" t="s">
        <v>534</v>
      </c>
      <c r="DB4" s="162" t="s">
        <v>614</v>
      </c>
      <c r="DC4" s="162" t="s">
        <v>525</v>
      </c>
      <c r="DD4" s="162" t="s">
        <v>533</v>
      </c>
      <c r="DE4" s="162" t="s">
        <v>534</v>
      </c>
      <c r="DF4" s="162" t="s">
        <v>614</v>
      </c>
      <c r="DG4" s="162" t="s">
        <v>525</v>
      </c>
      <c r="DH4" s="162" t="s">
        <v>533</v>
      </c>
      <c r="DI4" s="162" t="s">
        <v>534</v>
      </c>
      <c r="DJ4" s="162" t="s">
        <v>614</v>
      </c>
      <c r="DK4" s="162" t="s">
        <v>525</v>
      </c>
      <c r="DL4" s="162" t="s">
        <v>533</v>
      </c>
      <c r="DM4" s="162" t="s">
        <v>534</v>
      </c>
      <c r="DN4" s="162" t="s">
        <v>614</v>
      </c>
      <c r="DO4" s="162" t="s">
        <v>525</v>
      </c>
      <c r="DP4" s="162" t="s">
        <v>533</v>
      </c>
      <c r="DQ4" s="162" t="s">
        <v>534</v>
      </c>
      <c r="DR4" s="162" t="s">
        <v>614</v>
      </c>
      <c r="DS4" s="162" t="s">
        <v>525</v>
      </c>
      <c r="DT4" s="162" t="s">
        <v>533</v>
      </c>
      <c r="DU4" s="162" t="s">
        <v>534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541</v>
      </c>
      <c r="E6" s="115" t="s">
        <v>541</v>
      </c>
      <c r="F6" s="167"/>
      <c r="G6" s="164"/>
      <c r="H6" s="115" t="s">
        <v>541</v>
      </c>
      <c r="I6" s="115" t="s">
        <v>541</v>
      </c>
      <c r="J6" s="167"/>
      <c r="K6" s="164"/>
      <c r="L6" s="115" t="s">
        <v>541</v>
      </c>
      <c r="M6" s="115" t="s">
        <v>541</v>
      </c>
      <c r="N6" s="167"/>
      <c r="O6" s="164"/>
      <c r="P6" s="115" t="s">
        <v>541</v>
      </c>
      <c r="Q6" s="115" t="s">
        <v>541</v>
      </c>
      <c r="R6" s="167"/>
      <c r="S6" s="164"/>
      <c r="T6" s="115" t="s">
        <v>541</v>
      </c>
      <c r="U6" s="115" t="s">
        <v>541</v>
      </c>
      <c r="V6" s="167"/>
      <c r="W6" s="164"/>
      <c r="X6" s="115" t="s">
        <v>541</v>
      </c>
      <c r="Y6" s="115" t="s">
        <v>541</v>
      </c>
      <c r="Z6" s="167"/>
      <c r="AA6" s="164"/>
      <c r="AB6" s="115" t="s">
        <v>541</v>
      </c>
      <c r="AC6" s="115" t="s">
        <v>541</v>
      </c>
      <c r="AD6" s="167"/>
      <c r="AE6" s="164"/>
      <c r="AF6" s="115" t="s">
        <v>541</v>
      </c>
      <c r="AG6" s="115" t="s">
        <v>541</v>
      </c>
      <c r="AH6" s="167"/>
      <c r="AI6" s="164"/>
      <c r="AJ6" s="115" t="s">
        <v>541</v>
      </c>
      <c r="AK6" s="115" t="s">
        <v>541</v>
      </c>
      <c r="AL6" s="167"/>
      <c r="AM6" s="164"/>
      <c r="AN6" s="115" t="s">
        <v>541</v>
      </c>
      <c r="AO6" s="115" t="s">
        <v>541</v>
      </c>
      <c r="AP6" s="167"/>
      <c r="AQ6" s="164"/>
      <c r="AR6" s="115" t="s">
        <v>541</v>
      </c>
      <c r="AS6" s="115" t="s">
        <v>541</v>
      </c>
      <c r="AT6" s="167"/>
      <c r="AU6" s="164"/>
      <c r="AV6" s="115" t="s">
        <v>541</v>
      </c>
      <c r="AW6" s="115" t="s">
        <v>541</v>
      </c>
      <c r="AX6" s="167"/>
      <c r="AY6" s="164"/>
      <c r="AZ6" s="115" t="s">
        <v>541</v>
      </c>
      <c r="BA6" s="115" t="s">
        <v>541</v>
      </c>
      <c r="BB6" s="167"/>
      <c r="BC6" s="164"/>
      <c r="BD6" s="115" t="s">
        <v>541</v>
      </c>
      <c r="BE6" s="115" t="s">
        <v>541</v>
      </c>
      <c r="BF6" s="167"/>
      <c r="BG6" s="164"/>
      <c r="BH6" s="115" t="s">
        <v>541</v>
      </c>
      <c r="BI6" s="115" t="s">
        <v>541</v>
      </c>
      <c r="BJ6" s="167"/>
      <c r="BK6" s="164"/>
      <c r="BL6" s="115" t="s">
        <v>541</v>
      </c>
      <c r="BM6" s="115" t="s">
        <v>541</v>
      </c>
      <c r="BN6" s="167"/>
      <c r="BO6" s="164"/>
      <c r="BP6" s="115" t="s">
        <v>541</v>
      </c>
      <c r="BQ6" s="115" t="s">
        <v>541</v>
      </c>
      <c r="BR6" s="167"/>
      <c r="BS6" s="164"/>
      <c r="BT6" s="115" t="s">
        <v>541</v>
      </c>
      <c r="BU6" s="115" t="s">
        <v>541</v>
      </c>
      <c r="BV6" s="167"/>
      <c r="BW6" s="164"/>
      <c r="BX6" s="115" t="s">
        <v>541</v>
      </c>
      <c r="BY6" s="115" t="s">
        <v>541</v>
      </c>
      <c r="BZ6" s="167"/>
      <c r="CA6" s="164"/>
      <c r="CB6" s="115" t="s">
        <v>541</v>
      </c>
      <c r="CC6" s="115" t="s">
        <v>541</v>
      </c>
      <c r="CD6" s="167"/>
      <c r="CE6" s="164"/>
      <c r="CF6" s="115" t="s">
        <v>541</v>
      </c>
      <c r="CG6" s="115" t="s">
        <v>541</v>
      </c>
      <c r="CH6" s="167"/>
      <c r="CI6" s="164"/>
      <c r="CJ6" s="115" t="s">
        <v>541</v>
      </c>
      <c r="CK6" s="115" t="s">
        <v>541</v>
      </c>
      <c r="CL6" s="167"/>
      <c r="CM6" s="164"/>
      <c r="CN6" s="115" t="s">
        <v>541</v>
      </c>
      <c r="CO6" s="115" t="s">
        <v>541</v>
      </c>
      <c r="CP6" s="167"/>
      <c r="CQ6" s="164"/>
      <c r="CR6" s="115" t="s">
        <v>541</v>
      </c>
      <c r="CS6" s="115" t="s">
        <v>541</v>
      </c>
      <c r="CT6" s="167"/>
      <c r="CU6" s="164"/>
      <c r="CV6" s="115" t="s">
        <v>541</v>
      </c>
      <c r="CW6" s="115" t="s">
        <v>541</v>
      </c>
      <c r="CX6" s="167"/>
      <c r="CY6" s="164"/>
      <c r="CZ6" s="115" t="s">
        <v>541</v>
      </c>
      <c r="DA6" s="115" t="s">
        <v>541</v>
      </c>
      <c r="DB6" s="167"/>
      <c r="DC6" s="164"/>
      <c r="DD6" s="115" t="s">
        <v>541</v>
      </c>
      <c r="DE6" s="115" t="s">
        <v>541</v>
      </c>
      <c r="DF6" s="167"/>
      <c r="DG6" s="164"/>
      <c r="DH6" s="115" t="s">
        <v>541</v>
      </c>
      <c r="DI6" s="115" t="s">
        <v>541</v>
      </c>
      <c r="DJ6" s="167"/>
      <c r="DK6" s="164"/>
      <c r="DL6" s="115" t="s">
        <v>541</v>
      </c>
      <c r="DM6" s="115" t="s">
        <v>541</v>
      </c>
      <c r="DN6" s="167"/>
      <c r="DO6" s="164"/>
      <c r="DP6" s="115" t="s">
        <v>541</v>
      </c>
      <c r="DQ6" s="115" t="s">
        <v>541</v>
      </c>
      <c r="DR6" s="167"/>
      <c r="DS6" s="164"/>
      <c r="DT6" s="115" t="s">
        <v>541</v>
      </c>
      <c r="DU6" s="115" t="s">
        <v>541</v>
      </c>
    </row>
    <row r="7" spans="1:125" s="122" customFormat="1" ht="12" customHeight="1">
      <c r="A7" s="191" t="s">
        <v>366</v>
      </c>
      <c r="B7" s="194">
        <v>23000</v>
      </c>
      <c r="C7" s="191" t="s">
        <v>520</v>
      </c>
      <c r="D7" s="193">
        <f>SUM(D8:D53)</f>
        <v>10817440</v>
      </c>
      <c r="E7" s="193">
        <f>SUM(E8:E53)</f>
        <v>3797269</v>
      </c>
      <c r="F7" s="195">
        <f>COUNTIF(F8:F53,"&lt;&gt;")</f>
        <v>21</v>
      </c>
      <c r="G7" s="195">
        <f>COUNTIF(G8:G53,"&lt;&gt;")</f>
        <v>21</v>
      </c>
      <c r="H7" s="193">
        <f>SUM(H8:H53)</f>
        <v>5759080</v>
      </c>
      <c r="I7" s="193">
        <f>SUM(I8:I53)</f>
        <v>2110039</v>
      </c>
      <c r="J7" s="195">
        <f>COUNTIF(J8:J53,"&lt;&gt;")</f>
        <v>21</v>
      </c>
      <c r="K7" s="195">
        <f>COUNTIF(K8:K53,"&lt;&gt;")</f>
        <v>21</v>
      </c>
      <c r="L7" s="193">
        <f>SUM(L8:L53)</f>
        <v>3109539</v>
      </c>
      <c r="M7" s="193">
        <f>SUM(M8:M53)</f>
        <v>1074213</v>
      </c>
      <c r="N7" s="195">
        <f>COUNTIF(N8:N53,"&lt;&gt;")</f>
        <v>9</v>
      </c>
      <c r="O7" s="195">
        <f>COUNTIF(O8:O53,"&lt;&gt;")</f>
        <v>9</v>
      </c>
      <c r="P7" s="193">
        <f>SUM(P8:P53)</f>
        <v>1106684</v>
      </c>
      <c r="Q7" s="193">
        <f>SUM(Q8:Q53)</f>
        <v>254570</v>
      </c>
      <c r="R7" s="195">
        <f>COUNTIF(R8:R53,"&lt;&gt;")</f>
        <v>5</v>
      </c>
      <c r="S7" s="195">
        <f>COUNTIF(S8:S53,"&lt;&gt;")</f>
        <v>5</v>
      </c>
      <c r="T7" s="193">
        <f>SUM(T8:T53)</f>
        <v>440406</v>
      </c>
      <c r="U7" s="193">
        <f>SUM(U8:U53)</f>
        <v>181558</v>
      </c>
      <c r="V7" s="195">
        <f>COUNTIF(V8:V53,"&lt;&gt;")</f>
        <v>2</v>
      </c>
      <c r="W7" s="195">
        <f>COUNTIF(W8:W53,"&lt;&gt;")</f>
        <v>2</v>
      </c>
      <c r="X7" s="193">
        <f>SUM(X8:X53)</f>
        <v>156419</v>
      </c>
      <c r="Y7" s="193">
        <f>SUM(Y8:Y53)</f>
        <v>99902</v>
      </c>
      <c r="Z7" s="195">
        <f>COUNTIF(Z8:Z53,"&lt;&gt;")</f>
        <v>1</v>
      </c>
      <c r="AA7" s="195">
        <f>COUNTIF(AA8:AA53,"&lt;&gt;")</f>
        <v>1</v>
      </c>
      <c r="AB7" s="193">
        <f>SUM(AB8:AB53)</f>
        <v>203499</v>
      </c>
      <c r="AC7" s="193">
        <f>SUM(AC8:AC53)</f>
        <v>56841</v>
      </c>
      <c r="AD7" s="195">
        <f>COUNTIF(AD8:AD53,"&lt;&gt;")</f>
        <v>1</v>
      </c>
      <c r="AE7" s="195">
        <f>COUNTIF(AE8:AE53,"&lt;&gt;")</f>
        <v>1</v>
      </c>
      <c r="AF7" s="193">
        <f>SUM(AF8:AF53)</f>
        <v>41813</v>
      </c>
      <c r="AG7" s="193">
        <f>SUM(AG8:AG53)</f>
        <v>20146</v>
      </c>
      <c r="AH7" s="195">
        <f>COUNTIF(AH8:AH53,"&lt;&gt;")</f>
        <v>0</v>
      </c>
      <c r="AI7" s="195">
        <f>COUNTIF(AI8:AI53,"&lt;&gt;")</f>
        <v>0</v>
      </c>
      <c r="AJ7" s="193">
        <f>SUM(AJ8:AJ53)</f>
        <v>0</v>
      </c>
      <c r="AK7" s="193">
        <f>SUM(AK8:AK53)</f>
        <v>0</v>
      </c>
      <c r="AL7" s="195">
        <f>COUNTIF(AL8:AL53,"&lt;&gt;")</f>
        <v>0</v>
      </c>
      <c r="AM7" s="195">
        <f>COUNTIF(AM8:AM53,"&lt;&gt;")</f>
        <v>0</v>
      </c>
      <c r="AN7" s="193">
        <f>SUM(AN8:AN53)</f>
        <v>0</v>
      </c>
      <c r="AO7" s="193">
        <f>SUM(AO8:AO53)</f>
        <v>0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366</v>
      </c>
      <c r="B8" s="134" t="s">
        <v>414</v>
      </c>
      <c r="C8" s="118" t="s">
        <v>415</v>
      </c>
      <c r="D8" s="120">
        <f aca="true" t="shared" si="0" ref="D8:D28">SUM(H8,L8,P8,T8,X8,AB8,AF8,AJ8,AN8,AR8,AV8,AZ8,BD8,BH8,BL8,BP8,BT8,BX8,CB8,CF8,CJ8,CN8,CR8,CV8,CZ8,DD8,DH8,DL8,DP8,DT8)</f>
        <v>0</v>
      </c>
      <c r="E8" s="120">
        <f aca="true" t="shared" si="1" ref="E8:E28">SUM(I8,M8,Q8,U8,Y8,AC8,AG8,AK8,AO8,AS8,AW8,BA8,BE8,BI8,BM8,BQ8,BU8,BY8,CC8,CG8,CK8,CO8,CS8,CW8,DA8,DE8,DI8,DM8,DQ8,DU8)</f>
        <v>389864</v>
      </c>
      <c r="F8" s="125" t="s">
        <v>412</v>
      </c>
      <c r="G8" s="124" t="s">
        <v>413</v>
      </c>
      <c r="H8" s="120">
        <v>0</v>
      </c>
      <c r="I8" s="120">
        <v>73146</v>
      </c>
      <c r="J8" s="125" t="s">
        <v>421</v>
      </c>
      <c r="K8" s="124" t="s">
        <v>422</v>
      </c>
      <c r="L8" s="120">
        <v>0</v>
      </c>
      <c r="M8" s="120">
        <v>174074</v>
      </c>
      <c r="N8" s="125" t="s">
        <v>450</v>
      </c>
      <c r="O8" s="124" t="s">
        <v>451</v>
      </c>
      <c r="P8" s="120">
        <v>0</v>
      </c>
      <c r="Q8" s="120">
        <v>51457</v>
      </c>
      <c r="R8" s="125" t="s">
        <v>485</v>
      </c>
      <c r="S8" s="124" t="s">
        <v>486</v>
      </c>
      <c r="T8" s="120">
        <v>0</v>
      </c>
      <c r="U8" s="120">
        <v>35972</v>
      </c>
      <c r="V8" s="125" t="s">
        <v>487</v>
      </c>
      <c r="W8" s="124" t="s">
        <v>488</v>
      </c>
      <c r="X8" s="120">
        <v>0</v>
      </c>
      <c r="Y8" s="120">
        <v>55215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366</v>
      </c>
      <c r="B9" s="134" t="s">
        <v>381</v>
      </c>
      <c r="C9" s="118" t="s">
        <v>420</v>
      </c>
      <c r="D9" s="120">
        <f t="shared" si="0"/>
        <v>0</v>
      </c>
      <c r="E9" s="120">
        <f t="shared" si="1"/>
        <v>309543</v>
      </c>
      <c r="F9" s="125" t="s">
        <v>379</v>
      </c>
      <c r="G9" s="124" t="s">
        <v>380</v>
      </c>
      <c r="H9" s="120">
        <v>0</v>
      </c>
      <c r="I9" s="120">
        <v>145885</v>
      </c>
      <c r="J9" s="125" t="s">
        <v>416</v>
      </c>
      <c r="K9" s="124" t="s">
        <v>417</v>
      </c>
      <c r="L9" s="120">
        <v>0</v>
      </c>
      <c r="M9" s="120">
        <v>98001</v>
      </c>
      <c r="N9" s="125" t="s">
        <v>504</v>
      </c>
      <c r="O9" s="124" t="s">
        <v>505</v>
      </c>
      <c r="P9" s="120">
        <v>0</v>
      </c>
      <c r="Q9" s="120">
        <v>65657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366</v>
      </c>
      <c r="B10" s="134" t="s">
        <v>438</v>
      </c>
      <c r="C10" s="118" t="s">
        <v>439</v>
      </c>
      <c r="D10" s="120">
        <f t="shared" si="0"/>
        <v>608235</v>
      </c>
      <c r="E10" s="120">
        <f t="shared" si="1"/>
        <v>199444</v>
      </c>
      <c r="F10" s="125" t="s">
        <v>436</v>
      </c>
      <c r="G10" s="124" t="s">
        <v>437</v>
      </c>
      <c r="H10" s="120">
        <v>228517</v>
      </c>
      <c r="I10" s="120">
        <v>82798</v>
      </c>
      <c r="J10" s="125" t="s">
        <v>453</v>
      </c>
      <c r="K10" s="124" t="s">
        <v>454</v>
      </c>
      <c r="L10" s="120">
        <v>177590</v>
      </c>
      <c r="M10" s="120">
        <v>32306</v>
      </c>
      <c r="N10" s="125" t="s">
        <v>495</v>
      </c>
      <c r="O10" s="124" t="s">
        <v>496</v>
      </c>
      <c r="P10" s="120">
        <v>68717</v>
      </c>
      <c r="Q10" s="120">
        <v>31320</v>
      </c>
      <c r="R10" s="125" t="s">
        <v>497</v>
      </c>
      <c r="S10" s="124" t="s">
        <v>498</v>
      </c>
      <c r="T10" s="120">
        <v>133411</v>
      </c>
      <c r="U10" s="120">
        <v>53020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366</v>
      </c>
      <c r="B11" s="134" t="s">
        <v>392</v>
      </c>
      <c r="C11" s="118" t="s">
        <v>393</v>
      </c>
      <c r="D11" s="120">
        <f t="shared" si="0"/>
        <v>1024076</v>
      </c>
      <c r="E11" s="120">
        <f t="shared" si="1"/>
        <v>226340</v>
      </c>
      <c r="F11" s="125" t="s">
        <v>390</v>
      </c>
      <c r="G11" s="124" t="s">
        <v>391</v>
      </c>
      <c r="H11" s="120">
        <v>634766</v>
      </c>
      <c r="I11" s="120">
        <v>140295</v>
      </c>
      <c r="J11" s="125" t="s">
        <v>448</v>
      </c>
      <c r="K11" s="124" t="s">
        <v>449</v>
      </c>
      <c r="L11" s="120">
        <v>389310</v>
      </c>
      <c r="M11" s="120">
        <v>86045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366</v>
      </c>
      <c r="B12" s="134" t="s">
        <v>418</v>
      </c>
      <c r="C12" s="118" t="s">
        <v>419</v>
      </c>
      <c r="D12" s="130">
        <f t="shared" si="0"/>
        <v>761831</v>
      </c>
      <c r="E12" s="130">
        <f t="shared" si="1"/>
        <v>0</v>
      </c>
      <c r="F12" s="119" t="s">
        <v>416</v>
      </c>
      <c r="G12" s="118" t="s">
        <v>417</v>
      </c>
      <c r="H12" s="130">
        <v>439402</v>
      </c>
      <c r="I12" s="130">
        <v>0</v>
      </c>
      <c r="J12" s="119" t="s">
        <v>504</v>
      </c>
      <c r="K12" s="118" t="s">
        <v>505</v>
      </c>
      <c r="L12" s="130">
        <v>322429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366</v>
      </c>
      <c r="B13" s="134" t="s">
        <v>410</v>
      </c>
      <c r="C13" s="118" t="s">
        <v>411</v>
      </c>
      <c r="D13" s="130">
        <f t="shared" si="0"/>
        <v>0</v>
      </c>
      <c r="E13" s="130">
        <f t="shared" si="1"/>
        <v>164092</v>
      </c>
      <c r="F13" s="119" t="s">
        <v>408</v>
      </c>
      <c r="G13" s="118" t="s">
        <v>409</v>
      </c>
      <c r="H13" s="130">
        <v>0</v>
      </c>
      <c r="I13" s="130">
        <v>106332</v>
      </c>
      <c r="J13" s="119" t="s">
        <v>512</v>
      </c>
      <c r="K13" s="118" t="s">
        <v>513</v>
      </c>
      <c r="L13" s="130">
        <v>0</v>
      </c>
      <c r="M13" s="130">
        <v>57760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366</v>
      </c>
      <c r="B14" s="134" t="s">
        <v>400</v>
      </c>
      <c r="C14" s="118" t="s">
        <v>401</v>
      </c>
      <c r="D14" s="130">
        <f t="shared" si="0"/>
        <v>0</v>
      </c>
      <c r="E14" s="130">
        <f t="shared" si="1"/>
        <v>315820</v>
      </c>
      <c r="F14" s="119" t="s">
        <v>398</v>
      </c>
      <c r="G14" s="118" t="s">
        <v>399</v>
      </c>
      <c r="H14" s="130">
        <v>0</v>
      </c>
      <c r="I14" s="130">
        <v>232167</v>
      </c>
      <c r="J14" s="119" t="s">
        <v>442</v>
      </c>
      <c r="K14" s="118" t="s">
        <v>443</v>
      </c>
      <c r="L14" s="130">
        <v>0</v>
      </c>
      <c r="M14" s="130">
        <v>83653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366</v>
      </c>
      <c r="B15" s="134" t="s">
        <v>434</v>
      </c>
      <c r="C15" s="118" t="s">
        <v>435</v>
      </c>
      <c r="D15" s="130">
        <f t="shared" si="0"/>
        <v>0</v>
      </c>
      <c r="E15" s="130">
        <f t="shared" si="1"/>
        <v>221560</v>
      </c>
      <c r="F15" s="119" t="s">
        <v>432</v>
      </c>
      <c r="G15" s="118" t="s">
        <v>433</v>
      </c>
      <c r="H15" s="130">
        <v>0</v>
      </c>
      <c r="I15" s="130">
        <v>185091</v>
      </c>
      <c r="J15" s="119" t="s">
        <v>440</v>
      </c>
      <c r="K15" s="118" t="s">
        <v>441</v>
      </c>
      <c r="L15" s="130">
        <v>0</v>
      </c>
      <c r="M15" s="130">
        <v>36469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366</v>
      </c>
      <c r="B16" s="134" t="s">
        <v>377</v>
      </c>
      <c r="C16" s="118" t="s">
        <v>378</v>
      </c>
      <c r="D16" s="130">
        <f t="shared" si="0"/>
        <v>552563</v>
      </c>
      <c r="E16" s="130">
        <f t="shared" si="1"/>
        <v>0</v>
      </c>
      <c r="F16" s="119" t="s">
        <v>375</v>
      </c>
      <c r="G16" s="118" t="s">
        <v>376</v>
      </c>
      <c r="H16" s="130">
        <v>281534</v>
      </c>
      <c r="I16" s="130">
        <v>0</v>
      </c>
      <c r="J16" s="119" t="s">
        <v>444</v>
      </c>
      <c r="K16" s="118" t="s">
        <v>445</v>
      </c>
      <c r="L16" s="130">
        <v>166286</v>
      </c>
      <c r="M16" s="130">
        <v>0</v>
      </c>
      <c r="N16" s="119" t="s">
        <v>481</v>
      </c>
      <c r="O16" s="118" t="s">
        <v>482</v>
      </c>
      <c r="P16" s="130">
        <v>104743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366</v>
      </c>
      <c r="B17" s="134" t="s">
        <v>388</v>
      </c>
      <c r="C17" s="118" t="s">
        <v>389</v>
      </c>
      <c r="D17" s="130">
        <f t="shared" si="0"/>
        <v>1499099</v>
      </c>
      <c r="E17" s="130">
        <f t="shared" si="1"/>
        <v>439845</v>
      </c>
      <c r="F17" s="119" t="s">
        <v>386</v>
      </c>
      <c r="G17" s="118" t="s">
        <v>387</v>
      </c>
      <c r="H17" s="130">
        <v>323111</v>
      </c>
      <c r="I17" s="130">
        <v>90787</v>
      </c>
      <c r="J17" s="119" t="s">
        <v>463</v>
      </c>
      <c r="K17" s="118" t="s">
        <v>464</v>
      </c>
      <c r="L17" s="130">
        <v>321831</v>
      </c>
      <c r="M17" s="130">
        <v>85025</v>
      </c>
      <c r="N17" s="119" t="s">
        <v>473</v>
      </c>
      <c r="O17" s="118" t="s">
        <v>474</v>
      </c>
      <c r="P17" s="130">
        <v>223252</v>
      </c>
      <c r="Q17" s="130">
        <v>68799</v>
      </c>
      <c r="R17" s="119" t="s">
        <v>477</v>
      </c>
      <c r="S17" s="118" t="s">
        <v>478</v>
      </c>
      <c r="T17" s="130">
        <v>229174</v>
      </c>
      <c r="U17" s="130">
        <v>73560</v>
      </c>
      <c r="V17" s="119" t="s">
        <v>489</v>
      </c>
      <c r="W17" s="118" t="s">
        <v>490</v>
      </c>
      <c r="X17" s="130">
        <v>156419</v>
      </c>
      <c r="Y17" s="130">
        <v>44687</v>
      </c>
      <c r="Z17" s="119" t="s">
        <v>491</v>
      </c>
      <c r="AA17" s="118" t="s">
        <v>492</v>
      </c>
      <c r="AB17" s="130">
        <v>203499</v>
      </c>
      <c r="AC17" s="130">
        <v>56841</v>
      </c>
      <c r="AD17" s="119" t="s">
        <v>493</v>
      </c>
      <c r="AE17" s="118" t="s">
        <v>494</v>
      </c>
      <c r="AF17" s="130">
        <v>41813</v>
      </c>
      <c r="AG17" s="130">
        <v>20146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366</v>
      </c>
      <c r="B18" s="134" t="s">
        <v>427</v>
      </c>
      <c r="C18" s="118" t="s">
        <v>452</v>
      </c>
      <c r="D18" s="130">
        <f t="shared" si="0"/>
        <v>1129000</v>
      </c>
      <c r="E18" s="130">
        <f t="shared" si="1"/>
        <v>0</v>
      </c>
      <c r="F18" s="119" t="s">
        <v>425</v>
      </c>
      <c r="G18" s="118" t="s">
        <v>426</v>
      </c>
      <c r="H18" s="130">
        <v>809760</v>
      </c>
      <c r="I18" s="130">
        <v>0</v>
      </c>
      <c r="J18" s="119" t="s">
        <v>450</v>
      </c>
      <c r="K18" s="118" t="s">
        <v>451</v>
      </c>
      <c r="L18" s="130">
        <v>319240</v>
      </c>
      <c r="M18" s="130">
        <v>0</v>
      </c>
      <c r="N18" s="119"/>
      <c r="O18" s="118"/>
      <c r="P18" s="130">
        <v>0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366</v>
      </c>
      <c r="B19" s="134" t="s">
        <v>501</v>
      </c>
      <c r="C19" s="118" t="s">
        <v>502</v>
      </c>
      <c r="D19" s="130">
        <f t="shared" si="0"/>
        <v>588065</v>
      </c>
      <c r="E19" s="130">
        <f t="shared" si="1"/>
        <v>120808</v>
      </c>
      <c r="F19" s="119" t="s">
        <v>499</v>
      </c>
      <c r="G19" s="118" t="s">
        <v>500</v>
      </c>
      <c r="H19" s="130">
        <v>334695</v>
      </c>
      <c r="I19" s="130">
        <v>60654</v>
      </c>
      <c r="J19" s="119" t="s">
        <v>503</v>
      </c>
      <c r="K19" s="118" t="s">
        <v>615</v>
      </c>
      <c r="L19" s="130">
        <v>253370</v>
      </c>
      <c r="M19" s="130">
        <v>60154</v>
      </c>
      <c r="N19" s="119"/>
      <c r="O19" s="118"/>
      <c r="P19" s="130">
        <v>0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366</v>
      </c>
      <c r="B20" s="134" t="s">
        <v>446</v>
      </c>
      <c r="C20" s="118" t="s">
        <v>447</v>
      </c>
      <c r="D20" s="130">
        <f t="shared" si="0"/>
        <v>0</v>
      </c>
      <c r="E20" s="130">
        <f t="shared" si="1"/>
        <v>261971</v>
      </c>
      <c r="F20" s="119" t="s">
        <v>444</v>
      </c>
      <c r="G20" s="118" t="s">
        <v>445</v>
      </c>
      <c r="H20" s="130">
        <v>0</v>
      </c>
      <c r="I20" s="130">
        <v>194948</v>
      </c>
      <c r="J20" s="119" t="s">
        <v>481</v>
      </c>
      <c r="K20" s="118" t="s">
        <v>482</v>
      </c>
      <c r="L20" s="130">
        <v>0</v>
      </c>
      <c r="M20" s="130">
        <v>67023</v>
      </c>
      <c r="N20" s="119"/>
      <c r="O20" s="118"/>
      <c r="P20" s="130">
        <v>0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366</v>
      </c>
      <c r="B21" s="134" t="s">
        <v>396</v>
      </c>
      <c r="C21" s="118" t="s">
        <v>397</v>
      </c>
      <c r="D21" s="130">
        <f t="shared" si="0"/>
        <v>805490</v>
      </c>
      <c r="E21" s="130">
        <f t="shared" si="1"/>
        <v>0</v>
      </c>
      <c r="F21" s="119" t="s">
        <v>394</v>
      </c>
      <c r="G21" s="118" t="s">
        <v>395</v>
      </c>
      <c r="H21" s="130">
        <v>516289</v>
      </c>
      <c r="I21" s="130">
        <v>0</v>
      </c>
      <c r="J21" s="119" t="s">
        <v>442</v>
      </c>
      <c r="K21" s="118" t="s">
        <v>443</v>
      </c>
      <c r="L21" s="130">
        <v>289201</v>
      </c>
      <c r="M21" s="130">
        <v>0</v>
      </c>
      <c r="N21" s="119"/>
      <c r="O21" s="118"/>
      <c r="P21" s="130">
        <v>0</v>
      </c>
      <c r="Q21" s="130">
        <v>0</v>
      </c>
      <c r="R21" s="119"/>
      <c r="S21" s="118"/>
      <c r="T21" s="130">
        <v>0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366</v>
      </c>
      <c r="B22" s="134" t="s">
        <v>423</v>
      </c>
      <c r="C22" s="118" t="s">
        <v>424</v>
      </c>
      <c r="D22" s="130">
        <f t="shared" si="0"/>
        <v>985514</v>
      </c>
      <c r="E22" s="130">
        <f t="shared" si="1"/>
        <v>0</v>
      </c>
      <c r="F22" s="119" t="s">
        <v>421</v>
      </c>
      <c r="G22" s="118" t="s">
        <v>422</v>
      </c>
      <c r="H22" s="130">
        <v>611830</v>
      </c>
      <c r="I22" s="130">
        <v>0</v>
      </c>
      <c r="J22" s="119" t="s">
        <v>485</v>
      </c>
      <c r="K22" s="118" t="s">
        <v>486</v>
      </c>
      <c r="L22" s="130">
        <v>152231</v>
      </c>
      <c r="M22" s="130">
        <v>0</v>
      </c>
      <c r="N22" s="119" t="s">
        <v>487</v>
      </c>
      <c r="O22" s="118" t="s">
        <v>488</v>
      </c>
      <c r="P22" s="130">
        <v>221453</v>
      </c>
      <c r="Q22" s="130">
        <v>0</v>
      </c>
      <c r="R22" s="119"/>
      <c r="S22" s="118"/>
      <c r="T22" s="130">
        <v>0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  <row r="23" spans="1:125" s="122" customFormat="1" ht="12" customHeight="1">
      <c r="A23" s="118" t="s">
        <v>366</v>
      </c>
      <c r="B23" s="134" t="s">
        <v>580</v>
      </c>
      <c r="C23" s="118" t="s">
        <v>581</v>
      </c>
      <c r="D23" s="130">
        <f t="shared" si="0"/>
        <v>179437</v>
      </c>
      <c r="E23" s="130">
        <f t="shared" si="1"/>
        <v>80346</v>
      </c>
      <c r="F23" s="119" t="s">
        <v>514</v>
      </c>
      <c r="G23" s="118" t="s">
        <v>515</v>
      </c>
      <c r="H23" s="130">
        <v>87697</v>
      </c>
      <c r="I23" s="130">
        <v>45911</v>
      </c>
      <c r="J23" s="119" t="s">
        <v>516</v>
      </c>
      <c r="K23" s="118" t="s">
        <v>517</v>
      </c>
      <c r="L23" s="130">
        <v>59284</v>
      </c>
      <c r="M23" s="130">
        <v>9404</v>
      </c>
      <c r="N23" s="119" t="s">
        <v>518</v>
      </c>
      <c r="O23" s="118" t="s">
        <v>519</v>
      </c>
      <c r="P23" s="130">
        <v>20730</v>
      </c>
      <c r="Q23" s="130">
        <v>15083</v>
      </c>
      <c r="R23" s="119" t="s">
        <v>578</v>
      </c>
      <c r="S23" s="118" t="s">
        <v>579</v>
      </c>
      <c r="T23" s="130">
        <v>11726</v>
      </c>
      <c r="U23" s="130">
        <v>9948</v>
      </c>
      <c r="V23" s="119"/>
      <c r="W23" s="118"/>
      <c r="X23" s="130">
        <v>0</v>
      </c>
      <c r="Y23" s="130">
        <v>0</v>
      </c>
      <c r="Z23" s="119"/>
      <c r="AA23" s="118"/>
      <c r="AB23" s="130">
        <v>0</v>
      </c>
      <c r="AC23" s="130">
        <v>0</v>
      </c>
      <c r="AD23" s="119"/>
      <c r="AE23" s="118"/>
      <c r="AF23" s="130">
        <v>0</v>
      </c>
      <c r="AG23" s="130">
        <v>0</v>
      </c>
      <c r="AH23" s="119"/>
      <c r="AI23" s="118"/>
      <c r="AJ23" s="130">
        <v>0</v>
      </c>
      <c r="AK23" s="130">
        <v>0</v>
      </c>
      <c r="AL23" s="119"/>
      <c r="AM23" s="118"/>
      <c r="AN23" s="130">
        <v>0</v>
      </c>
      <c r="AO23" s="130">
        <v>0</v>
      </c>
      <c r="AP23" s="119"/>
      <c r="AQ23" s="118"/>
      <c r="AR23" s="130">
        <v>0</v>
      </c>
      <c r="AS23" s="130">
        <v>0</v>
      </c>
      <c r="AT23" s="119"/>
      <c r="AU23" s="118"/>
      <c r="AV23" s="130">
        <v>0</v>
      </c>
      <c r="AW23" s="130">
        <v>0</v>
      </c>
      <c r="AX23" s="119"/>
      <c r="AY23" s="118"/>
      <c r="AZ23" s="130">
        <v>0</v>
      </c>
      <c r="BA23" s="130">
        <v>0</v>
      </c>
      <c r="BB23" s="119"/>
      <c r="BC23" s="118"/>
      <c r="BD23" s="130">
        <v>0</v>
      </c>
      <c r="BE23" s="130">
        <v>0</v>
      </c>
      <c r="BF23" s="119"/>
      <c r="BG23" s="118"/>
      <c r="BH23" s="130">
        <v>0</v>
      </c>
      <c r="BI23" s="130">
        <v>0</v>
      </c>
      <c r="BJ23" s="119"/>
      <c r="BK23" s="118"/>
      <c r="BL23" s="130">
        <v>0</v>
      </c>
      <c r="BM23" s="130">
        <v>0</v>
      </c>
      <c r="BN23" s="119"/>
      <c r="BO23" s="118"/>
      <c r="BP23" s="130">
        <v>0</v>
      </c>
      <c r="BQ23" s="130">
        <v>0</v>
      </c>
      <c r="BR23" s="119"/>
      <c r="BS23" s="118"/>
      <c r="BT23" s="130">
        <v>0</v>
      </c>
      <c r="BU23" s="130">
        <v>0</v>
      </c>
      <c r="BV23" s="119"/>
      <c r="BW23" s="118"/>
      <c r="BX23" s="130">
        <v>0</v>
      </c>
      <c r="BY23" s="130">
        <v>0</v>
      </c>
      <c r="BZ23" s="119"/>
      <c r="CA23" s="118"/>
      <c r="CB23" s="130">
        <v>0</v>
      </c>
      <c r="CC23" s="130">
        <v>0</v>
      </c>
      <c r="CD23" s="119"/>
      <c r="CE23" s="118"/>
      <c r="CF23" s="130">
        <v>0</v>
      </c>
      <c r="CG23" s="130">
        <v>0</v>
      </c>
      <c r="CH23" s="119"/>
      <c r="CI23" s="118"/>
      <c r="CJ23" s="130">
        <v>0</v>
      </c>
      <c r="CK23" s="130">
        <v>0</v>
      </c>
      <c r="CL23" s="119"/>
      <c r="CM23" s="118"/>
      <c r="CN23" s="130">
        <v>0</v>
      </c>
      <c r="CO23" s="130">
        <v>0</v>
      </c>
      <c r="CP23" s="119"/>
      <c r="CQ23" s="118"/>
      <c r="CR23" s="130">
        <v>0</v>
      </c>
      <c r="CS23" s="130">
        <v>0</v>
      </c>
      <c r="CT23" s="119"/>
      <c r="CU23" s="118"/>
      <c r="CV23" s="130">
        <v>0</v>
      </c>
      <c r="CW23" s="130">
        <v>0</v>
      </c>
      <c r="CX23" s="119"/>
      <c r="CY23" s="118"/>
      <c r="CZ23" s="130">
        <v>0</v>
      </c>
      <c r="DA23" s="130">
        <v>0</v>
      </c>
      <c r="DB23" s="119"/>
      <c r="DC23" s="118"/>
      <c r="DD23" s="130">
        <v>0</v>
      </c>
      <c r="DE23" s="130">
        <v>0</v>
      </c>
      <c r="DF23" s="119"/>
      <c r="DG23" s="118"/>
      <c r="DH23" s="130">
        <v>0</v>
      </c>
      <c r="DI23" s="130">
        <v>0</v>
      </c>
      <c r="DJ23" s="119"/>
      <c r="DK23" s="118"/>
      <c r="DL23" s="130">
        <v>0</v>
      </c>
      <c r="DM23" s="130">
        <v>0</v>
      </c>
      <c r="DN23" s="119"/>
      <c r="DO23" s="118"/>
      <c r="DP23" s="130">
        <v>0</v>
      </c>
      <c r="DQ23" s="130">
        <v>0</v>
      </c>
      <c r="DR23" s="119"/>
      <c r="DS23" s="118"/>
      <c r="DT23" s="130">
        <v>0</v>
      </c>
      <c r="DU23" s="130">
        <v>0</v>
      </c>
    </row>
    <row r="24" spans="1:125" s="122" customFormat="1" ht="12" customHeight="1">
      <c r="A24" s="118" t="s">
        <v>366</v>
      </c>
      <c r="B24" s="134" t="s">
        <v>471</v>
      </c>
      <c r="C24" s="118" t="s">
        <v>472</v>
      </c>
      <c r="D24" s="130">
        <f t="shared" si="0"/>
        <v>324380</v>
      </c>
      <c r="E24" s="130">
        <f t="shared" si="1"/>
        <v>483450</v>
      </c>
      <c r="F24" s="119" t="s">
        <v>469</v>
      </c>
      <c r="G24" s="118" t="s">
        <v>470</v>
      </c>
      <c r="H24" s="130">
        <v>258926</v>
      </c>
      <c r="I24" s="130">
        <v>381549</v>
      </c>
      <c r="J24" s="119" t="s">
        <v>483</v>
      </c>
      <c r="K24" s="118" t="s">
        <v>484</v>
      </c>
      <c r="L24" s="130">
        <v>65454</v>
      </c>
      <c r="M24" s="130">
        <v>101901</v>
      </c>
      <c r="N24" s="119"/>
      <c r="O24" s="118"/>
      <c r="P24" s="130">
        <v>0</v>
      </c>
      <c r="Q24" s="130">
        <v>0</v>
      </c>
      <c r="R24" s="119"/>
      <c r="S24" s="118"/>
      <c r="T24" s="130">
        <v>0</v>
      </c>
      <c r="U24" s="130">
        <v>0</v>
      </c>
      <c r="V24" s="119"/>
      <c r="W24" s="118"/>
      <c r="X24" s="130">
        <v>0</v>
      </c>
      <c r="Y24" s="130">
        <v>0</v>
      </c>
      <c r="Z24" s="119"/>
      <c r="AA24" s="118"/>
      <c r="AB24" s="130">
        <v>0</v>
      </c>
      <c r="AC24" s="130">
        <v>0</v>
      </c>
      <c r="AD24" s="119"/>
      <c r="AE24" s="118"/>
      <c r="AF24" s="130">
        <v>0</v>
      </c>
      <c r="AG24" s="130">
        <v>0</v>
      </c>
      <c r="AH24" s="119"/>
      <c r="AI24" s="118"/>
      <c r="AJ24" s="130">
        <v>0</v>
      </c>
      <c r="AK24" s="130">
        <v>0</v>
      </c>
      <c r="AL24" s="119"/>
      <c r="AM24" s="118"/>
      <c r="AN24" s="130">
        <v>0</v>
      </c>
      <c r="AO24" s="130">
        <v>0</v>
      </c>
      <c r="AP24" s="119"/>
      <c r="AQ24" s="118"/>
      <c r="AR24" s="130">
        <v>0</v>
      </c>
      <c r="AS24" s="130">
        <v>0</v>
      </c>
      <c r="AT24" s="119"/>
      <c r="AU24" s="118"/>
      <c r="AV24" s="130">
        <v>0</v>
      </c>
      <c r="AW24" s="130">
        <v>0</v>
      </c>
      <c r="AX24" s="119"/>
      <c r="AY24" s="118"/>
      <c r="AZ24" s="130">
        <v>0</v>
      </c>
      <c r="BA24" s="130">
        <v>0</v>
      </c>
      <c r="BB24" s="119"/>
      <c r="BC24" s="118"/>
      <c r="BD24" s="130">
        <v>0</v>
      </c>
      <c r="BE24" s="130">
        <v>0</v>
      </c>
      <c r="BF24" s="119"/>
      <c r="BG24" s="118"/>
      <c r="BH24" s="130">
        <v>0</v>
      </c>
      <c r="BI24" s="130">
        <v>0</v>
      </c>
      <c r="BJ24" s="119"/>
      <c r="BK24" s="118"/>
      <c r="BL24" s="130">
        <v>0</v>
      </c>
      <c r="BM24" s="130">
        <v>0</v>
      </c>
      <c r="BN24" s="119"/>
      <c r="BO24" s="118"/>
      <c r="BP24" s="130">
        <v>0</v>
      </c>
      <c r="BQ24" s="130">
        <v>0</v>
      </c>
      <c r="BR24" s="119"/>
      <c r="BS24" s="118"/>
      <c r="BT24" s="130">
        <v>0</v>
      </c>
      <c r="BU24" s="130">
        <v>0</v>
      </c>
      <c r="BV24" s="119"/>
      <c r="BW24" s="118"/>
      <c r="BX24" s="130">
        <v>0</v>
      </c>
      <c r="BY24" s="130">
        <v>0</v>
      </c>
      <c r="BZ24" s="119"/>
      <c r="CA24" s="118"/>
      <c r="CB24" s="130">
        <v>0</v>
      </c>
      <c r="CC24" s="130">
        <v>0</v>
      </c>
      <c r="CD24" s="119"/>
      <c r="CE24" s="118"/>
      <c r="CF24" s="130">
        <v>0</v>
      </c>
      <c r="CG24" s="130">
        <v>0</v>
      </c>
      <c r="CH24" s="119"/>
      <c r="CI24" s="118"/>
      <c r="CJ24" s="130">
        <v>0</v>
      </c>
      <c r="CK24" s="130">
        <v>0</v>
      </c>
      <c r="CL24" s="119"/>
      <c r="CM24" s="118"/>
      <c r="CN24" s="130">
        <v>0</v>
      </c>
      <c r="CO24" s="130">
        <v>0</v>
      </c>
      <c r="CP24" s="119"/>
      <c r="CQ24" s="118"/>
      <c r="CR24" s="130">
        <v>0</v>
      </c>
      <c r="CS24" s="130">
        <v>0</v>
      </c>
      <c r="CT24" s="119"/>
      <c r="CU24" s="118"/>
      <c r="CV24" s="130">
        <v>0</v>
      </c>
      <c r="CW24" s="130">
        <v>0</v>
      </c>
      <c r="CX24" s="119"/>
      <c r="CY24" s="118"/>
      <c r="CZ24" s="130">
        <v>0</v>
      </c>
      <c r="DA24" s="130">
        <v>0</v>
      </c>
      <c r="DB24" s="119"/>
      <c r="DC24" s="118"/>
      <c r="DD24" s="130">
        <v>0</v>
      </c>
      <c r="DE24" s="130">
        <v>0</v>
      </c>
      <c r="DF24" s="119"/>
      <c r="DG24" s="118"/>
      <c r="DH24" s="130">
        <v>0</v>
      </c>
      <c r="DI24" s="130">
        <v>0</v>
      </c>
      <c r="DJ24" s="119"/>
      <c r="DK24" s="118"/>
      <c r="DL24" s="130">
        <v>0</v>
      </c>
      <c r="DM24" s="130">
        <v>0</v>
      </c>
      <c r="DN24" s="119"/>
      <c r="DO24" s="118"/>
      <c r="DP24" s="130">
        <v>0</v>
      </c>
      <c r="DQ24" s="130">
        <v>0</v>
      </c>
      <c r="DR24" s="119"/>
      <c r="DS24" s="118"/>
      <c r="DT24" s="130">
        <v>0</v>
      </c>
      <c r="DU24" s="130">
        <v>0</v>
      </c>
    </row>
    <row r="25" spans="1:125" s="122" customFormat="1" ht="12" customHeight="1">
      <c r="A25" s="118" t="s">
        <v>366</v>
      </c>
      <c r="B25" s="134" t="s">
        <v>457</v>
      </c>
      <c r="C25" s="118" t="s">
        <v>458</v>
      </c>
      <c r="D25" s="130">
        <f t="shared" si="0"/>
        <v>1427522</v>
      </c>
      <c r="E25" s="130">
        <f t="shared" si="1"/>
        <v>0</v>
      </c>
      <c r="F25" s="119" t="s">
        <v>455</v>
      </c>
      <c r="G25" s="118" t="s">
        <v>456</v>
      </c>
      <c r="H25" s="130">
        <v>626838</v>
      </c>
      <c r="I25" s="130">
        <v>0</v>
      </c>
      <c r="J25" s="119" t="s">
        <v>475</v>
      </c>
      <c r="K25" s="118" t="s">
        <v>476</v>
      </c>
      <c r="L25" s="130">
        <v>457534</v>
      </c>
      <c r="M25" s="130">
        <v>0</v>
      </c>
      <c r="N25" s="119" t="s">
        <v>479</v>
      </c>
      <c r="O25" s="118" t="s">
        <v>480</v>
      </c>
      <c r="P25" s="130">
        <v>343150</v>
      </c>
      <c r="Q25" s="130">
        <v>0</v>
      </c>
      <c r="R25" s="119"/>
      <c r="S25" s="118"/>
      <c r="T25" s="130">
        <v>0</v>
      </c>
      <c r="U25" s="130">
        <v>0</v>
      </c>
      <c r="V25" s="119"/>
      <c r="W25" s="118"/>
      <c r="X25" s="130">
        <v>0</v>
      </c>
      <c r="Y25" s="130">
        <v>0</v>
      </c>
      <c r="Z25" s="119"/>
      <c r="AA25" s="118"/>
      <c r="AB25" s="130">
        <v>0</v>
      </c>
      <c r="AC25" s="130">
        <v>0</v>
      </c>
      <c r="AD25" s="119"/>
      <c r="AE25" s="118"/>
      <c r="AF25" s="130">
        <v>0</v>
      </c>
      <c r="AG25" s="130">
        <v>0</v>
      </c>
      <c r="AH25" s="119"/>
      <c r="AI25" s="118"/>
      <c r="AJ25" s="130">
        <v>0</v>
      </c>
      <c r="AK25" s="130">
        <v>0</v>
      </c>
      <c r="AL25" s="119"/>
      <c r="AM25" s="118"/>
      <c r="AN25" s="130">
        <v>0</v>
      </c>
      <c r="AO25" s="130">
        <v>0</v>
      </c>
      <c r="AP25" s="119"/>
      <c r="AQ25" s="118"/>
      <c r="AR25" s="130">
        <v>0</v>
      </c>
      <c r="AS25" s="130">
        <v>0</v>
      </c>
      <c r="AT25" s="119"/>
      <c r="AU25" s="118"/>
      <c r="AV25" s="130">
        <v>0</v>
      </c>
      <c r="AW25" s="130">
        <v>0</v>
      </c>
      <c r="AX25" s="119"/>
      <c r="AY25" s="118"/>
      <c r="AZ25" s="130">
        <v>0</v>
      </c>
      <c r="BA25" s="130">
        <v>0</v>
      </c>
      <c r="BB25" s="119"/>
      <c r="BC25" s="118"/>
      <c r="BD25" s="130">
        <v>0</v>
      </c>
      <c r="BE25" s="130">
        <v>0</v>
      </c>
      <c r="BF25" s="119"/>
      <c r="BG25" s="118"/>
      <c r="BH25" s="130">
        <v>0</v>
      </c>
      <c r="BI25" s="130">
        <v>0</v>
      </c>
      <c r="BJ25" s="119"/>
      <c r="BK25" s="118"/>
      <c r="BL25" s="130">
        <v>0</v>
      </c>
      <c r="BM25" s="130">
        <v>0</v>
      </c>
      <c r="BN25" s="119"/>
      <c r="BO25" s="118"/>
      <c r="BP25" s="130">
        <v>0</v>
      </c>
      <c r="BQ25" s="130">
        <v>0</v>
      </c>
      <c r="BR25" s="119"/>
      <c r="BS25" s="118"/>
      <c r="BT25" s="130">
        <v>0</v>
      </c>
      <c r="BU25" s="130">
        <v>0</v>
      </c>
      <c r="BV25" s="119"/>
      <c r="BW25" s="118"/>
      <c r="BX25" s="130">
        <v>0</v>
      </c>
      <c r="BY25" s="130">
        <v>0</v>
      </c>
      <c r="BZ25" s="119"/>
      <c r="CA25" s="118"/>
      <c r="CB25" s="130">
        <v>0</v>
      </c>
      <c r="CC25" s="130">
        <v>0</v>
      </c>
      <c r="CD25" s="119"/>
      <c r="CE25" s="118"/>
      <c r="CF25" s="130">
        <v>0</v>
      </c>
      <c r="CG25" s="130">
        <v>0</v>
      </c>
      <c r="CH25" s="119"/>
      <c r="CI25" s="118"/>
      <c r="CJ25" s="130">
        <v>0</v>
      </c>
      <c r="CK25" s="130">
        <v>0</v>
      </c>
      <c r="CL25" s="119"/>
      <c r="CM25" s="118"/>
      <c r="CN25" s="130">
        <v>0</v>
      </c>
      <c r="CO25" s="130">
        <v>0</v>
      </c>
      <c r="CP25" s="119"/>
      <c r="CQ25" s="118"/>
      <c r="CR25" s="130">
        <v>0</v>
      </c>
      <c r="CS25" s="130">
        <v>0</v>
      </c>
      <c r="CT25" s="119"/>
      <c r="CU25" s="118"/>
      <c r="CV25" s="130">
        <v>0</v>
      </c>
      <c r="CW25" s="130">
        <v>0</v>
      </c>
      <c r="CX25" s="119"/>
      <c r="CY25" s="118"/>
      <c r="CZ25" s="130">
        <v>0</v>
      </c>
      <c r="DA25" s="130">
        <v>0</v>
      </c>
      <c r="DB25" s="119"/>
      <c r="DC25" s="118"/>
      <c r="DD25" s="130">
        <v>0</v>
      </c>
      <c r="DE25" s="130">
        <v>0</v>
      </c>
      <c r="DF25" s="119"/>
      <c r="DG25" s="118"/>
      <c r="DH25" s="130">
        <v>0</v>
      </c>
      <c r="DI25" s="130">
        <v>0</v>
      </c>
      <c r="DJ25" s="119"/>
      <c r="DK25" s="118"/>
      <c r="DL25" s="130">
        <v>0</v>
      </c>
      <c r="DM25" s="130">
        <v>0</v>
      </c>
      <c r="DN25" s="119"/>
      <c r="DO25" s="118"/>
      <c r="DP25" s="130">
        <v>0</v>
      </c>
      <c r="DQ25" s="130">
        <v>0</v>
      </c>
      <c r="DR25" s="119"/>
      <c r="DS25" s="118"/>
      <c r="DT25" s="130">
        <v>0</v>
      </c>
      <c r="DU25" s="130">
        <v>0</v>
      </c>
    </row>
    <row r="26" spans="1:125" s="122" customFormat="1" ht="12" customHeight="1">
      <c r="A26" s="118" t="s">
        <v>366</v>
      </c>
      <c r="B26" s="134" t="s">
        <v>459</v>
      </c>
      <c r="C26" s="118" t="s">
        <v>460</v>
      </c>
      <c r="D26" s="130">
        <f t="shared" si="0"/>
        <v>0</v>
      </c>
      <c r="E26" s="130">
        <f t="shared" si="1"/>
        <v>233236</v>
      </c>
      <c r="F26" s="119" t="s">
        <v>455</v>
      </c>
      <c r="G26" s="118" t="s">
        <v>456</v>
      </c>
      <c r="H26" s="130">
        <v>0</v>
      </c>
      <c r="I26" s="130">
        <v>148210</v>
      </c>
      <c r="J26" s="119" t="s">
        <v>479</v>
      </c>
      <c r="K26" s="118" t="s">
        <v>480</v>
      </c>
      <c r="L26" s="130">
        <v>0</v>
      </c>
      <c r="M26" s="130">
        <v>85026</v>
      </c>
      <c r="N26" s="119"/>
      <c r="O26" s="118"/>
      <c r="P26" s="130">
        <v>0</v>
      </c>
      <c r="Q26" s="130">
        <v>0</v>
      </c>
      <c r="R26" s="119"/>
      <c r="S26" s="118"/>
      <c r="T26" s="130">
        <v>0</v>
      </c>
      <c r="U26" s="130">
        <v>0</v>
      </c>
      <c r="V26" s="119"/>
      <c r="W26" s="118"/>
      <c r="X26" s="130">
        <v>0</v>
      </c>
      <c r="Y26" s="130">
        <v>0</v>
      </c>
      <c r="Z26" s="119"/>
      <c r="AA26" s="118"/>
      <c r="AB26" s="130">
        <v>0</v>
      </c>
      <c r="AC26" s="130">
        <v>0</v>
      </c>
      <c r="AD26" s="119"/>
      <c r="AE26" s="118"/>
      <c r="AF26" s="130">
        <v>0</v>
      </c>
      <c r="AG26" s="130">
        <v>0</v>
      </c>
      <c r="AH26" s="119"/>
      <c r="AI26" s="118"/>
      <c r="AJ26" s="130">
        <v>0</v>
      </c>
      <c r="AK26" s="130">
        <v>0</v>
      </c>
      <c r="AL26" s="119"/>
      <c r="AM26" s="118"/>
      <c r="AN26" s="130">
        <v>0</v>
      </c>
      <c r="AO26" s="130">
        <v>0</v>
      </c>
      <c r="AP26" s="119"/>
      <c r="AQ26" s="118"/>
      <c r="AR26" s="130">
        <v>0</v>
      </c>
      <c r="AS26" s="130">
        <v>0</v>
      </c>
      <c r="AT26" s="119"/>
      <c r="AU26" s="118"/>
      <c r="AV26" s="130">
        <v>0</v>
      </c>
      <c r="AW26" s="130">
        <v>0</v>
      </c>
      <c r="AX26" s="119"/>
      <c r="AY26" s="118"/>
      <c r="AZ26" s="130">
        <v>0</v>
      </c>
      <c r="BA26" s="130">
        <v>0</v>
      </c>
      <c r="BB26" s="119"/>
      <c r="BC26" s="118"/>
      <c r="BD26" s="130">
        <v>0</v>
      </c>
      <c r="BE26" s="130">
        <v>0</v>
      </c>
      <c r="BF26" s="119"/>
      <c r="BG26" s="118"/>
      <c r="BH26" s="130">
        <v>0</v>
      </c>
      <c r="BI26" s="130">
        <v>0</v>
      </c>
      <c r="BJ26" s="119"/>
      <c r="BK26" s="118"/>
      <c r="BL26" s="130">
        <v>0</v>
      </c>
      <c r="BM26" s="130">
        <v>0</v>
      </c>
      <c r="BN26" s="119"/>
      <c r="BO26" s="118"/>
      <c r="BP26" s="130">
        <v>0</v>
      </c>
      <c r="BQ26" s="130">
        <v>0</v>
      </c>
      <c r="BR26" s="119"/>
      <c r="BS26" s="118"/>
      <c r="BT26" s="130">
        <v>0</v>
      </c>
      <c r="BU26" s="130">
        <v>0</v>
      </c>
      <c r="BV26" s="119"/>
      <c r="BW26" s="118"/>
      <c r="BX26" s="130">
        <v>0</v>
      </c>
      <c r="BY26" s="130">
        <v>0</v>
      </c>
      <c r="BZ26" s="119"/>
      <c r="CA26" s="118"/>
      <c r="CB26" s="130">
        <v>0</v>
      </c>
      <c r="CC26" s="130">
        <v>0</v>
      </c>
      <c r="CD26" s="119"/>
      <c r="CE26" s="118"/>
      <c r="CF26" s="130">
        <v>0</v>
      </c>
      <c r="CG26" s="130">
        <v>0</v>
      </c>
      <c r="CH26" s="119"/>
      <c r="CI26" s="118"/>
      <c r="CJ26" s="130">
        <v>0</v>
      </c>
      <c r="CK26" s="130">
        <v>0</v>
      </c>
      <c r="CL26" s="119"/>
      <c r="CM26" s="118"/>
      <c r="CN26" s="130">
        <v>0</v>
      </c>
      <c r="CO26" s="130">
        <v>0</v>
      </c>
      <c r="CP26" s="119"/>
      <c r="CQ26" s="118"/>
      <c r="CR26" s="130">
        <v>0</v>
      </c>
      <c r="CS26" s="130">
        <v>0</v>
      </c>
      <c r="CT26" s="119"/>
      <c r="CU26" s="118"/>
      <c r="CV26" s="130">
        <v>0</v>
      </c>
      <c r="CW26" s="130">
        <v>0</v>
      </c>
      <c r="CX26" s="119"/>
      <c r="CY26" s="118"/>
      <c r="CZ26" s="130">
        <v>0</v>
      </c>
      <c r="DA26" s="130">
        <v>0</v>
      </c>
      <c r="DB26" s="119"/>
      <c r="DC26" s="118"/>
      <c r="DD26" s="130">
        <v>0</v>
      </c>
      <c r="DE26" s="130">
        <v>0</v>
      </c>
      <c r="DF26" s="119"/>
      <c r="DG26" s="118"/>
      <c r="DH26" s="130">
        <v>0</v>
      </c>
      <c r="DI26" s="130">
        <v>0</v>
      </c>
      <c r="DJ26" s="119"/>
      <c r="DK26" s="118"/>
      <c r="DL26" s="130">
        <v>0</v>
      </c>
      <c r="DM26" s="130">
        <v>0</v>
      </c>
      <c r="DN26" s="119"/>
      <c r="DO26" s="118"/>
      <c r="DP26" s="130">
        <v>0</v>
      </c>
      <c r="DQ26" s="130">
        <v>0</v>
      </c>
      <c r="DR26" s="119"/>
      <c r="DS26" s="118"/>
      <c r="DT26" s="130">
        <v>0</v>
      </c>
      <c r="DU26" s="130">
        <v>0</v>
      </c>
    </row>
    <row r="27" spans="1:125" s="122" customFormat="1" ht="12" customHeight="1">
      <c r="A27" s="118" t="s">
        <v>366</v>
      </c>
      <c r="B27" s="134" t="s">
        <v>467</v>
      </c>
      <c r="C27" s="118" t="s">
        <v>468</v>
      </c>
      <c r="D27" s="130">
        <f t="shared" si="0"/>
        <v>0</v>
      </c>
      <c r="E27" s="130">
        <f t="shared" si="1"/>
        <v>212343</v>
      </c>
      <c r="F27" s="119" t="s">
        <v>465</v>
      </c>
      <c r="G27" s="118" t="s">
        <v>466</v>
      </c>
      <c r="H27" s="130">
        <v>0</v>
      </c>
      <c r="I27" s="130">
        <v>136282</v>
      </c>
      <c r="J27" s="119" t="s">
        <v>477</v>
      </c>
      <c r="K27" s="118" t="s">
        <v>478</v>
      </c>
      <c r="L27" s="130">
        <v>0</v>
      </c>
      <c r="M27" s="130">
        <v>76061</v>
      </c>
      <c r="N27" s="119"/>
      <c r="O27" s="118"/>
      <c r="P27" s="130">
        <v>0</v>
      </c>
      <c r="Q27" s="130">
        <v>0</v>
      </c>
      <c r="R27" s="119"/>
      <c r="S27" s="118"/>
      <c r="T27" s="130">
        <v>0</v>
      </c>
      <c r="U27" s="130">
        <v>0</v>
      </c>
      <c r="V27" s="119"/>
      <c r="W27" s="118"/>
      <c r="X27" s="130">
        <v>0</v>
      </c>
      <c r="Y27" s="130">
        <v>0</v>
      </c>
      <c r="Z27" s="119"/>
      <c r="AA27" s="118"/>
      <c r="AB27" s="130">
        <v>0</v>
      </c>
      <c r="AC27" s="130">
        <v>0</v>
      </c>
      <c r="AD27" s="119"/>
      <c r="AE27" s="118"/>
      <c r="AF27" s="130">
        <v>0</v>
      </c>
      <c r="AG27" s="130">
        <v>0</v>
      </c>
      <c r="AH27" s="119"/>
      <c r="AI27" s="118"/>
      <c r="AJ27" s="130">
        <v>0</v>
      </c>
      <c r="AK27" s="130">
        <v>0</v>
      </c>
      <c r="AL27" s="119"/>
      <c r="AM27" s="118"/>
      <c r="AN27" s="130">
        <v>0</v>
      </c>
      <c r="AO27" s="130">
        <v>0</v>
      </c>
      <c r="AP27" s="119"/>
      <c r="AQ27" s="118"/>
      <c r="AR27" s="130">
        <v>0</v>
      </c>
      <c r="AS27" s="130">
        <v>0</v>
      </c>
      <c r="AT27" s="119"/>
      <c r="AU27" s="118"/>
      <c r="AV27" s="130">
        <v>0</v>
      </c>
      <c r="AW27" s="130">
        <v>0</v>
      </c>
      <c r="AX27" s="119"/>
      <c r="AY27" s="118"/>
      <c r="AZ27" s="130">
        <v>0</v>
      </c>
      <c r="BA27" s="130">
        <v>0</v>
      </c>
      <c r="BB27" s="119"/>
      <c r="BC27" s="118"/>
      <c r="BD27" s="130">
        <v>0</v>
      </c>
      <c r="BE27" s="130">
        <v>0</v>
      </c>
      <c r="BF27" s="119"/>
      <c r="BG27" s="118"/>
      <c r="BH27" s="130">
        <v>0</v>
      </c>
      <c r="BI27" s="130">
        <v>0</v>
      </c>
      <c r="BJ27" s="119"/>
      <c r="BK27" s="118"/>
      <c r="BL27" s="130">
        <v>0</v>
      </c>
      <c r="BM27" s="130">
        <v>0</v>
      </c>
      <c r="BN27" s="119"/>
      <c r="BO27" s="118"/>
      <c r="BP27" s="130">
        <v>0</v>
      </c>
      <c r="BQ27" s="130">
        <v>0</v>
      </c>
      <c r="BR27" s="119"/>
      <c r="BS27" s="118"/>
      <c r="BT27" s="130">
        <v>0</v>
      </c>
      <c r="BU27" s="130">
        <v>0</v>
      </c>
      <c r="BV27" s="119"/>
      <c r="BW27" s="118"/>
      <c r="BX27" s="130">
        <v>0</v>
      </c>
      <c r="BY27" s="130">
        <v>0</v>
      </c>
      <c r="BZ27" s="119"/>
      <c r="CA27" s="118"/>
      <c r="CB27" s="130">
        <v>0</v>
      </c>
      <c r="CC27" s="130">
        <v>0</v>
      </c>
      <c r="CD27" s="119"/>
      <c r="CE27" s="118"/>
      <c r="CF27" s="130">
        <v>0</v>
      </c>
      <c r="CG27" s="130">
        <v>0</v>
      </c>
      <c r="CH27" s="119"/>
      <c r="CI27" s="118"/>
      <c r="CJ27" s="130">
        <v>0</v>
      </c>
      <c r="CK27" s="130">
        <v>0</v>
      </c>
      <c r="CL27" s="119"/>
      <c r="CM27" s="118"/>
      <c r="CN27" s="130">
        <v>0</v>
      </c>
      <c r="CO27" s="130">
        <v>0</v>
      </c>
      <c r="CP27" s="119"/>
      <c r="CQ27" s="118"/>
      <c r="CR27" s="130">
        <v>0</v>
      </c>
      <c r="CS27" s="130">
        <v>0</v>
      </c>
      <c r="CT27" s="119"/>
      <c r="CU27" s="118"/>
      <c r="CV27" s="130">
        <v>0</v>
      </c>
      <c r="CW27" s="130">
        <v>0</v>
      </c>
      <c r="CX27" s="119"/>
      <c r="CY27" s="118"/>
      <c r="CZ27" s="130">
        <v>0</v>
      </c>
      <c r="DA27" s="130">
        <v>0</v>
      </c>
      <c r="DB27" s="119"/>
      <c r="DC27" s="118"/>
      <c r="DD27" s="130">
        <v>0</v>
      </c>
      <c r="DE27" s="130">
        <v>0</v>
      </c>
      <c r="DF27" s="119"/>
      <c r="DG27" s="118"/>
      <c r="DH27" s="130">
        <v>0</v>
      </c>
      <c r="DI27" s="130">
        <v>0</v>
      </c>
      <c r="DJ27" s="119"/>
      <c r="DK27" s="118"/>
      <c r="DL27" s="130">
        <v>0</v>
      </c>
      <c r="DM27" s="130">
        <v>0</v>
      </c>
      <c r="DN27" s="119"/>
      <c r="DO27" s="118"/>
      <c r="DP27" s="130">
        <v>0</v>
      </c>
      <c r="DQ27" s="130">
        <v>0</v>
      </c>
      <c r="DR27" s="119"/>
      <c r="DS27" s="118"/>
      <c r="DT27" s="130">
        <v>0</v>
      </c>
      <c r="DU27" s="130">
        <v>0</v>
      </c>
    </row>
    <row r="28" spans="1:125" s="122" customFormat="1" ht="12" customHeight="1">
      <c r="A28" s="118" t="s">
        <v>366</v>
      </c>
      <c r="B28" s="134" t="s">
        <v>406</v>
      </c>
      <c r="C28" s="118" t="s">
        <v>407</v>
      </c>
      <c r="D28" s="130">
        <f t="shared" si="0"/>
        <v>932228</v>
      </c>
      <c r="E28" s="130">
        <f t="shared" si="1"/>
        <v>138607</v>
      </c>
      <c r="F28" s="119" t="s">
        <v>404</v>
      </c>
      <c r="G28" s="118" t="s">
        <v>405</v>
      </c>
      <c r="H28" s="130">
        <v>605715</v>
      </c>
      <c r="I28" s="130">
        <v>85984</v>
      </c>
      <c r="J28" s="119" t="s">
        <v>506</v>
      </c>
      <c r="K28" s="118" t="s">
        <v>507</v>
      </c>
      <c r="L28" s="130">
        <v>135779</v>
      </c>
      <c r="M28" s="130">
        <v>21311</v>
      </c>
      <c r="N28" s="119" t="s">
        <v>508</v>
      </c>
      <c r="O28" s="118" t="s">
        <v>509</v>
      </c>
      <c r="P28" s="130">
        <v>124639</v>
      </c>
      <c r="Q28" s="130">
        <v>22254</v>
      </c>
      <c r="R28" s="119" t="s">
        <v>510</v>
      </c>
      <c r="S28" s="118" t="s">
        <v>511</v>
      </c>
      <c r="T28" s="130">
        <v>66095</v>
      </c>
      <c r="U28" s="130">
        <v>9058</v>
      </c>
      <c r="V28" s="119"/>
      <c r="W28" s="118"/>
      <c r="X28" s="130">
        <v>0</v>
      </c>
      <c r="Y28" s="130">
        <v>0</v>
      </c>
      <c r="Z28" s="119"/>
      <c r="AA28" s="118"/>
      <c r="AB28" s="130">
        <v>0</v>
      </c>
      <c r="AC28" s="130">
        <v>0</v>
      </c>
      <c r="AD28" s="119"/>
      <c r="AE28" s="118"/>
      <c r="AF28" s="130">
        <v>0</v>
      </c>
      <c r="AG28" s="130">
        <v>0</v>
      </c>
      <c r="AH28" s="119"/>
      <c r="AI28" s="118"/>
      <c r="AJ28" s="130">
        <v>0</v>
      </c>
      <c r="AK28" s="130">
        <v>0</v>
      </c>
      <c r="AL28" s="119"/>
      <c r="AM28" s="118"/>
      <c r="AN28" s="130">
        <v>0</v>
      </c>
      <c r="AO28" s="130">
        <v>0</v>
      </c>
      <c r="AP28" s="119"/>
      <c r="AQ28" s="118"/>
      <c r="AR28" s="130">
        <v>0</v>
      </c>
      <c r="AS28" s="130">
        <v>0</v>
      </c>
      <c r="AT28" s="119"/>
      <c r="AU28" s="118"/>
      <c r="AV28" s="130">
        <v>0</v>
      </c>
      <c r="AW28" s="130">
        <v>0</v>
      </c>
      <c r="AX28" s="119"/>
      <c r="AY28" s="118"/>
      <c r="AZ28" s="130">
        <v>0</v>
      </c>
      <c r="BA28" s="130">
        <v>0</v>
      </c>
      <c r="BB28" s="119"/>
      <c r="BC28" s="118"/>
      <c r="BD28" s="130">
        <v>0</v>
      </c>
      <c r="BE28" s="130">
        <v>0</v>
      </c>
      <c r="BF28" s="119"/>
      <c r="BG28" s="118"/>
      <c r="BH28" s="130">
        <v>0</v>
      </c>
      <c r="BI28" s="130">
        <v>0</v>
      </c>
      <c r="BJ28" s="119"/>
      <c r="BK28" s="118"/>
      <c r="BL28" s="130">
        <v>0</v>
      </c>
      <c r="BM28" s="130">
        <v>0</v>
      </c>
      <c r="BN28" s="119"/>
      <c r="BO28" s="118"/>
      <c r="BP28" s="130">
        <v>0</v>
      </c>
      <c r="BQ28" s="130">
        <v>0</v>
      </c>
      <c r="BR28" s="119"/>
      <c r="BS28" s="118"/>
      <c r="BT28" s="130">
        <v>0</v>
      </c>
      <c r="BU28" s="130">
        <v>0</v>
      </c>
      <c r="BV28" s="119"/>
      <c r="BW28" s="118"/>
      <c r="BX28" s="130">
        <v>0</v>
      </c>
      <c r="BY28" s="130">
        <v>0</v>
      </c>
      <c r="BZ28" s="119"/>
      <c r="CA28" s="118"/>
      <c r="CB28" s="130">
        <v>0</v>
      </c>
      <c r="CC28" s="130">
        <v>0</v>
      </c>
      <c r="CD28" s="119"/>
      <c r="CE28" s="118"/>
      <c r="CF28" s="130">
        <v>0</v>
      </c>
      <c r="CG28" s="130">
        <v>0</v>
      </c>
      <c r="CH28" s="119"/>
      <c r="CI28" s="118"/>
      <c r="CJ28" s="130">
        <v>0</v>
      </c>
      <c r="CK28" s="130">
        <v>0</v>
      </c>
      <c r="CL28" s="119"/>
      <c r="CM28" s="118"/>
      <c r="CN28" s="130">
        <v>0</v>
      </c>
      <c r="CO28" s="130">
        <v>0</v>
      </c>
      <c r="CP28" s="119"/>
      <c r="CQ28" s="118"/>
      <c r="CR28" s="130">
        <v>0</v>
      </c>
      <c r="CS28" s="130">
        <v>0</v>
      </c>
      <c r="CT28" s="119"/>
      <c r="CU28" s="118"/>
      <c r="CV28" s="130">
        <v>0</v>
      </c>
      <c r="CW28" s="130">
        <v>0</v>
      </c>
      <c r="CX28" s="119"/>
      <c r="CY28" s="118"/>
      <c r="CZ28" s="130">
        <v>0</v>
      </c>
      <c r="DA28" s="130">
        <v>0</v>
      </c>
      <c r="DB28" s="119"/>
      <c r="DC28" s="118"/>
      <c r="DD28" s="130">
        <v>0</v>
      </c>
      <c r="DE28" s="130">
        <v>0</v>
      </c>
      <c r="DF28" s="119"/>
      <c r="DG28" s="118"/>
      <c r="DH28" s="130">
        <v>0</v>
      </c>
      <c r="DI28" s="130">
        <v>0</v>
      </c>
      <c r="DJ28" s="119"/>
      <c r="DK28" s="118"/>
      <c r="DL28" s="130">
        <v>0</v>
      </c>
      <c r="DM28" s="130">
        <v>0</v>
      </c>
      <c r="DN28" s="119"/>
      <c r="DO28" s="118"/>
      <c r="DP28" s="130">
        <v>0</v>
      </c>
      <c r="DQ28" s="130">
        <v>0</v>
      </c>
      <c r="DR28" s="119"/>
      <c r="DS28" s="118"/>
      <c r="DT28" s="130">
        <v>0</v>
      </c>
      <c r="DU28" s="130">
        <v>0</v>
      </c>
    </row>
  </sheetData>
  <sheetProtection/>
  <autoFilter ref="A6:DU28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138</v>
      </c>
      <c r="D2" s="25" t="s">
        <v>0</v>
      </c>
      <c r="E2" s="117" t="s">
        <v>139</v>
      </c>
      <c r="F2" s="3"/>
      <c r="G2" s="3"/>
      <c r="H2" s="3"/>
      <c r="I2" s="3"/>
      <c r="J2" s="3"/>
      <c r="K2" s="3"/>
      <c r="L2" s="3" t="str">
        <f>LEFT(D2,2)</f>
        <v>23</v>
      </c>
      <c r="M2" s="3" t="str">
        <f>IF(L2&lt;&gt;"",VLOOKUP(L2,$AK$6:$AL$52,2,FALSE),"-")</f>
        <v>愛知県</v>
      </c>
      <c r="N2" s="3"/>
      <c r="O2" s="3"/>
      <c r="AC2" s="5">
        <f>IF(VALUE(D2)=0,0,1)</f>
        <v>1</v>
      </c>
      <c r="AD2" s="35" t="str">
        <f>IF(AC2=0,"",VLOOKUP(D2,'廃棄物事業経費（歳入）'!B7:C701,2,FALSE))</f>
        <v>合計</v>
      </c>
      <c r="AE2" s="35"/>
      <c r="AF2" s="36">
        <f>IF(AC2=0,1,IF(ISERROR(AD2),1,0))</f>
        <v>0</v>
      </c>
      <c r="AH2" s="99" t="s">
        <v>245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244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88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140</v>
      </c>
      <c r="C6" s="144"/>
      <c r="D6" s="138"/>
      <c r="E6" s="13" t="s">
        <v>119</v>
      </c>
      <c r="F6" s="14" t="s">
        <v>120</v>
      </c>
      <c r="H6" s="139" t="s">
        <v>141</v>
      </c>
      <c r="I6" s="140"/>
      <c r="J6" s="140"/>
      <c r="K6" s="170"/>
      <c r="L6" s="13" t="s">
        <v>119</v>
      </c>
      <c r="M6" s="13" t="s">
        <v>120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142</v>
      </c>
      <c r="AL6" s="28" t="s">
        <v>89</v>
      </c>
    </row>
    <row r="7" spans="2:38" ht="19.5" customHeight="1">
      <c r="B7" s="171" t="s">
        <v>124</v>
      </c>
      <c r="C7" s="172"/>
      <c r="D7" s="172"/>
      <c r="E7" s="17">
        <f aca="true" t="shared" si="0" ref="E7:E12">AF7</f>
        <v>2972473</v>
      </c>
      <c r="F7" s="17">
        <f aca="true" t="shared" si="1" ref="F7:F12">AF14</f>
        <v>50035</v>
      </c>
      <c r="H7" s="173" t="s">
        <v>136</v>
      </c>
      <c r="I7" s="173" t="s">
        <v>143</v>
      </c>
      <c r="J7" s="139" t="s">
        <v>126</v>
      </c>
      <c r="K7" s="184"/>
      <c r="L7" s="17">
        <f aca="true" t="shared" si="2" ref="L7:L12">AF21</f>
        <v>326806</v>
      </c>
      <c r="M7" s="17">
        <f aca="true" t="shared" si="3" ref="M7:M12">AF42</f>
        <v>0</v>
      </c>
      <c r="AC7" s="15" t="s">
        <v>124</v>
      </c>
      <c r="AD7" s="40" t="s">
        <v>144</v>
      </c>
      <c r="AE7" s="39" t="s">
        <v>145</v>
      </c>
      <c r="AF7" s="35">
        <f ca="1">IF(AF$2=0,INDIRECT("'"&amp;AD7&amp;"'!"&amp;AE7&amp;$AI$2),0)</f>
        <v>2972473</v>
      </c>
      <c r="AG7" s="39"/>
      <c r="AH7" s="99" t="str">
        <f>+'廃棄物事業経費（歳入）'!B7</f>
        <v>23000</v>
      </c>
      <c r="AI7" s="2">
        <v>7</v>
      </c>
      <c r="AK7" s="26" t="s">
        <v>146</v>
      </c>
      <c r="AL7" s="28" t="s">
        <v>90</v>
      </c>
    </row>
    <row r="8" spans="2:38" ht="19.5" customHeight="1">
      <c r="B8" s="171" t="s">
        <v>147</v>
      </c>
      <c r="C8" s="172"/>
      <c r="D8" s="172"/>
      <c r="E8" s="17">
        <f t="shared" si="0"/>
        <v>94020</v>
      </c>
      <c r="F8" s="17">
        <f t="shared" si="1"/>
        <v>28090</v>
      </c>
      <c r="H8" s="174"/>
      <c r="I8" s="174"/>
      <c r="J8" s="139" t="s">
        <v>127</v>
      </c>
      <c r="K8" s="170"/>
      <c r="L8" s="17">
        <f t="shared" si="2"/>
        <v>12040407</v>
      </c>
      <c r="M8" s="17">
        <f t="shared" si="3"/>
        <v>184799</v>
      </c>
      <c r="AC8" s="15" t="s">
        <v>147</v>
      </c>
      <c r="AD8" s="40" t="s">
        <v>144</v>
      </c>
      <c r="AE8" s="39" t="s">
        <v>148</v>
      </c>
      <c r="AF8" s="35">
        <f aca="true" ca="1" t="shared" si="4" ref="AF8:AF38">IF(AF$2=0,INDIRECT("'"&amp;AD8&amp;"'!"&amp;AE8&amp;$AI$2),0)</f>
        <v>94020</v>
      </c>
      <c r="AG8" s="39"/>
      <c r="AH8" s="99" t="str">
        <f>+'廃棄物事業経費（歳入）'!B8</f>
        <v>23100</v>
      </c>
      <c r="AI8" s="2">
        <v>8</v>
      </c>
      <c r="AK8" s="26" t="s">
        <v>149</v>
      </c>
      <c r="AL8" s="28" t="s">
        <v>91</v>
      </c>
    </row>
    <row r="9" spans="2:38" ht="19.5" customHeight="1">
      <c r="B9" s="171" t="s">
        <v>125</v>
      </c>
      <c r="C9" s="172"/>
      <c r="D9" s="172"/>
      <c r="E9" s="17">
        <f t="shared" si="0"/>
        <v>5428855</v>
      </c>
      <c r="F9" s="17">
        <f t="shared" si="1"/>
        <v>41200</v>
      </c>
      <c r="H9" s="174"/>
      <c r="I9" s="174"/>
      <c r="J9" s="139" t="s">
        <v>128</v>
      </c>
      <c r="K9" s="184"/>
      <c r="L9" s="17">
        <f t="shared" si="2"/>
        <v>2766938</v>
      </c>
      <c r="M9" s="17">
        <f t="shared" si="3"/>
        <v>0</v>
      </c>
      <c r="AC9" s="15" t="s">
        <v>125</v>
      </c>
      <c r="AD9" s="40" t="s">
        <v>144</v>
      </c>
      <c r="AE9" s="39" t="s">
        <v>150</v>
      </c>
      <c r="AF9" s="35">
        <f ca="1" t="shared" si="4"/>
        <v>5428855</v>
      </c>
      <c r="AG9" s="39"/>
      <c r="AH9" s="99" t="str">
        <f>+'廃棄物事業経費（歳入）'!B9</f>
        <v>23201</v>
      </c>
      <c r="AI9" s="2">
        <v>9</v>
      </c>
      <c r="AK9" s="26" t="s">
        <v>151</v>
      </c>
      <c r="AL9" s="28" t="s">
        <v>92</v>
      </c>
    </row>
    <row r="10" spans="2:38" ht="19.5" customHeight="1">
      <c r="B10" s="171" t="s">
        <v>152</v>
      </c>
      <c r="C10" s="172"/>
      <c r="D10" s="172"/>
      <c r="E10" s="17">
        <f t="shared" si="0"/>
        <v>10010520</v>
      </c>
      <c r="F10" s="17">
        <f t="shared" si="1"/>
        <v>701633</v>
      </c>
      <c r="H10" s="174"/>
      <c r="I10" s="175"/>
      <c r="J10" s="139" t="s">
        <v>86</v>
      </c>
      <c r="K10" s="184"/>
      <c r="L10" s="17">
        <f t="shared" si="2"/>
        <v>166646</v>
      </c>
      <c r="M10" s="17">
        <f t="shared" si="3"/>
        <v>0</v>
      </c>
      <c r="AC10" s="15" t="s">
        <v>152</v>
      </c>
      <c r="AD10" s="40" t="s">
        <v>144</v>
      </c>
      <c r="AE10" s="39" t="s">
        <v>153</v>
      </c>
      <c r="AF10" s="35">
        <f ca="1" t="shared" si="4"/>
        <v>10010520</v>
      </c>
      <c r="AG10" s="39"/>
      <c r="AH10" s="99" t="str">
        <f>+'廃棄物事業経費（歳入）'!B10</f>
        <v>23202</v>
      </c>
      <c r="AI10" s="2">
        <v>10</v>
      </c>
      <c r="AK10" s="26" t="s">
        <v>154</v>
      </c>
      <c r="AL10" s="28" t="s">
        <v>93</v>
      </c>
    </row>
    <row r="11" spans="2:38" ht="19.5" customHeight="1">
      <c r="B11" s="171" t="s">
        <v>155</v>
      </c>
      <c r="C11" s="172"/>
      <c r="D11" s="172"/>
      <c r="E11" s="17">
        <f t="shared" si="0"/>
        <v>10817440</v>
      </c>
      <c r="F11" s="17">
        <f t="shared" si="1"/>
        <v>3797269</v>
      </c>
      <c r="H11" s="174"/>
      <c r="I11" s="176" t="s">
        <v>122</v>
      </c>
      <c r="J11" s="176"/>
      <c r="K11" s="176"/>
      <c r="L11" s="17">
        <f t="shared" si="2"/>
        <v>150726</v>
      </c>
      <c r="M11" s="17">
        <f t="shared" si="3"/>
        <v>0</v>
      </c>
      <c r="AC11" s="15" t="s">
        <v>155</v>
      </c>
      <c r="AD11" s="40" t="s">
        <v>144</v>
      </c>
      <c r="AE11" s="39" t="s">
        <v>156</v>
      </c>
      <c r="AF11" s="35">
        <f ca="1" t="shared" si="4"/>
        <v>10817440</v>
      </c>
      <c r="AG11" s="39"/>
      <c r="AH11" s="99" t="str">
        <f>+'廃棄物事業経費（歳入）'!B11</f>
        <v>23203</v>
      </c>
      <c r="AI11" s="2">
        <v>11</v>
      </c>
      <c r="AK11" s="26" t="s">
        <v>157</v>
      </c>
      <c r="AL11" s="28" t="s">
        <v>94</v>
      </c>
    </row>
    <row r="12" spans="2:38" ht="19.5" customHeight="1">
      <c r="B12" s="171" t="s">
        <v>86</v>
      </c>
      <c r="C12" s="172"/>
      <c r="D12" s="172"/>
      <c r="E12" s="17">
        <f t="shared" si="0"/>
        <v>6439236</v>
      </c>
      <c r="F12" s="17">
        <f t="shared" si="1"/>
        <v>187263</v>
      </c>
      <c r="H12" s="174"/>
      <c r="I12" s="176" t="s">
        <v>158</v>
      </c>
      <c r="J12" s="176"/>
      <c r="K12" s="176"/>
      <c r="L12" s="17">
        <f t="shared" si="2"/>
        <v>1286799</v>
      </c>
      <c r="M12" s="17">
        <f t="shared" si="3"/>
        <v>0</v>
      </c>
      <c r="AC12" s="15" t="s">
        <v>86</v>
      </c>
      <c r="AD12" s="40" t="s">
        <v>144</v>
      </c>
      <c r="AE12" s="39" t="s">
        <v>159</v>
      </c>
      <c r="AF12" s="35">
        <f ca="1" t="shared" si="4"/>
        <v>6439236</v>
      </c>
      <c r="AG12" s="39"/>
      <c r="AH12" s="99" t="str">
        <f>+'廃棄物事業経費（歳入）'!B12</f>
        <v>23204</v>
      </c>
      <c r="AI12" s="2">
        <v>12</v>
      </c>
      <c r="AK12" s="26" t="s">
        <v>160</v>
      </c>
      <c r="AL12" s="28" t="s">
        <v>95</v>
      </c>
    </row>
    <row r="13" spans="2:38" ht="19.5" customHeight="1">
      <c r="B13" s="177" t="s">
        <v>161</v>
      </c>
      <c r="C13" s="178"/>
      <c r="D13" s="178"/>
      <c r="E13" s="18">
        <f>SUM(E7:E12)</f>
        <v>35762544</v>
      </c>
      <c r="F13" s="18">
        <f>SUM(F7:F12)</f>
        <v>4805490</v>
      </c>
      <c r="H13" s="174"/>
      <c r="I13" s="143" t="s">
        <v>137</v>
      </c>
      <c r="J13" s="179"/>
      <c r="K13" s="180"/>
      <c r="L13" s="19">
        <f>SUM(L7:L12)</f>
        <v>16738322</v>
      </c>
      <c r="M13" s="19">
        <f>SUM(M7:M12)</f>
        <v>184799</v>
      </c>
      <c r="AC13" s="15" t="s">
        <v>121</v>
      </c>
      <c r="AD13" s="40" t="s">
        <v>144</v>
      </c>
      <c r="AE13" s="39" t="s">
        <v>162</v>
      </c>
      <c r="AF13" s="35">
        <f ca="1" t="shared" si="4"/>
        <v>81413349</v>
      </c>
      <c r="AG13" s="39"/>
      <c r="AH13" s="99" t="str">
        <f>+'廃棄物事業経費（歳入）'!B13</f>
        <v>23205</v>
      </c>
      <c r="AI13" s="2">
        <v>13</v>
      </c>
      <c r="AK13" s="26" t="s">
        <v>163</v>
      </c>
      <c r="AL13" s="28" t="s">
        <v>96</v>
      </c>
    </row>
    <row r="14" spans="2:38" ht="19.5" customHeight="1">
      <c r="B14" s="20"/>
      <c r="C14" s="181" t="s">
        <v>164</v>
      </c>
      <c r="D14" s="182"/>
      <c r="E14" s="22">
        <f>E13-E11</f>
        <v>24945104</v>
      </c>
      <c r="F14" s="22">
        <f>F13-F11</f>
        <v>1008221</v>
      </c>
      <c r="H14" s="175"/>
      <c r="I14" s="20"/>
      <c r="J14" s="24"/>
      <c r="K14" s="21" t="s">
        <v>164</v>
      </c>
      <c r="L14" s="23">
        <f>L13-L12</f>
        <v>15451523</v>
      </c>
      <c r="M14" s="23">
        <f>M13-M12</f>
        <v>184799</v>
      </c>
      <c r="AC14" s="15" t="s">
        <v>124</v>
      </c>
      <c r="AD14" s="40" t="s">
        <v>144</v>
      </c>
      <c r="AE14" s="39" t="s">
        <v>165</v>
      </c>
      <c r="AF14" s="35">
        <f ca="1" t="shared" si="4"/>
        <v>50035</v>
      </c>
      <c r="AG14" s="39"/>
      <c r="AH14" s="99" t="str">
        <f>+'廃棄物事業経費（歳入）'!B14</f>
        <v>23206</v>
      </c>
      <c r="AI14" s="2">
        <v>14</v>
      </c>
      <c r="AK14" s="26" t="s">
        <v>166</v>
      </c>
      <c r="AL14" s="28" t="s">
        <v>97</v>
      </c>
    </row>
    <row r="15" spans="2:38" ht="19.5" customHeight="1">
      <c r="B15" s="171" t="s">
        <v>121</v>
      </c>
      <c r="C15" s="172"/>
      <c r="D15" s="172"/>
      <c r="E15" s="17">
        <f>AF13</f>
        <v>81413349</v>
      </c>
      <c r="F15" s="17">
        <f>AF20</f>
        <v>8658252</v>
      </c>
      <c r="H15" s="173" t="s">
        <v>167</v>
      </c>
      <c r="I15" s="173" t="s">
        <v>168</v>
      </c>
      <c r="J15" s="16" t="s">
        <v>129</v>
      </c>
      <c r="K15" s="27"/>
      <c r="L15" s="17">
        <f aca="true" t="shared" si="5" ref="L15:L28">AF27</f>
        <v>8636415</v>
      </c>
      <c r="M15" s="17">
        <f aca="true" t="shared" si="6" ref="M15:M28">AF48</f>
        <v>1296635</v>
      </c>
      <c r="AC15" s="15" t="s">
        <v>147</v>
      </c>
      <c r="AD15" s="40" t="s">
        <v>144</v>
      </c>
      <c r="AE15" s="39" t="s">
        <v>169</v>
      </c>
      <c r="AF15" s="35">
        <f ca="1" t="shared" si="4"/>
        <v>28090</v>
      </c>
      <c r="AG15" s="39"/>
      <c r="AH15" s="99" t="str">
        <f>+'廃棄物事業経費（歳入）'!B15</f>
        <v>23207</v>
      </c>
      <c r="AI15" s="2">
        <v>15</v>
      </c>
      <c r="AK15" s="26" t="s">
        <v>170</v>
      </c>
      <c r="AL15" s="28" t="s">
        <v>98</v>
      </c>
    </row>
    <row r="16" spans="2:38" ht="19.5" customHeight="1">
      <c r="B16" s="177" t="s">
        <v>87</v>
      </c>
      <c r="C16" s="185"/>
      <c r="D16" s="185"/>
      <c r="E16" s="18">
        <f>SUM(E13,E15)</f>
        <v>117175893</v>
      </c>
      <c r="F16" s="18">
        <f>SUM(F13,F15)</f>
        <v>13463742</v>
      </c>
      <c r="H16" s="187"/>
      <c r="I16" s="174"/>
      <c r="J16" s="174" t="s">
        <v>171</v>
      </c>
      <c r="K16" s="13" t="s">
        <v>130</v>
      </c>
      <c r="L16" s="17">
        <f t="shared" si="5"/>
        <v>14403064</v>
      </c>
      <c r="M16" s="17">
        <f t="shared" si="6"/>
        <v>586051</v>
      </c>
      <c r="AC16" s="15" t="s">
        <v>125</v>
      </c>
      <c r="AD16" s="40" t="s">
        <v>144</v>
      </c>
      <c r="AE16" s="39" t="s">
        <v>172</v>
      </c>
      <c r="AF16" s="35">
        <f ca="1" t="shared" si="4"/>
        <v>41200</v>
      </c>
      <c r="AG16" s="39"/>
      <c r="AH16" s="99" t="str">
        <f>+'廃棄物事業経費（歳入）'!B16</f>
        <v>23208</v>
      </c>
      <c r="AI16" s="2">
        <v>16</v>
      </c>
      <c r="AK16" s="26" t="s">
        <v>173</v>
      </c>
      <c r="AL16" s="28" t="s">
        <v>99</v>
      </c>
    </row>
    <row r="17" spans="2:38" ht="19.5" customHeight="1">
      <c r="B17" s="20"/>
      <c r="C17" s="181" t="s">
        <v>164</v>
      </c>
      <c r="D17" s="182"/>
      <c r="E17" s="22">
        <f>SUM(E14:E15)</f>
        <v>106358453</v>
      </c>
      <c r="F17" s="22">
        <f>SUM(F14:F15)</f>
        <v>9666473</v>
      </c>
      <c r="H17" s="187"/>
      <c r="I17" s="174"/>
      <c r="J17" s="174"/>
      <c r="K17" s="13" t="s">
        <v>131</v>
      </c>
      <c r="L17" s="17">
        <f t="shared" si="5"/>
        <v>3037883</v>
      </c>
      <c r="M17" s="17">
        <f t="shared" si="6"/>
        <v>328788</v>
      </c>
      <c r="AC17" s="15" t="s">
        <v>152</v>
      </c>
      <c r="AD17" s="40" t="s">
        <v>144</v>
      </c>
      <c r="AE17" s="39" t="s">
        <v>174</v>
      </c>
      <c r="AF17" s="35">
        <f ca="1" t="shared" si="4"/>
        <v>701633</v>
      </c>
      <c r="AG17" s="39"/>
      <c r="AH17" s="99" t="str">
        <f>+'廃棄物事業経費（歳入）'!B17</f>
        <v>23209</v>
      </c>
      <c r="AI17" s="2">
        <v>17</v>
      </c>
      <c r="AK17" s="26" t="s">
        <v>175</v>
      </c>
      <c r="AL17" s="28" t="s">
        <v>100</v>
      </c>
    </row>
    <row r="18" spans="8:38" ht="19.5" customHeight="1">
      <c r="H18" s="187"/>
      <c r="I18" s="175"/>
      <c r="J18" s="175"/>
      <c r="K18" s="13" t="s">
        <v>132</v>
      </c>
      <c r="L18" s="17">
        <f t="shared" si="5"/>
        <v>437247</v>
      </c>
      <c r="M18" s="17">
        <f t="shared" si="6"/>
        <v>140220</v>
      </c>
      <c r="AC18" s="15" t="s">
        <v>155</v>
      </c>
      <c r="AD18" s="40" t="s">
        <v>144</v>
      </c>
      <c r="AE18" s="39" t="s">
        <v>176</v>
      </c>
      <c r="AF18" s="35">
        <f ca="1" t="shared" si="4"/>
        <v>3797269</v>
      </c>
      <c r="AG18" s="39"/>
      <c r="AH18" s="99" t="str">
        <f>+'廃棄物事業経費（歳入）'!B18</f>
        <v>23210</v>
      </c>
      <c r="AI18" s="2">
        <v>18</v>
      </c>
      <c r="AK18" s="26" t="s">
        <v>177</v>
      </c>
      <c r="AL18" s="28" t="s">
        <v>101</v>
      </c>
    </row>
    <row r="19" spans="8:38" ht="19.5" customHeight="1">
      <c r="H19" s="187"/>
      <c r="I19" s="173" t="s">
        <v>178</v>
      </c>
      <c r="J19" s="139" t="s">
        <v>133</v>
      </c>
      <c r="K19" s="184"/>
      <c r="L19" s="17">
        <f t="shared" si="5"/>
        <v>4001338</v>
      </c>
      <c r="M19" s="17">
        <f t="shared" si="6"/>
        <v>137544</v>
      </c>
      <c r="AC19" s="15" t="s">
        <v>86</v>
      </c>
      <c r="AD19" s="40" t="s">
        <v>144</v>
      </c>
      <c r="AE19" s="39" t="s">
        <v>179</v>
      </c>
      <c r="AF19" s="35">
        <f ca="1" t="shared" si="4"/>
        <v>187263</v>
      </c>
      <c r="AG19" s="39"/>
      <c r="AH19" s="99" t="str">
        <f>+'廃棄物事業経費（歳入）'!B19</f>
        <v>23211</v>
      </c>
      <c r="AI19" s="2">
        <v>19</v>
      </c>
      <c r="AK19" s="26" t="s">
        <v>180</v>
      </c>
      <c r="AL19" s="28" t="s">
        <v>102</v>
      </c>
    </row>
    <row r="20" spans="2:38" ht="19.5" customHeight="1">
      <c r="B20" s="171" t="s">
        <v>181</v>
      </c>
      <c r="C20" s="183"/>
      <c r="D20" s="183"/>
      <c r="E20" s="29">
        <f>E11</f>
        <v>10817440</v>
      </c>
      <c r="F20" s="29">
        <f>F11</f>
        <v>3797269</v>
      </c>
      <c r="H20" s="187"/>
      <c r="I20" s="174"/>
      <c r="J20" s="139" t="s">
        <v>134</v>
      </c>
      <c r="K20" s="184"/>
      <c r="L20" s="17">
        <f t="shared" si="5"/>
        <v>16360238</v>
      </c>
      <c r="M20" s="17">
        <f t="shared" si="6"/>
        <v>2792403</v>
      </c>
      <c r="AC20" s="15" t="s">
        <v>121</v>
      </c>
      <c r="AD20" s="40" t="s">
        <v>144</v>
      </c>
      <c r="AE20" s="39" t="s">
        <v>182</v>
      </c>
      <c r="AF20" s="35">
        <f ca="1" t="shared" si="4"/>
        <v>8658252</v>
      </c>
      <c r="AG20" s="39"/>
      <c r="AH20" s="99" t="str">
        <f>+'廃棄物事業経費（歳入）'!B20</f>
        <v>23212</v>
      </c>
      <c r="AI20" s="2">
        <v>20</v>
      </c>
      <c r="AK20" s="26" t="s">
        <v>183</v>
      </c>
      <c r="AL20" s="28" t="s">
        <v>103</v>
      </c>
    </row>
    <row r="21" spans="2:38" ht="19.5" customHeight="1">
      <c r="B21" s="171" t="s">
        <v>184</v>
      </c>
      <c r="C21" s="171"/>
      <c r="D21" s="171"/>
      <c r="E21" s="29">
        <f>L12+L27</f>
        <v>10805714</v>
      </c>
      <c r="F21" s="29">
        <f>M12+M27</f>
        <v>3787321</v>
      </c>
      <c r="H21" s="187"/>
      <c r="I21" s="175"/>
      <c r="J21" s="139" t="s">
        <v>135</v>
      </c>
      <c r="K21" s="184"/>
      <c r="L21" s="17">
        <f t="shared" si="5"/>
        <v>1725995</v>
      </c>
      <c r="M21" s="17">
        <f t="shared" si="6"/>
        <v>250101</v>
      </c>
      <c r="AB21" s="28" t="s">
        <v>119</v>
      </c>
      <c r="AC21" s="15" t="s">
        <v>185</v>
      </c>
      <c r="AD21" s="40" t="s">
        <v>186</v>
      </c>
      <c r="AE21" s="39" t="s">
        <v>145</v>
      </c>
      <c r="AF21" s="35">
        <f ca="1" t="shared" si="4"/>
        <v>326806</v>
      </c>
      <c r="AG21" s="39"/>
      <c r="AH21" s="99" t="str">
        <f>+'廃棄物事業経費（歳入）'!B21</f>
        <v>23213</v>
      </c>
      <c r="AI21" s="2">
        <v>21</v>
      </c>
      <c r="AK21" s="26" t="s">
        <v>187</v>
      </c>
      <c r="AL21" s="28" t="s">
        <v>104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123</v>
      </c>
      <c r="J22" s="186"/>
      <c r="K22" s="184"/>
      <c r="L22" s="17">
        <f t="shared" si="5"/>
        <v>140144</v>
      </c>
      <c r="M22" s="17">
        <f t="shared" si="6"/>
        <v>9515</v>
      </c>
      <c r="AB22" s="28" t="s">
        <v>119</v>
      </c>
      <c r="AC22" s="15" t="s">
        <v>188</v>
      </c>
      <c r="AD22" s="40" t="s">
        <v>186</v>
      </c>
      <c r="AE22" s="39" t="s">
        <v>148</v>
      </c>
      <c r="AF22" s="35">
        <f ca="1" t="shared" si="4"/>
        <v>12040407</v>
      </c>
      <c r="AH22" s="99" t="str">
        <f>+'廃棄物事業経費（歳入）'!B22</f>
        <v>23214</v>
      </c>
      <c r="AI22" s="2">
        <v>22</v>
      </c>
      <c r="AK22" s="26" t="s">
        <v>189</v>
      </c>
      <c r="AL22" s="28" t="s">
        <v>105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190</v>
      </c>
      <c r="J23" s="143" t="s">
        <v>133</v>
      </c>
      <c r="K23" s="180"/>
      <c r="L23" s="17">
        <f t="shared" si="5"/>
        <v>14736583</v>
      </c>
      <c r="M23" s="17">
        <f t="shared" si="6"/>
        <v>942324</v>
      </c>
      <c r="AB23" s="28" t="s">
        <v>119</v>
      </c>
      <c r="AC23" s="1" t="s">
        <v>191</v>
      </c>
      <c r="AD23" s="40" t="s">
        <v>186</v>
      </c>
      <c r="AE23" s="34" t="s">
        <v>150</v>
      </c>
      <c r="AF23" s="35">
        <f ca="1" t="shared" si="4"/>
        <v>2766938</v>
      </c>
      <c r="AH23" s="99" t="str">
        <f>+'廃棄物事業経費（歳入）'!B23</f>
        <v>23215</v>
      </c>
      <c r="AI23" s="2">
        <v>23</v>
      </c>
      <c r="AK23" s="26" t="s">
        <v>192</v>
      </c>
      <c r="AL23" s="28" t="s">
        <v>106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134</v>
      </c>
      <c r="K24" s="184"/>
      <c r="L24" s="17">
        <f t="shared" si="5"/>
        <v>17235326</v>
      </c>
      <c r="M24" s="17">
        <f t="shared" si="6"/>
        <v>1705499</v>
      </c>
      <c r="AB24" s="28" t="s">
        <v>119</v>
      </c>
      <c r="AC24" s="15" t="s">
        <v>86</v>
      </c>
      <c r="AD24" s="40" t="s">
        <v>186</v>
      </c>
      <c r="AE24" s="39" t="s">
        <v>153</v>
      </c>
      <c r="AF24" s="35">
        <f ca="1" t="shared" si="4"/>
        <v>166646</v>
      </c>
      <c r="AH24" s="99" t="str">
        <f>+'廃棄物事業経費（歳入）'!B24</f>
        <v>23216</v>
      </c>
      <c r="AI24" s="2">
        <v>24</v>
      </c>
      <c r="AK24" s="26" t="s">
        <v>193</v>
      </c>
      <c r="AL24" s="28" t="s">
        <v>107</v>
      </c>
    </row>
    <row r="25" spans="8:38" ht="19.5" customHeight="1">
      <c r="H25" s="187"/>
      <c r="I25" s="174"/>
      <c r="J25" s="139" t="s">
        <v>135</v>
      </c>
      <c r="K25" s="184"/>
      <c r="L25" s="17">
        <f t="shared" si="5"/>
        <v>2189198</v>
      </c>
      <c r="M25" s="17">
        <f t="shared" si="6"/>
        <v>137645</v>
      </c>
      <c r="AB25" s="28" t="s">
        <v>119</v>
      </c>
      <c r="AC25" s="15" t="s">
        <v>122</v>
      </c>
      <c r="AD25" s="40" t="s">
        <v>186</v>
      </c>
      <c r="AE25" s="39" t="s">
        <v>156</v>
      </c>
      <c r="AF25" s="35">
        <f ca="1" t="shared" si="4"/>
        <v>150726</v>
      </c>
      <c r="AH25" s="99" t="str">
        <f>+'廃棄物事業経費（歳入）'!B25</f>
        <v>23217</v>
      </c>
      <c r="AI25" s="2">
        <v>25</v>
      </c>
      <c r="AK25" s="26" t="s">
        <v>194</v>
      </c>
      <c r="AL25" s="28" t="s">
        <v>108</v>
      </c>
    </row>
    <row r="26" spans="8:38" ht="19.5" customHeight="1">
      <c r="H26" s="187"/>
      <c r="I26" s="175"/>
      <c r="J26" s="189" t="s">
        <v>86</v>
      </c>
      <c r="K26" s="190"/>
      <c r="L26" s="17">
        <f t="shared" si="5"/>
        <v>1122982</v>
      </c>
      <c r="M26" s="17">
        <f t="shared" si="6"/>
        <v>150786</v>
      </c>
      <c r="AB26" s="28" t="s">
        <v>119</v>
      </c>
      <c r="AC26" s="1" t="s">
        <v>158</v>
      </c>
      <c r="AD26" s="40" t="s">
        <v>186</v>
      </c>
      <c r="AE26" s="34" t="s">
        <v>159</v>
      </c>
      <c r="AF26" s="35">
        <f ca="1" t="shared" si="4"/>
        <v>1286799</v>
      </c>
      <c r="AH26" s="99" t="str">
        <f>+'廃棄物事業経費（歳入）'!B26</f>
        <v>23219</v>
      </c>
      <c r="AI26" s="2">
        <v>26</v>
      </c>
      <c r="AK26" s="26" t="s">
        <v>195</v>
      </c>
      <c r="AL26" s="28" t="s">
        <v>109</v>
      </c>
    </row>
    <row r="27" spans="8:38" ht="19.5" customHeight="1">
      <c r="H27" s="187"/>
      <c r="I27" s="139" t="s">
        <v>158</v>
      </c>
      <c r="J27" s="186"/>
      <c r="K27" s="184"/>
      <c r="L27" s="17">
        <f t="shared" si="5"/>
        <v>9518915</v>
      </c>
      <c r="M27" s="17">
        <f t="shared" si="6"/>
        <v>3787321</v>
      </c>
      <c r="AB27" s="28" t="s">
        <v>119</v>
      </c>
      <c r="AC27" s="1" t="s">
        <v>196</v>
      </c>
      <c r="AD27" s="40" t="s">
        <v>186</v>
      </c>
      <c r="AE27" s="34" t="s">
        <v>197</v>
      </c>
      <c r="AF27" s="35">
        <f ca="1" t="shared" si="4"/>
        <v>8636415</v>
      </c>
      <c r="AH27" s="99" t="str">
        <f>+'廃棄物事業経費（歳入）'!B27</f>
        <v>23220</v>
      </c>
      <c r="AI27" s="2">
        <v>27</v>
      </c>
      <c r="AK27" s="26" t="s">
        <v>198</v>
      </c>
      <c r="AL27" s="28" t="s">
        <v>110</v>
      </c>
    </row>
    <row r="28" spans="8:38" ht="19.5" customHeight="1">
      <c r="H28" s="187"/>
      <c r="I28" s="139" t="s">
        <v>118</v>
      </c>
      <c r="J28" s="186"/>
      <c r="K28" s="184"/>
      <c r="L28" s="17">
        <f t="shared" si="5"/>
        <v>74255</v>
      </c>
      <c r="M28" s="17">
        <f t="shared" si="6"/>
        <v>2835</v>
      </c>
      <c r="AB28" s="28" t="s">
        <v>119</v>
      </c>
      <c r="AC28" s="1" t="s">
        <v>199</v>
      </c>
      <c r="AD28" s="40" t="s">
        <v>186</v>
      </c>
      <c r="AE28" s="34" t="s">
        <v>165</v>
      </c>
      <c r="AF28" s="35">
        <f ca="1" t="shared" si="4"/>
        <v>14403064</v>
      </c>
      <c r="AH28" s="99" t="str">
        <f>+'廃棄物事業経費（歳入）'!B28</f>
        <v>23221</v>
      </c>
      <c r="AI28" s="2">
        <v>28</v>
      </c>
      <c r="AK28" s="26" t="s">
        <v>200</v>
      </c>
      <c r="AL28" s="28" t="s">
        <v>111</v>
      </c>
    </row>
    <row r="29" spans="8:38" ht="19.5" customHeight="1">
      <c r="H29" s="187"/>
      <c r="I29" s="143" t="s">
        <v>137</v>
      </c>
      <c r="J29" s="179"/>
      <c r="K29" s="180"/>
      <c r="L29" s="19">
        <f>SUM(L15:L28)</f>
        <v>93619583</v>
      </c>
      <c r="M29" s="19">
        <f>SUM(M15:M28)</f>
        <v>12267667</v>
      </c>
      <c r="AB29" s="28" t="s">
        <v>119</v>
      </c>
      <c r="AC29" s="1" t="s">
        <v>201</v>
      </c>
      <c r="AD29" s="40" t="s">
        <v>186</v>
      </c>
      <c r="AE29" s="34" t="s">
        <v>169</v>
      </c>
      <c r="AF29" s="35">
        <f ca="1" t="shared" si="4"/>
        <v>3037883</v>
      </c>
      <c r="AH29" s="99" t="str">
        <f>+'廃棄物事業経費（歳入）'!B29</f>
        <v>23222</v>
      </c>
      <c r="AI29" s="2">
        <v>29</v>
      </c>
      <c r="AK29" s="26" t="s">
        <v>202</v>
      </c>
      <c r="AL29" s="28" t="s">
        <v>112</v>
      </c>
    </row>
    <row r="30" spans="8:38" ht="19.5" customHeight="1">
      <c r="H30" s="188"/>
      <c r="I30" s="20"/>
      <c r="J30" s="24"/>
      <c r="K30" s="21" t="s">
        <v>164</v>
      </c>
      <c r="L30" s="23">
        <f>L29-L27</f>
        <v>84100668</v>
      </c>
      <c r="M30" s="23">
        <f>M29-M27</f>
        <v>8480346</v>
      </c>
      <c r="AB30" s="28" t="s">
        <v>119</v>
      </c>
      <c r="AC30" s="1" t="s">
        <v>203</v>
      </c>
      <c r="AD30" s="40" t="s">
        <v>186</v>
      </c>
      <c r="AE30" s="34" t="s">
        <v>172</v>
      </c>
      <c r="AF30" s="35">
        <f ca="1" t="shared" si="4"/>
        <v>437247</v>
      </c>
      <c r="AH30" s="99" t="str">
        <f>+'廃棄物事業経費（歳入）'!B30</f>
        <v>23223</v>
      </c>
      <c r="AI30" s="2">
        <v>30</v>
      </c>
      <c r="AK30" s="26" t="s">
        <v>204</v>
      </c>
      <c r="AL30" s="28" t="s">
        <v>113</v>
      </c>
    </row>
    <row r="31" spans="8:38" ht="19.5" customHeight="1">
      <c r="H31" s="139" t="s">
        <v>86</v>
      </c>
      <c r="I31" s="186"/>
      <c r="J31" s="186"/>
      <c r="K31" s="184"/>
      <c r="L31" s="17">
        <f>AF41</f>
        <v>6817988</v>
      </c>
      <c r="M31" s="17">
        <f>AF62</f>
        <v>1011276</v>
      </c>
      <c r="AB31" s="28" t="s">
        <v>119</v>
      </c>
      <c r="AC31" s="1" t="s">
        <v>205</v>
      </c>
      <c r="AD31" s="40" t="s">
        <v>186</v>
      </c>
      <c r="AE31" s="34" t="s">
        <v>176</v>
      </c>
      <c r="AF31" s="35">
        <f ca="1" t="shared" si="4"/>
        <v>4001338</v>
      </c>
      <c r="AH31" s="99" t="str">
        <f>+'廃棄物事業経費（歳入）'!B31</f>
        <v>23224</v>
      </c>
      <c r="AI31" s="2">
        <v>31</v>
      </c>
      <c r="AK31" s="26" t="s">
        <v>206</v>
      </c>
      <c r="AL31" s="28" t="s">
        <v>114</v>
      </c>
    </row>
    <row r="32" spans="8:38" ht="19.5" customHeight="1">
      <c r="H32" s="143" t="s">
        <v>87</v>
      </c>
      <c r="I32" s="179"/>
      <c r="J32" s="179"/>
      <c r="K32" s="180"/>
      <c r="L32" s="19">
        <f>SUM(L13,L29,L31)</f>
        <v>117175893</v>
      </c>
      <c r="M32" s="19">
        <f>SUM(M13,M29,M31)</f>
        <v>13463742</v>
      </c>
      <c r="AB32" s="28" t="s">
        <v>119</v>
      </c>
      <c r="AC32" s="1" t="s">
        <v>207</v>
      </c>
      <c r="AD32" s="40" t="s">
        <v>186</v>
      </c>
      <c r="AE32" s="34" t="s">
        <v>179</v>
      </c>
      <c r="AF32" s="35">
        <f ca="1" t="shared" si="4"/>
        <v>16360238</v>
      </c>
      <c r="AH32" s="99" t="str">
        <f>+'廃棄物事業経費（歳入）'!B32</f>
        <v>23225</v>
      </c>
      <c r="AI32" s="2">
        <v>32</v>
      </c>
      <c r="AK32" s="26" t="s">
        <v>208</v>
      </c>
      <c r="AL32" s="28" t="s">
        <v>115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164</v>
      </c>
      <c r="L33" s="23">
        <f>SUM(L14,L30,L31)</f>
        <v>106370179</v>
      </c>
      <c r="M33" s="23">
        <f>SUM(M14,M30,M31)</f>
        <v>9676421</v>
      </c>
      <c r="AB33" s="28" t="s">
        <v>119</v>
      </c>
      <c r="AC33" s="1" t="s">
        <v>209</v>
      </c>
      <c r="AD33" s="40" t="s">
        <v>186</v>
      </c>
      <c r="AE33" s="34" t="s">
        <v>182</v>
      </c>
      <c r="AF33" s="35">
        <f ca="1" t="shared" si="4"/>
        <v>1725995</v>
      </c>
      <c r="AH33" s="99" t="str">
        <f>+'廃棄物事業経費（歳入）'!B33</f>
        <v>23226</v>
      </c>
      <c r="AI33" s="2">
        <v>33</v>
      </c>
      <c r="AK33" s="26" t="s">
        <v>210</v>
      </c>
      <c r="AL33" s="28" t="s">
        <v>116</v>
      </c>
    </row>
    <row r="34" spans="2:38" ht="14.25">
      <c r="B34" s="28"/>
      <c r="C34" s="28"/>
      <c r="D34" s="28"/>
      <c r="E34" s="28"/>
      <c r="F34" s="28"/>
      <c r="G34" s="28"/>
      <c r="AB34" s="28" t="s">
        <v>119</v>
      </c>
      <c r="AC34" s="15" t="s">
        <v>123</v>
      </c>
      <c r="AD34" s="40" t="s">
        <v>186</v>
      </c>
      <c r="AE34" s="34" t="s">
        <v>211</v>
      </c>
      <c r="AF34" s="35">
        <f ca="1" t="shared" si="4"/>
        <v>140144</v>
      </c>
      <c r="AH34" s="99" t="str">
        <f>+'廃棄物事業経費（歳入）'!B34</f>
        <v>23227</v>
      </c>
      <c r="AI34" s="2">
        <v>34</v>
      </c>
      <c r="AK34" s="26" t="s">
        <v>212</v>
      </c>
      <c r="AL34" s="28" t="s">
        <v>117</v>
      </c>
    </row>
    <row r="35" spans="28:38" ht="14.25" hidden="1">
      <c r="AB35" s="28" t="s">
        <v>119</v>
      </c>
      <c r="AC35" s="1" t="s">
        <v>213</v>
      </c>
      <c r="AD35" s="40" t="s">
        <v>186</v>
      </c>
      <c r="AE35" s="34" t="s">
        <v>214</v>
      </c>
      <c r="AF35" s="35">
        <f ca="1" t="shared" si="4"/>
        <v>14736583</v>
      </c>
      <c r="AH35" s="99" t="str">
        <f>+'廃棄物事業経費（歳入）'!B35</f>
        <v>23228</v>
      </c>
      <c r="AI35" s="2">
        <v>35</v>
      </c>
      <c r="AK35" s="26" t="s">
        <v>542</v>
      </c>
      <c r="AL35" s="28" t="s">
        <v>560</v>
      </c>
    </row>
    <row r="36" spans="28:38" ht="14.25" hidden="1">
      <c r="AB36" s="28" t="s">
        <v>119</v>
      </c>
      <c r="AC36" s="1" t="s">
        <v>215</v>
      </c>
      <c r="AD36" s="40" t="s">
        <v>186</v>
      </c>
      <c r="AE36" s="34" t="s">
        <v>216</v>
      </c>
      <c r="AF36" s="35">
        <f ca="1" t="shared" si="4"/>
        <v>17235326</v>
      </c>
      <c r="AH36" s="99" t="str">
        <f>+'廃棄物事業経費（歳入）'!B36</f>
        <v>23229</v>
      </c>
      <c r="AI36" s="2">
        <v>36</v>
      </c>
      <c r="AK36" s="26" t="s">
        <v>543</v>
      </c>
      <c r="AL36" s="28" t="s">
        <v>561</v>
      </c>
    </row>
    <row r="37" spans="28:38" ht="14.25" hidden="1">
      <c r="AB37" s="28" t="s">
        <v>119</v>
      </c>
      <c r="AC37" s="1" t="s">
        <v>217</v>
      </c>
      <c r="AD37" s="40" t="s">
        <v>186</v>
      </c>
      <c r="AE37" s="34" t="s">
        <v>218</v>
      </c>
      <c r="AF37" s="35">
        <f ca="1" t="shared" si="4"/>
        <v>2189198</v>
      </c>
      <c r="AH37" s="99" t="str">
        <f>+'廃棄物事業経費（歳入）'!B37</f>
        <v>23230</v>
      </c>
      <c r="AI37" s="2">
        <v>37</v>
      </c>
      <c r="AK37" s="26" t="s">
        <v>544</v>
      </c>
      <c r="AL37" s="28" t="s">
        <v>562</v>
      </c>
    </row>
    <row r="38" spans="28:38" ht="14.25" hidden="1">
      <c r="AB38" s="28" t="s">
        <v>119</v>
      </c>
      <c r="AC38" s="1" t="s">
        <v>86</v>
      </c>
      <c r="AD38" s="40" t="s">
        <v>186</v>
      </c>
      <c r="AE38" s="34" t="s">
        <v>219</v>
      </c>
      <c r="AF38" s="34">
        <f ca="1" t="shared" si="4"/>
        <v>1122982</v>
      </c>
      <c r="AH38" s="99" t="str">
        <f>+'廃棄物事業経費（歳入）'!B38</f>
        <v>23231</v>
      </c>
      <c r="AI38" s="2">
        <v>38</v>
      </c>
      <c r="AK38" s="26" t="s">
        <v>545</v>
      </c>
      <c r="AL38" s="28" t="s">
        <v>563</v>
      </c>
    </row>
    <row r="39" spans="28:38" ht="14.25" hidden="1">
      <c r="AB39" s="28" t="s">
        <v>119</v>
      </c>
      <c r="AC39" s="1" t="s">
        <v>158</v>
      </c>
      <c r="AD39" s="40" t="s">
        <v>186</v>
      </c>
      <c r="AE39" s="34" t="s">
        <v>220</v>
      </c>
      <c r="AF39" s="34">
        <f aca="true" ca="1" t="shared" si="7" ref="AF39:AF62">IF(AF$2=0,INDIRECT("'"&amp;AD39&amp;"'!"&amp;AE39&amp;$AI$2),0)</f>
        <v>9518915</v>
      </c>
      <c r="AH39" s="99" t="str">
        <f>+'廃棄物事業経費（歳入）'!B39</f>
        <v>23232</v>
      </c>
      <c r="AI39" s="2">
        <v>39</v>
      </c>
      <c r="AK39" s="26" t="s">
        <v>546</v>
      </c>
      <c r="AL39" s="28" t="s">
        <v>564</v>
      </c>
    </row>
    <row r="40" spans="28:38" ht="14.25" hidden="1">
      <c r="AB40" s="28" t="s">
        <v>119</v>
      </c>
      <c r="AC40" s="1" t="s">
        <v>118</v>
      </c>
      <c r="AD40" s="40" t="s">
        <v>186</v>
      </c>
      <c r="AE40" s="34" t="s">
        <v>221</v>
      </c>
      <c r="AF40" s="34">
        <f ca="1" t="shared" si="7"/>
        <v>74255</v>
      </c>
      <c r="AH40" s="99" t="str">
        <f>+'廃棄物事業経費（歳入）'!B40</f>
        <v>23233</v>
      </c>
      <c r="AI40" s="2">
        <v>40</v>
      </c>
      <c r="AK40" s="26" t="s">
        <v>547</v>
      </c>
      <c r="AL40" s="28" t="s">
        <v>565</v>
      </c>
    </row>
    <row r="41" spans="28:38" ht="14.25" hidden="1">
      <c r="AB41" s="28" t="s">
        <v>119</v>
      </c>
      <c r="AC41" s="1" t="s">
        <v>86</v>
      </c>
      <c r="AD41" s="40" t="s">
        <v>186</v>
      </c>
      <c r="AE41" s="34" t="s">
        <v>222</v>
      </c>
      <c r="AF41" s="34">
        <f ca="1" t="shared" si="7"/>
        <v>6817988</v>
      </c>
      <c r="AH41" s="99" t="str">
        <f>+'廃棄物事業経費（歳入）'!B41</f>
        <v>23234</v>
      </c>
      <c r="AI41" s="2">
        <v>41</v>
      </c>
      <c r="AK41" s="26" t="s">
        <v>548</v>
      </c>
      <c r="AL41" s="28" t="s">
        <v>566</v>
      </c>
    </row>
    <row r="42" spans="28:38" ht="14.25" hidden="1">
      <c r="AB42" s="28" t="s">
        <v>120</v>
      </c>
      <c r="AC42" s="15" t="s">
        <v>185</v>
      </c>
      <c r="AD42" s="40" t="s">
        <v>186</v>
      </c>
      <c r="AE42" s="34" t="s">
        <v>223</v>
      </c>
      <c r="AF42" s="34">
        <f ca="1" t="shared" si="7"/>
        <v>0</v>
      </c>
      <c r="AH42" s="99" t="str">
        <f>+'廃棄物事業経費（歳入）'!B42</f>
        <v>23235</v>
      </c>
      <c r="AI42" s="2">
        <v>42</v>
      </c>
      <c r="AK42" s="26" t="s">
        <v>549</v>
      </c>
      <c r="AL42" s="28" t="s">
        <v>567</v>
      </c>
    </row>
    <row r="43" spans="28:38" ht="14.25" hidden="1">
      <c r="AB43" s="28" t="s">
        <v>120</v>
      </c>
      <c r="AC43" s="15" t="s">
        <v>188</v>
      </c>
      <c r="AD43" s="40" t="s">
        <v>186</v>
      </c>
      <c r="AE43" s="34" t="s">
        <v>224</v>
      </c>
      <c r="AF43" s="34">
        <f ca="1" t="shared" si="7"/>
        <v>184799</v>
      </c>
      <c r="AH43" s="99" t="str">
        <f>+'廃棄物事業経費（歳入）'!B43</f>
        <v>23236</v>
      </c>
      <c r="AI43" s="2">
        <v>43</v>
      </c>
      <c r="AK43" s="26" t="s">
        <v>550</v>
      </c>
      <c r="AL43" s="28" t="s">
        <v>568</v>
      </c>
    </row>
    <row r="44" spans="28:38" ht="14.25" hidden="1">
      <c r="AB44" s="28" t="s">
        <v>120</v>
      </c>
      <c r="AC44" s="1" t="s">
        <v>191</v>
      </c>
      <c r="AD44" s="40" t="s">
        <v>186</v>
      </c>
      <c r="AE44" s="34" t="s">
        <v>225</v>
      </c>
      <c r="AF44" s="34">
        <f ca="1" t="shared" si="7"/>
        <v>0</v>
      </c>
      <c r="AH44" s="99" t="str">
        <f>+'廃棄物事業経費（歳入）'!B44</f>
        <v>23237</v>
      </c>
      <c r="AI44" s="2">
        <v>44</v>
      </c>
      <c r="AK44" s="26" t="s">
        <v>551</v>
      </c>
      <c r="AL44" s="28" t="s">
        <v>569</v>
      </c>
    </row>
    <row r="45" spans="28:38" ht="14.25" hidden="1">
      <c r="AB45" s="28" t="s">
        <v>120</v>
      </c>
      <c r="AC45" s="15" t="s">
        <v>86</v>
      </c>
      <c r="AD45" s="40" t="s">
        <v>186</v>
      </c>
      <c r="AE45" s="34" t="s">
        <v>226</v>
      </c>
      <c r="AF45" s="34">
        <f ca="1" t="shared" si="7"/>
        <v>0</v>
      </c>
      <c r="AH45" s="99" t="str">
        <f>+'廃棄物事業経費（歳入）'!B45</f>
        <v>23302</v>
      </c>
      <c r="AI45" s="2">
        <v>45</v>
      </c>
      <c r="AK45" s="26" t="s">
        <v>552</v>
      </c>
      <c r="AL45" s="28" t="s">
        <v>570</v>
      </c>
    </row>
    <row r="46" spans="28:38" ht="14.25" hidden="1">
      <c r="AB46" s="28" t="s">
        <v>120</v>
      </c>
      <c r="AC46" s="15" t="s">
        <v>122</v>
      </c>
      <c r="AD46" s="40" t="s">
        <v>186</v>
      </c>
      <c r="AE46" s="34" t="s">
        <v>227</v>
      </c>
      <c r="AF46" s="34">
        <f ca="1" t="shared" si="7"/>
        <v>0</v>
      </c>
      <c r="AH46" s="99" t="str">
        <f>+'廃棄物事業経費（歳入）'!B46</f>
        <v>23304</v>
      </c>
      <c r="AI46" s="2">
        <v>46</v>
      </c>
      <c r="AK46" s="26" t="s">
        <v>553</v>
      </c>
      <c r="AL46" s="28" t="s">
        <v>571</v>
      </c>
    </row>
    <row r="47" spans="28:38" ht="14.25" hidden="1">
      <c r="AB47" s="28" t="s">
        <v>120</v>
      </c>
      <c r="AC47" s="1" t="s">
        <v>158</v>
      </c>
      <c r="AD47" s="40" t="s">
        <v>186</v>
      </c>
      <c r="AE47" s="34" t="s">
        <v>228</v>
      </c>
      <c r="AF47" s="34">
        <f ca="1" t="shared" si="7"/>
        <v>0</v>
      </c>
      <c r="AH47" s="99" t="str">
        <f>+'廃棄物事業経費（歳入）'!B47</f>
        <v>23342</v>
      </c>
      <c r="AI47" s="2">
        <v>47</v>
      </c>
      <c r="AK47" s="26" t="s">
        <v>554</v>
      </c>
      <c r="AL47" s="28" t="s">
        <v>572</v>
      </c>
    </row>
    <row r="48" spans="28:38" ht="14.25" hidden="1">
      <c r="AB48" s="28" t="s">
        <v>120</v>
      </c>
      <c r="AC48" s="1" t="s">
        <v>196</v>
      </c>
      <c r="AD48" s="40" t="s">
        <v>186</v>
      </c>
      <c r="AE48" s="34" t="s">
        <v>229</v>
      </c>
      <c r="AF48" s="34">
        <f ca="1" t="shared" si="7"/>
        <v>1296635</v>
      </c>
      <c r="AH48" s="99" t="str">
        <f>+'廃棄物事業経費（歳入）'!B48</f>
        <v>23361</v>
      </c>
      <c r="AI48" s="2">
        <v>48</v>
      </c>
      <c r="AK48" s="26" t="s">
        <v>555</v>
      </c>
      <c r="AL48" s="28" t="s">
        <v>573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120</v>
      </c>
      <c r="AC49" s="1" t="s">
        <v>199</v>
      </c>
      <c r="AD49" s="40" t="s">
        <v>186</v>
      </c>
      <c r="AE49" s="34" t="s">
        <v>230</v>
      </c>
      <c r="AF49" s="34">
        <f ca="1" t="shared" si="7"/>
        <v>586051</v>
      </c>
      <c r="AG49" s="28"/>
      <c r="AH49" s="99" t="str">
        <f>+'廃棄物事業経費（歳入）'!B49</f>
        <v>23362</v>
      </c>
      <c r="AI49" s="2">
        <v>49</v>
      </c>
      <c r="AK49" s="26" t="s">
        <v>556</v>
      </c>
      <c r="AL49" s="28" t="s">
        <v>574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120</v>
      </c>
      <c r="AC50" s="1" t="s">
        <v>201</v>
      </c>
      <c r="AD50" s="40" t="s">
        <v>186</v>
      </c>
      <c r="AE50" s="34" t="s">
        <v>231</v>
      </c>
      <c r="AF50" s="34">
        <f ca="1" t="shared" si="7"/>
        <v>328788</v>
      </c>
      <c r="AG50" s="28"/>
      <c r="AH50" s="99" t="str">
        <f>+'廃棄物事業経費（歳入）'!B50</f>
        <v>23424</v>
      </c>
      <c r="AI50" s="2">
        <v>50</v>
      </c>
      <c r="AK50" s="26" t="s">
        <v>557</v>
      </c>
      <c r="AL50" s="28" t="s">
        <v>575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120</v>
      </c>
      <c r="AC51" s="1" t="s">
        <v>203</v>
      </c>
      <c r="AD51" s="40" t="s">
        <v>186</v>
      </c>
      <c r="AE51" s="34" t="s">
        <v>232</v>
      </c>
      <c r="AF51" s="34">
        <f ca="1" t="shared" si="7"/>
        <v>140220</v>
      </c>
      <c r="AG51" s="28"/>
      <c r="AH51" s="99" t="str">
        <f>+'廃棄物事業経費（歳入）'!B51</f>
        <v>23425</v>
      </c>
      <c r="AI51" s="2">
        <v>51</v>
      </c>
      <c r="AK51" s="26" t="s">
        <v>558</v>
      </c>
      <c r="AL51" s="28" t="s">
        <v>576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120</v>
      </c>
      <c r="AC52" s="1" t="s">
        <v>205</v>
      </c>
      <c r="AD52" s="40" t="s">
        <v>186</v>
      </c>
      <c r="AE52" s="34" t="s">
        <v>233</v>
      </c>
      <c r="AF52" s="34">
        <f ca="1" t="shared" si="7"/>
        <v>137544</v>
      </c>
      <c r="AG52" s="28"/>
      <c r="AH52" s="99" t="str">
        <f>+'廃棄物事業経費（歳入）'!B52</f>
        <v>23427</v>
      </c>
      <c r="AI52" s="2">
        <v>52</v>
      </c>
      <c r="AK52" s="26" t="s">
        <v>559</v>
      </c>
      <c r="AL52" s="28" t="s">
        <v>577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120</v>
      </c>
      <c r="AC53" s="1" t="s">
        <v>207</v>
      </c>
      <c r="AD53" s="40" t="s">
        <v>186</v>
      </c>
      <c r="AE53" s="34" t="s">
        <v>234</v>
      </c>
      <c r="AF53" s="34">
        <f ca="1" t="shared" si="7"/>
        <v>2792403</v>
      </c>
      <c r="AG53" s="28"/>
      <c r="AH53" s="99" t="str">
        <f>+'廃棄物事業経費（歳入）'!B53</f>
        <v>23441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120</v>
      </c>
      <c r="AC54" s="1" t="s">
        <v>209</v>
      </c>
      <c r="AD54" s="40" t="s">
        <v>186</v>
      </c>
      <c r="AE54" s="34" t="s">
        <v>235</v>
      </c>
      <c r="AF54" s="34">
        <f ca="1" t="shared" si="7"/>
        <v>250101</v>
      </c>
      <c r="AG54" s="28"/>
      <c r="AH54" s="99" t="str">
        <f>+'廃棄物事業経費（歳入）'!B54</f>
        <v>23442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120</v>
      </c>
      <c r="AC55" s="15" t="s">
        <v>123</v>
      </c>
      <c r="AD55" s="40" t="s">
        <v>186</v>
      </c>
      <c r="AE55" s="34" t="s">
        <v>236</v>
      </c>
      <c r="AF55" s="34">
        <f ca="1" t="shared" si="7"/>
        <v>9515</v>
      </c>
      <c r="AG55" s="28"/>
      <c r="AH55" s="99" t="str">
        <f>+'廃棄物事業経費（歳入）'!B55</f>
        <v>23445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120</v>
      </c>
      <c r="AC56" s="1" t="s">
        <v>213</v>
      </c>
      <c r="AD56" s="40" t="s">
        <v>186</v>
      </c>
      <c r="AE56" s="34" t="s">
        <v>237</v>
      </c>
      <c r="AF56" s="34">
        <f ca="1" t="shared" si="7"/>
        <v>942324</v>
      </c>
      <c r="AG56" s="28"/>
      <c r="AH56" s="99" t="str">
        <f>+'廃棄物事業経費（歳入）'!B56</f>
        <v>23446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120</v>
      </c>
      <c r="AC57" s="1" t="s">
        <v>215</v>
      </c>
      <c r="AD57" s="40" t="s">
        <v>186</v>
      </c>
      <c r="AE57" s="34" t="s">
        <v>238</v>
      </c>
      <c r="AF57" s="34">
        <f ca="1" t="shared" si="7"/>
        <v>1705499</v>
      </c>
      <c r="AG57" s="28"/>
      <c r="AH57" s="99" t="str">
        <f>+'廃棄物事業経費（歳入）'!B57</f>
        <v>23447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120</v>
      </c>
      <c r="AC58" s="1" t="s">
        <v>217</v>
      </c>
      <c r="AD58" s="40" t="s">
        <v>186</v>
      </c>
      <c r="AE58" s="34" t="s">
        <v>239</v>
      </c>
      <c r="AF58" s="34">
        <f ca="1" t="shared" si="7"/>
        <v>137645</v>
      </c>
      <c r="AG58" s="28"/>
      <c r="AH58" s="99" t="str">
        <f>+'廃棄物事業経費（歳入）'!B58</f>
        <v>23481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120</v>
      </c>
      <c r="AC59" s="1" t="s">
        <v>86</v>
      </c>
      <c r="AD59" s="40" t="s">
        <v>186</v>
      </c>
      <c r="AE59" s="34" t="s">
        <v>240</v>
      </c>
      <c r="AF59" s="34">
        <f ca="1" t="shared" si="7"/>
        <v>150786</v>
      </c>
      <c r="AG59" s="28"/>
      <c r="AH59" s="99" t="str">
        <f>+'廃棄物事業経費（歳入）'!B59</f>
        <v>23482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120</v>
      </c>
      <c r="AC60" s="1" t="s">
        <v>158</v>
      </c>
      <c r="AD60" s="40" t="s">
        <v>186</v>
      </c>
      <c r="AE60" s="34" t="s">
        <v>241</v>
      </c>
      <c r="AF60" s="34">
        <f ca="1" t="shared" si="7"/>
        <v>3787321</v>
      </c>
      <c r="AG60" s="28"/>
      <c r="AH60" s="99" t="str">
        <f>+'廃棄物事業経費（歳入）'!B60</f>
        <v>23483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120</v>
      </c>
      <c r="AC61" s="1" t="s">
        <v>118</v>
      </c>
      <c r="AD61" s="40" t="s">
        <v>186</v>
      </c>
      <c r="AE61" s="34" t="s">
        <v>242</v>
      </c>
      <c r="AF61" s="34">
        <f ca="1" t="shared" si="7"/>
        <v>2835</v>
      </c>
      <c r="AG61" s="28"/>
      <c r="AH61" s="99" t="str">
        <f>+'廃棄物事業経費（歳入）'!B61</f>
        <v>23501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120</v>
      </c>
      <c r="AC62" s="1" t="s">
        <v>86</v>
      </c>
      <c r="AD62" s="40" t="s">
        <v>186</v>
      </c>
      <c r="AE62" s="34" t="s">
        <v>243</v>
      </c>
      <c r="AF62" s="34">
        <f ca="1" t="shared" si="7"/>
        <v>1011276</v>
      </c>
      <c r="AG62" s="28"/>
      <c r="AH62" s="99" t="str">
        <f>+'廃棄物事業経費（歳入）'!B62</f>
        <v>23561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str">
        <f>+'廃棄物事業経費（歳入）'!B63</f>
        <v>23562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str">
        <f>+'廃棄物事業経費（歳入）'!B64</f>
        <v>23563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str">
        <f>+'廃棄物事業経費（歳入）'!B65</f>
        <v>23833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str">
        <f>+'廃棄物事業経費（歳入）'!B66</f>
        <v>23835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str">
        <f>+'廃棄物事業経費（歳入）'!B67</f>
        <v>23837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str">
        <f>+'廃棄物事業経費（歳入）'!B68</f>
        <v>23838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str">
        <f>+'廃棄物事業経費（歳入）'!B69</f>
        <v>23841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str">
        <f>+'廃棄物事業経費（歳入）'!B70</f>
        <v>23842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str">
        <f>+'廃棄物事業経費（歳入）'!B71</f>
        <v>23844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str">
        <f>+'廃棄物事業経費（歳入）'!B72</f>
        <v>23846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str">
        <f>+'廃棄物事業経費（歳入）'!B73</f>
        <v>23848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str">
        <f>+'廃棄物事業経費（歳入）'!B74</f>
        <v>23849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str">
        <f>+'廃棄物事業経費（歳入）'!B75</f>
        <v>23851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str">
        <f>+'廃棄物事業経費（歳入）'!B76</f>
        <v>23853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str">
        <f>+'廃棄物事業経費（歳入）'!B77</f>
        <v>23854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str">
        <f>+'廃棄物事業経費（歳入）'!B78</f>
        <v>23858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str">
        <f>+'廃棄物事業経費（歳入）'!B79</f>
        <v>23859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str">
        <f>+'廃棄物事業経費（歳入）'!B80</f>
        <v>23869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str">
        <f>+'廃棄物事業経費（歳入）'!B81</f>
        <v>23874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str">
        <f>+'廃棄物事業経費（歳入）'!B82</f>
        <v>23887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str">
        <f>+'廃棄物事業経費（歳入）'!B83</f>
        <v>23893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str">
        <f>+'廃棄物事業経費（歳入）'!B84</f>
        <v>23899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str">
        <f>+'廃棄物事業経費（歳入）'!B85</f>
        <v>23921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+'廃棄物事業経費（歳入）'!B86</f>
        <v>0</v>
      </c>
      <c r="AI2385" s="2">
        <v>2385</v>
      </c>
    </row>
    <row r="2386" spans="34:35" ht="14.25" hidden="1">
      <c r="AH2386" s="99">
        <f>+'廃棄物事業経費（歳入）'!B87</f>
        <v>0</v>
      </c>
      <c r="AI2386" s="2">
        <v>2386</v>
      </c>
    </row>
    <row r="2387" spans="34:35" ht="14.25" hidden="1">
      <c r="AH2387" s="99">
        <f>+'廃棄物事業経費（歳入）'!B88</f>
        <v>0</v>
      </c>
      <c r="AI2387" s="2">
        <v>2387</v>
      </c>
    </row>
    <row r="2388" spans="34:35" ht="14.25" hidden="1">
      <c r="AH2388" s="99">
        <f>+'廃棄物事業経費（歳入）'!B89</f>
        <v>0</v>
      </c>
      <c r="AI2388" s="2">
        <v>2388</v>
      </c>
    </row>
    <row r="2389" spans="34:35" ht="14.25" hidden="1">
      <c r="AH2389" s="99">
        <f>+'廃棄物事業経費（歳入）'!B90</f>
        <v>0</v>
      </c>
      <c r="AI2389" s="2">
        <v>2389</v>
      </c>
    </row>
    <row r="2390" spans="34:35" ht="14.25" hidden="1">
      <c r="AH2390" s="99">
        <f>+'廃棄物事業経費（歳入）'!B91</f>
        <v>0</v>
      </c>
      <c r="AI2390" s="2">
        <v>2390</v>
      </c>
    </row>
    <row r="2391" spans="34:35" ht="14.25" hidden="1">
      <c r="AH2391" s="99">
        <f>+'廃棄物事業経費（歳入）'!B92</f>
        <v>0</v>
      </c>
      <c r="AI2391" s="2">
        <v>2391</v>
      </c>
    </row>
    <row r="2392" spans="34:35" ht="14.25" hidden="1">
      <c r="AH2392" s="99">
        <f>+'廃棄物事業経費（歳入）'!B93</f>
        <v>0</v>
      </c>
      <c r="AI2392" s="2">
        <v>2392</v>
      </c>
    </row>
    <row r="2393" spans="34:35" ht="14.25" hidden="1">
      <c r="AH2393" s="99">
        <f>+'廃棄物事業経費（歳入）'!B94</f>
        <v>0</v>
      </c>
      <c r="AI2393" s="2">
        <v>2393</v>
      </c>
    </row>
    <row r="2394" spans="34:35" ht="14.25" hidden="1">
      <c r="AH2394" s="99">
        <f>+'廃棄物事業経費（歳入）'!B95</f>
        <v>0</v>
      </c>
      <c r="AI2394" s="2">
        <v>2394</v>
      </c>
    </row>
    <row r="2395" spans="34:35" ht="14.25" hidden="1">
      <c r="AH2395" s="99">
        <f>+'廃棄物事業経費（歳入）'!B96</f>
        <v>0</v>
      </c>
      <c r="AI2395" s="2">
        <v>2395</v>
      </c>
    </row>
    <row r="2396" spans="34:35" ht="14.25" hidden="1">
      <c r="AH2396" s="99">
        <f>+'廃棄物事業経費（歳入）'!B97</f>
        <v>0</v>
      </c>
      <c r="AI2396" s="2">
        <v>2396</v>
      </c>
    </row>
    <row r="2397" spans="34:35" ht="14.25" hidden="1">
      <c r="AH2397" s="99">
        <f>+'廃棄物事業経費（歳入）'!B98</f>
        <v>0</v>
      </c>
      <c r="AI2397" s="2">
        <v>2397</v>
      </c>
    </row>
    <row r="2398" spans="34:35" ht="14.25" hidden="1">
      <c r="AH2398" s="99">
        <f>+'廃棄物事業経費（歳入）'!B99</f>
        <v>0</v>
      </c>
      <c r="AI2398" s="2">
        <v>2398</v>
      </c>
    </row>
    <row r="2399" spans="34:35" ht="14.25" hidden="1">
      <c r="AH2399" s="99">
        <f>+'廃棄物事業経費（歳入）'!B100</f>
        <v>0</v>
      </c>
      <c r="AI2399" s="2">
        <v>2399</v>
      </c>
    </row>
    <row r="2400" spans="34:35" ht="14.25" hidden="1">
      <c r="AH2400" s="99">
        <f>+'廃棄物事業経費（歳入）'!B101</f>
        <v>0</v>
      </c>
      <c r="AI2400" s="2">
        <v>2400</v>
      </c>
    </row>
    <row r="2401" spans="34:35" ht="14.25" hidden="1">
      <c r="AH2401" s="99">
        <f>+'廃棄物事業経費（歳入）'!B102</f>
        <v>0</v>
      </c>
      <c r="AI2401" s="2">
        <v>2401</v>
      </c>
    </row>
    <row r="2402" spans="34:35" ht="14.25" hidden="1">
      <c r="AH2402" s="99">
        <f>+'廃棄物事業経費（歳入）'!B103</f>
        <v>0</v>
      </c>
      <c r="AI2402" s="2">
        <v>2402</v>
      </c>
    </row>
    <row r="2403" spans="34:35" ht="14.25" hidden="1">
      <c r="AH2403" s="99">
        <f>+'廃棄物事業経費（歳入）'!B104</f>
        <v>0</v>
      </c>
      <c r="AI2403" s="2">
        <v>2403</v>
      </c>
    </row>
    <row r="2404" spans="34:35" ht="14.25" hidden="1">
      <c r="AH2404" s="99">
        <f>+'廃棄物事業経費（歳入）'!B105</f>
        <v>0</v>
      </c>
      <c r="AI2404" s="2">
        <v>2404</v>
      </c>
    </row>
    <row r="2405" spans="34:35" ht="14.25" hidden="1">
      <c r="AH2405" s="99">
        <f>+'廃棄物事業経費（歳入）'!B106</f>
        <v>0</v>
      </c>
      <c r="AI2405" s="2">
        <v>2405</v>
      </c>
    </row>
    <row r="2406" spans="34:35" ht="14.25" hidden="1">
      <c r="AH2406" s="99">
        <f>+'廃棄物事業経費（歳入）'!B107</f>
        <v>0</v>
      </c>
      <c r="AI2406" s="2">
        <v>2406</v>
      </c>
    </row>
    <row r="2407" spans="34:35" ht="14.25" hidden="1">
      <c r="AH2407" s="99">
        <f>+'廃棄物事業経費（歳入）'!B108</f>
        <v>0</v>
      </c>
      <c r="AI2407" s="2">
        <v>2407</v>
      </c>
    </row>
    <row r="2408" spans="34:35" ht="14.25" hidden="1">
      <c r="AH2408" s="99">
        <f>+'廃棄物事業経費（歳入）'!B109</f>
        <v>0</v>
      </c>
      <c r="AI2408" s="2">
        <v>2408</v>
      </c>
    </row>
    <row r="2409" spans="34:35" ht="14.25" hidden="1">
      <c r="AH2409" s="99">
        <f>+'廃棄物事業経費（歳入）'!B110</f>
        <v>0</v>
      </c>
      <c r="AI2409" s="2">
        <v>2409</v>
      </c>
    </row>
    <row r="2410" spans="34:35" ht="14.25" hidden="1">
      <c r="AH2410" s="99">
        <f>+'廃棄物事業経費（歳入）'!B111</f>
        <v>0</v>
      </c>
      <c r="AI2410" s="2">
        <v>2410</v>
      </c>
    </row>
    <row r="2411" spans="34:35" ht="14.25" hidden="1">
      <c r="AH2411" s="99">
        <f>+'廃棄物事業経費（歳入）'!B112</f>
        <v>0</v>
      </c>
      <c r="AI2411" s="2">
        <v>2411</v>
      </c>
    </row>
    <row r="2412" spans="34:35" ht="14.25" hidden="1">
      <c r="AH2412" s="99">
        <f>+'廃棄物事業経費（歳入）'!B113</f>
        <v>0</v>
      </c>
      <c r="AI2412" s="2">
        <v>2412</v>
      </c>
    </row>
    <row r="2413" spans="34:35" ht="14.25" hidden="1">
      <c r="AH2413" s="99">
        <f>+'廃棄物事業経費（歳入）'!B114</f>
        <v>0</v>
      </c>
      <c r="AI2413" s="2">
        <v>2413</v>
      </c>
    </row>
    <row r="2414" spans="34:35" ht="14.25" hidden="1">
      <c r="AH2414" s="99">
        <f>+'廃棄物事業経費（歳入）'!B115</f>
        <v>0</v>
      </c>
      <c r="AI2414" s="2">
        <v>2414</v>
      </c>
    </row>
    <row r="2415" spans="34:35" ht="14.25" hidden="1">
      <c r="AH2415" s="99">
        <f>+'廃棄物事業経費（歳入）'!B116</f>
        <v>0</v>
      </c>
      <c r="AI2415" s="2">
        <v>2415</v>
      </c>
    </row>
    <row r="2416" spans="34:35" ht="14.25" hidden="1">
      <c r="AH2416" s="99">
        <f>+'廃棄物事業経費（歳入）'!B117</f>
        <v>0</v>
      </c>
      <c r="AI2416" s="2">
        <v>2416</v>
      </c>
    </row>
    <row r="2417" spans="34:35" ht="14.25" hidden="1">
      <c r="AH2417" s="99">
        <f>+'廃棄物事業経費（歳入）'!B118</f>
        <v>0</v>
      </c>
      <c r="AI2417" s="2">
        <v>2417</v>
      </c>
    </row>
    <row r="2418" spans="34:35" ht="14.25" hidden="1">
      <c r="AH2418" s="99">
        <f>+'廃棄物事業経費（歳入）'!B119</f>
        <v>0</v>
      </c>
      <c r="AI2418" s="2">
        <v>2418</v>
      </c>
    </row>
    <row r="2419" spans="34:35" ht="14.25" hidden="1">
      <c r="AH2419" s="99">
        <f>+'廃棄物事業経費（歳入）'!B120</f>
        <v>0</v>
      </c>
      <c r="AI2419" s="2">
        <v>2419</v>
      </c>
    </row>
    <row r="2420" spans="34:35" ht="14.25" hidden="1">
      <c r="AH2420" s="99">
        <f>+'廃棄物事業経費（歳入）'!B121</f>
        <v>0</v>
      </c>
      <c r="AI2420" s="2">
        <v>2420</v>
      </c>
    </row>
    <row r="2421" spans="34:35" ht="14.25" hidden="1">
      <c r="AH2421" s="99">
        <f>+'廃棄物事業経費（歳入）'!B122</f>
        <v>0</v>
      </c>
      <c r="AI2421" s="2">
        <v>2421</v>
      </c>
    </row>
    <row r="2422" spans="34:35" ht="14.25" hidden="1">
      <c r="AH2422" s="99">
        <f>+'廃棄物事業経費（歳入）'!B123</f>
        <v>0</v>
      </c>
      <c r="AI2422" s="2">
        <v>2422</v>
      </c>
    </row>
    <row r="2423" spans="34:35" ht="14.25" hidden="1">
      <c r="AH2423" s="99">
        <f>+'廃棄物事業経費（歳入）'!B124</f>
        <v>0</v>
      </c>
      <c r="AI2423" s="2">
        <v>2423</v>
      </c>
    </row>
    <row r="2424" spans="34:35" ht="14.25" hidden="1">
      <c r="AH2424" s="99">
        <f>+'廃棄物事業経費（歳入）'!B125</f>
        <v>0</v>
      </c>
      <c r="AI2424" s="2">
        <v>2424</v>
      </c>
    </row>
    <row r="2425" spans="34:35" ht="14.25" hidden="1">
      <c r="AH2425" s="99">
        <f>+'廃棄物事業経費（歳入）'!B126</f>
        <v>0</v>
      </c>
      <c r="AI2425" s="2">
        <v>2425</v>
      </c>
    </row>
    <row r="2426" spans="34:35" ht="14.25" hidden="1">
      <c r="AH2426" s="99">
        <f>+'廃棄物事業経費（歳入）'!B127</f>
        <v>0</v>
      </c>
      <c r="AI2426" s="2">
        <v>2426</v>
      </c>
    </row>
    <row r="2427" spans="34:35" ht="14.25" hidden="1">
      <c r="AH2427" s="99">
        <f>+'廃棄物事業経費（歳入）'!B128</f>
        <v>0</v>
      </c>
      <c r="AI2427" s="2">
        <v>2427</v>
      </c>
    </row>
    <row r="2428" spans="34:35" ht="14.25" hidden="1">
      <c r="AH2428" s="99">
        <f>+'廃棄物事業経費（歳入）'!B129</f>
        <v>0</v>
      </c>
      <c r="AI2428" s="2">
        <v>2428</v>
      </c>
    </row>
    <row r="2429" spans="34:35" ht="14.25" hidden="1">
      <c r="AH2429" s="99">
        <f>+'廃棄物事業経費（歳入）'!B130</f>
        <v>0</v>
      </c>
      <c r="AI2429" s="2">
        <v>2429</v>
      </c>
    </row>
    <row r="2430" spans="34:35" ht="14.25" hidden="1">
      <c r="AH2430" s="99">
        <f>+'廃棄物事業経費（歳入）'!B131</f>
        <v>0</v>
      </c>
      <c r="AI2430" s="2">
        <v>2430</v>
      </c>
    </row>
    <row r="2431" spans="34:35" ht="14.25" hidden="1">
      <c r="AH2431" s="99">
        <f>+'廃棄物事業経費（歳入）'!B132</f>
        <v>0</v>
      </c>
      <c r="AI2431" s="2">
        <v>2431</v>
      </c>
    </row>
    <row r="2432" spans="34:35" ht="14.25" hidden="1">
      <c r="AH2432" s="99">
        <f>+'廃棄物事業経費（歳入）'!B133</f>
        <v>0</v>
      </c>
      <c r="AI2432" s="2">
        <v>2432</v>
      </c>
    </row>
    <row r="2433" spans="34:35" ht="14.25" hidden="1">
      <c r="AH2433" s="99">
        <f>+'廃棄物事業経費（歳入）'!B134</f>
        <v>0</v>
      </c>
      <c r="AI2433" s="2">
        <v>2433</v>
      </c>
    </row>
    <row r="2434" spans="34:35" ht="14.25" hidden="1">
      <c r="AH2434" s="99">
        <f>+'廃棄物事業経費（歳入）'!B135</f>
        <v>0</v>
      </c>
      <c r="AI2434" s="2">
        <v>2434</v>
      </c>
    </row>
    <row r="2435" spans="34:35" ht="14.25" hidden="1">
      <c r="AH2435" s="99">
        <f>+'廃棄物事業経費（歳入）'!B136</f>
        <v>0</v>
      </c>
      <c r="AI2435" s="2">
        <v>2435</v>
      </c>
    </row>
    <row r="2436" spans="34:35" ht="14.25" hidden="1">
      <c r="AH2436" s="99">
        <f>+'廃棄物事業経費（歳入）'!B137</f>
        <v>0</v>
      </c>
      <c r="AI2436" s="2">
        <v>2436</v>
      </c>
    </row>
    <row r="2437" spans="34:35" ht="14.25" hidden="1">
      <c r="AH2437" s="99">
        <f>+'廃棄物事業経費（歳入）'!B138</f>
        <v>0</v>
      </c>
      <c r="AI2437" s="2">
        <v>2437</v>
      </c>
    </row>
    <row r="2438" spans="34:35" ht="14.25" hidden="1">
      <c r="AH2438" s="99">
        <f>+'廃棄物事業経費（歳入）'!B139</f>
        <v>0</v>
      </c>
      <c r="AI2438" s="2">
        <v>2438</v>
      </c>
    </row>
    <row r="2439" spans="34:35" ht="14.25" hidden="1">
      <c r="AH2439" s="99">
        <f>+'廃棄物事業経費（歳入）'!B140</f>
        <v>0</v>
      </c>
      <c r="AI2439" s="2">
        <v>2439</v>
      </c>
    </row>
    <row r="2440" spans="34:35" ht="14.25" hidden="1">
      <c r="AH2440" s="99">
        <f>+'廃棄物事業経費（歳入）'!B141</f>
        <v>0</v>
      </c>
      <c r="AI2440" s="2">
        <v>2440</v>
      </c>
    </row>
    <row r="2441" spans="34:35" ht="14.25" hidden="1">
      <c r="AH2441" s="99">
        <f>+'廃棄物事業経費（歳入）'!B142</f>
        <v>0</v>
      </c>
      <c r="AI2441" s="2">
        <v>2441</v>
      </c>
    </row>
    <row r="2442" spans="34:35" ht="14.25" hidden="1">
      <c r="AH2442" s="99">
        <f>+'廃棄物事業経費（歳入）'!B143</f>
        <v>0</v>
      </c>
      <c r="AI2442" s="2">
        <v>2442</v>
      </c>
    </row>
    <row r="2443" spans="34:35" ht="14.25" hidden="1">
      <c r="AH2443" s="99">
        <f>+'廃棄物事業経費（歳入）'!B144</f>
        <v>0</v>
      </c>
      <c r="AI2443" s="2">
        <v>2443</v>
      </c>
    </row>
    <row r="2444" spans="34:35" ht="14.25" hidden="1">
      <c r="AH2444" s="99">
        <f>+'廃棄物事業経費（歳入）'!B145</f>
        <v>0</v>
      </c>
      <c r="AI2444" s="2">
        <v>2444</v>
      </c>
    </row>
    <row r="2445" spans="34:35" ht="14.25" hidden="1">
      <c r="AH2445" s="99">
        <f>+'廃棄物事業経費（歳入）'!B146</f>
        <v>0</v>
      </c>
      <c r="AI2445" s="2">
        <v>2445</v>
      </c>
    </row>
    <row r="2446" spans="34:35" ht="14.25" hidden="1">
      <c r="AH2446" s="99">
        <f>+'廃棄物事業経費（歳入）'!B147</f>
        <v>0</v>
      </c>
      <c r="AI2446" s="2">
        <v>2446</v>
      </c>
    </row>
    <row r="2447" spans="34:35" ht="14.25" hidden="1">
      <c r="AH2447" s="99">
        <f>+'廃棄物事業経費（歳入）'!B148</f>
        <v>0</v>
      </c>
      <c r="AI2447" s="2">
        <v>2447</v>
      </c>
    </row>
    <row r="2448" spans="34:35" ht="14.25" hidden="1">
      <c r="AH2448" s="99">
        <f>+'廃棄物事業経費（歳入）'!B149</f>
        <v>0</v>
      </c>
      <c r="AI2448" s="2">
        <v>2448</v>
      </c>
    </row>
    <row r="2449" spans="34:35" ht="14.25" hidden="1">
      <c r="AH2449" s="99">
        <f>+'廃棄物事業経費（歳入）'!B150</f>
        <v>0</v>
      </c>
      <c r="AI2449" s="2">
        <v>2449</v>
      </c>
    </row>
    <row r="2450" spans="34:35" ht="14.25" hidden="1">
      <c r="AH2450" s="99">
        <f>+'廃棄物事業経費（歳入）'!B151</f>
        <v>0</v>
      </c>
      <c r="AI2450" s="2">
        <v>2450</v>
      </c>
    </row>
    <row r="2451" spans="34:35" ht="14.25" hidden="1">
      <c r="AH2451" s="99">
        <f>+'廃棄物事業経費（歳入）'!B152</f>
        <v>0</v>
      </c>
      <c r="AI2451" s="2">
        <v>2451</v>
      </c>
    </row>
    <row r="2452" spans="34:35" ht="14.25" hidden="1">
      <c r="AH2452" s="99">
        <f>+'廃棄物事業経費（歳入）'!B153</f>
        <v>0</v>
      </c>
      <c r="AI2452" s="2">
        <v>2452</v>
      </c>
    </row>
    <row r="2453" spans="34:35" ht="14.25" hidden="1">
      <c r="AH2453" s="99">
        <f>+'廃棄物事業経費（歳入）'!B154</f>
        <v>0</v>
      </c>
      <c r="AI2453" s="2">
        <v>2453</v>
      </c>
    </row>
    <row r="2454" spans="34:35" ht="14.25" hidden="1">
      <c r="AH2454" s="99">
        <f>+'廃棄物事業経費（歳入）'!B155</f>
        <v>0</v>
      </c>
      <c r="AI2454" s="2">
        <v>2454</v>
      </c>
    </row>
    <row r="2455" spans="34:35" ht="14.25" hidden="1">
      <c r="AH2455" s="99">
        <f>+'廃棄物事業経費（歳入）'!B156</f>
        <v>0</v>
      </c>
      <c r="AI2455" s="2">
        <v>2455</v>
      </c>
    </row>
    <row r="2456" spans="34:35" ht="14.25" hidden="1">
      <c r="AH2456" s="99">
        <f>+'廃棄物事業経費（歳入）'!B157</f>
        <v>0</v>
      </c>
      <c r="AI2456" s="2">
        <v>2456</v>
      </c>
    </row>
    <row r="2457" spans="34:35" ht="14.25" hidden="1">
      <c r="AH2457" s="99">
        <f>+'廃棄物事業経費（歳入）'!B158</f>
        <v>0</v>
      </c>
      <c r="AI2457" s="2">
        <v>2457</v>
      </c>
    </row>
    <row r="2458" spans="34:35" ht="14.25" hidden="1">
      <c r="AH2458" s="99">
        <f>+'廃棄物事業経費（歳入）'!B159</f>
        <v>0</v>
      </c>
      <c r="AI2458" s="2">
        <v>2458</v>
      </c>
    </row>
    <row r="2459" spans="34:35" ht="14.25" hidden="1">
      <c r="AH2459" s="99">
        <f>+'廃棄物事業経費（歳入）'!B160</f>
        <v>0</v>
      </c>
      <c r="AI2459" s="2">
        <v>2459</v>
      </c>
    </row>
    <row r="2460" spans="34:35" ht="14.25" hidden="1">
      <c r="AH2460" s="99">
        <f>+'廃棄物事業経費（歳入）'!B161</f>
        <v>0</v>
      </c>
      <c r="AI2460" s="2">
        <v>2460</v>
      </c>
    </row>
    <row r="2461" spans="34:35" ht="14.25" hidden="1">
      <c r="AH2461" s="99">
        <f>+'廃棄物事業経費（歳入）'!B162</f>
        <v>0</v>
      </c>
      <c r="AI2461" s="2">
        <v>2461</v>
      </c>
    </row>
    <row r="2462" spans="34:35" ht="14.25" hidden="1">
      <c r="AH2462" s="99">
        <f>+'廃棄物事業経費（歳入）'!B163</f>
        <v>0</v>
      </c>
      <c r="AI2462" s="2">
        <v>2462</v>
      </c>
    </row>
    <row r="2463" spans="34:35" ht="14.25" hidden="1">
      <c r="AH2463" s="99">
        <f>+'廃棄物事業経費（歳入）'!B164</f>
        <v>0</v>
      </c>
      <c r="AI2463" s="2">
        <v>2463</v>
      </c>
    </row>
    <row r="2464" spans="34:35" ht="14.25" hidden="1">
      <c r="AH2464" s="99">
        <f>+'廃棄物事業経費（歳入）'!B165</f>
        <v>0</v>
      </c>
      <c r="AI2464" s="2">
        <v>2464</v>
      </c>
    </row>
    <row r="2465" spans="34:35" ht="14.25" hidden="1">
      <c r="AH2465" s="99">
        <f>+'廃棄物事業経費（歳入）'!B166</f>
        <v>0</v>
      </c>
      <c r="AI2465" s="2">
        <v>2465</v>
      </c>
    </row>
    <row r="2466" spans="34:35" ht="14.25" hidden="1">
      <c r="AH2466" s="99">
        <f>+'廃棄物事業経費（歳入）'!B167</f>
        <v>0</v>
      </c>
      <c r="AI2466" s="2">
        <v>2466</v>
      </c>
    </row>
    <row r="2467" spans="34:35" ht="14.25" hidden="1">
      <c r="AH2467" s="99">
        <f>+'廃棄物事業経費（歳入）'!B168</f>
        <v>0</v>
      </c>
      <c r="AI2467" s="2">
        <v>2467</v>
      </c>
    </row>
    <row r="2468" spans="34:35" ht="14.25" hidden="1">
      <c r="AH2468" s="99">
        <f>+'廃棄物事業経費（歳入）'!B169</f>
        <v>0</v>
      </c>
      <c r="AI2468" s="2">
        <v>2468</v>
      </c>
    </row>
    <row r="2469" spans="34:35" ht="14.25" hidden="1">
      <c r="AH2469" s="99">
        <f>+'廃棄物事業経費（歳入）'!B170</f>
        <v>0</v>
      </c>
      <c r="AI2469" s="2">
        <v>2469</v>
      </c>
    </row>
    <row r="2470" spans="34:35" ht="14.25" hidden="1">
      <c r="AH2470" s="99">
        <f>+'廃棄物事業経費（歳入）'!B171</f>
        <v>0</v>
      </c>
      <c r="AI2470" s="2">
        <v>2470</v>
      </c>
    </row>
    <row r="2471" spans="34:35" ht="14.25" hidden="1">
      <c r="AH2471" s="99">
        <f>+'廃棄物事業経費（歳入）'!B172</f>
        <v>0</v>
      </c>
      <c r="AI2471" s="2">
        <v>2471</v>
      </c>
    </row>
    <row r="2472" spans="34:35" ht="14.25" hidden="1">
      <c r="AH2472" s="99">
        <f>+'廃棄物事業経費（歳入）'!B173</f>
        <v>0</v>
      </c>
      <c r="AI2472" s="2">
        <v>2472</v>
      </c>
    </row>
    <row r="2473" spans="34:35" ht="14.25" hidden="1">
      <c r="AH2473" s="99">
        <f>+'廃棄物事業経費（歳入）'!B174</f>
        <v>0</v>
      </c>
      <c r="AI2473" s="2">
        <v>2473</v>
      </c>
    </row>
    <row r="2474" spans="34:35" ht="14.25" hidden="1">
      <c r="AH2474" s="99">
        <f>+'廃棄物事業経費（歳入）'!B175</f>
        <v>0</v>
      </c>
      <c r="AI2474" s="2">
        <v>2474</v>
      </c>
    </row>
    <row r="2475" spans="34:35" ht="14.25" hidden="1">
      <c r="AH2475" s="99">
        <f>+'廃棄物事業経費（歳入）'!B176</f>
        <v>0</v>
      </c>
      <c r="AI2475" s="2">
        <v>2475</v>
      </c>
    </row>
    <row r="2476" spans="34:35" ht="14.25" hidden="1">
      <c r="AH2476" s="99">
        <f>+'廃棄物事業経費（歳入）'!B177</f>
        <v>0</v>
      </c>
      <c r="AI2476" s="2">
        <v>2476</v>
      </c>
    </row>
    <row r="2477" spans="34:35" ht="14.25" hidden="1">
      <c r="AH2477" s="99">
        <f>+'廃棄物事業経費（歳入）'!B178</f>
        <v>0</v>
      </c>
      <c r="AI2477" s="2">
        <v>2477</v>
      </c>
    </row>
    <row r="2478" spans="34:35" ht="14.25" hidden="1">
      <c r="AH2478" s="99">
        <f>+'廃棄物事業経費（歳入）'!B179</f>
        <v>0</v>
      </c>
      <c r="AI2478" s="2">
        <v>2478</v>
      </c>
    </row>
    <row r="2479" spans="34:35" ht="14.25" hidden="1">
      <c r="AH2479" s="99">
        <f>+'廃棄物事業経費（歳入）'!B180</f>
        <v>0</v>
      </c>
      <c r="AI2479" s="2">
        <v>2479</v>
      </c>
    </row>
    <row r="2480" spans="34:35" ht="14.25" hidden="1">
      <c r="AH2480" s="99">
        <f>+'廃棄物事業経費（歳入）'!B181</f>
        <v>0</v>
      </c>
      <c r="AI2480" s="2">
        <v>2480</v>
      </c>
    </row>
    <row r="2481" spans="34:35" ht="14.25" hidden="1">
      <c r="AH2481" s="99">
        <f>+'廃棄物事業経費（歳入）'!B182</f>
        <v>0</v>
      </c>
      <c r="AI2481" s="2">
        <v>2481</v>
      </c>
    </row>
    <row r="2482" spans="34:35" ht="14.25" hidden="1">
      <c r="AH2482" s="99">
        <f>+'廃棄物事業経費（歳入）'!B183</f>
        <v>0</v>
      </c>
      <c r="AI2482" s="2">
        <v>2482</v>
      </c>
    </row>
    <row r="2483" spans="34:35" ht="14.25" hidden="1">
      <c r="AH2483" s="99">
        <f>+'廃棄物事業経費（歳入）'!B184</f>
        <v>0</v>
      </c>
      <c r="AI2483" s="2">
        <v>2483</v>
      </c>
    </row>
    <row r="2484" spans="34:35" ht="14.25" hidden="1">
      <c r="AH2484" s="99">
        <f>+'廃棄物事業経費（歳入）'!B185</f>
        <v>0</v>
      </c>
      <c r="AI2484" s="2">
        <v>2484</v>
      </c>
    </row>
    <row r="2485" spans="34:35" ht="14.25" hidden="1">
      <c r="AH2485" s="99">
        <f>+'廃棄物事業経費（歳入）'!B186</f>
        <v>0</v>
      </c>
      <c r="AI2485" s="2">
        <v>2485</v>
      </c>
    </row>
    <row r="2486" spans="34:35" ht="14.25" hidden="1">
      <c r="AH2486" s="99">
        <f>+'廃棄物事業経費（歳入）'!B187</f>
        <v>0</v>
      </c>
      <c r="AI2486" s="2">
        <v>2486</v>
      </c>
    </row>
    <row r="2487" spans="34:35" ht="14.25" hidden="1">
      <c r="AH2487" s="99">
        <f>+'廃棄物事業経費（歳入）'!B188</f>
        <v>0</v>
      </c>
      <c r="AI2487" s="2">
        <v>2487</v>
      </c>
    </row>
    <row r="2488" spans="34:35" ht="14.25" hidden="1">
      <c r="AH2488" s="99">
        <f>+'廃棄物事業経費（歳入）'!B189</f>
        <v>0</v>
      </c>
      <c r="AI2488" s="2">
        <v>2488</v>
      </c>
    </row>
    <row r="2489" spans="34:35" ht="14.25" hidden="1">
      <c r="AH2489" s="99">
        <f>+'廃棄物事業経費（歳入）'!B190</f>
        <v>0</v>
      </c>
      <c r="AI2489" s="2">
        <v>2489</v>
      </c>
    </row>
    <row r="2490" spans="34:35" ht="14.25" hidden="1">
      <c r="AH2490" s="99">
        <f>+'廃棄物事業経費（歳入）'!B191</f>
        <v>0</v>
      </c>
      <c r="AI2490" s="2">
        <v>2490</v>
      </c>
    </row>
    <row r="2491" spans="34:35" ht="14.25" hidden="1">
      <c r="AH2491" s="99">
        <f>+'廃棄物事業経費（歳入）'!B192</f>
        <v>0</v>
      </c>
      <c r="AI2491" s="2">
        <v>2491</v>
      </c>
    </row>
    <row r="2492" spans="34:35" ht="14.25" hidden="1">
      <c r="AH2492" s="99">
        <f>+'廃棄物事業経費（歳入）'!B193</f>
        <v>0</v>
      </c>
      <c r="AI2492" s="2">
        <v>2492</v>
      </c>
    </row>
    <row r="2493" spans="34:35" ht="14.25" hidden="1">
      <c r="AH2493" s="99">
        <f>+'廃棄物事業経費（歳入）'!B194</f>
        <v>0</v>
      </c>
      <c r="AI2493" s="2">
        <v>2493</v>
      </c>
    </row>
    <row r="2494" spans="34:35" ht="14.25" hidden="1">
      <c r="AH2494" s="99">
        <f>+'廃棄物事業経費（歳入）'!B195</f>
        <v>0</v>
      </c>
      <c r="AI2494" s="2">
        <v>2494</v>
      </c>
    </row>
    <row r="2495" spans="34:35" ht="14.25" hidden="1">
      <c r="AH2495" s="99">
        <f>+'廃棄物事業経費（歳入）'!B196</f>
        <v>0</v>
      </c>
      <c r="AI2495" s="2">
        <v>2495</v>
      </c>
    </row>
    <row r="2496" spans="34:35" ht="14.25" hidden="1">
      <c r="AH2496" s="99">
        <f>+'廃棄物事業経費（歳入）'!B197</f>
        <v>0</v>
      </c>
      <c r="AI2496" s="2">
        <v>2496</v>
      </c>
    </row>
    <row r="2497" spans="34:35" ht="14.25" hidden="1">
      <c r="AH2497" s="99">
        <f>+'廃棄物事業経費（歳入）'!B198</f>
        <v>0</v>
      </c>
      <c r="AI2497" s="2">
        <v>2497</v>
      </c>
    </row>
    <row r="2498" spans="34:35" ht="14.25" hidden="1">
      <c r="AH2498" s="99">
        <f>+'廃棄物事業経費（歳入）'!B199</f>
        <v>0</v>
      </c>
      <c r="AI2498" s="2">
        <v>2498</v>
      </c>
    </row>
    <row r="2499" spans="34:35" ht="14.25" hidden="1">
      <c r="AH2499" s="99">
        <f>+'廃棄物事業経費（歳入）'!B200</f>
        <v>0</v>
      </c>
      <c r="AI2499" s="2">
        <v>2499</v>
      </c>
    </row>
    <row r="2500" spans="34:35" ht="14.25" hidden="1">
      <c r="AH2500" s="99">
        <f>+'廃棄物事業経費（歳入）'!B201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2012-03-30T03:29:30Z</dcterms:modified>
  <cp:category/>
  <cp:version/>
  <cp:contentType/>
  <cp:contentStatus/>
</cp:coreProperties>
</file>