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'し尿処理状況'!$2:$53</definedName>
    <definedName name="_xlnm.Print_Area" localSheetId="0">'水洗化人口等'!$2:$53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<sst xmlns="http://schemas.openxmlformats.org/spreadsheetml/2006/main" count="771" uniqueCount="451">
  <si>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</si>
  <si>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</si>
  <si>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</si>
  <si>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</si>
  <si>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</si>
  <si>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</si>
  <si>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</si>
  <si>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</si>
  <si>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</si>
  <si>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</si>
  <si>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</si>
  <si>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</si>
  <si>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</si>
  <si>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</si>
  <si>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</si>
  <si>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</si>
  <si>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</si>
  <si>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</si>
  <si>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</si>
  <si>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</si>
  <si>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</si>
  <si>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</si>
  <si>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</si>
  <si>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</si>
  <si>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</si>
  <si>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</si>
  <si>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</si>
  <si>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</si>
  <si>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</si>
  <si>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</si>
  <si>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</si>
  <si>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</si>
  <si>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</si>
  <si>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</si>
  <si>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</si>
  <si>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</si>
  <si>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</si>
  <si>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</si>
  <si>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</si>
  <si>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</si>
  <si>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</si>
  <si>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</si>
  <si>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</si>
  <si>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</si>
  <si>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</si>
  <si>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</si>
  <si>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</si>
  <si>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</si>
  <si>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</si>
  <si>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</si>
  <si>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</si>
  <si>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</si>
  <si>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</si>
  <si>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</si>
  <si>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</si>
  <si>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</si>
  <si>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</si>
  <si>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</si>
  <si>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</si>
  <si>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</si>
  <si>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</si>
  <si>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</si>
  <si>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</si>
  <si>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</si>
  <si>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</si>
  <si>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</si>
  <si>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</si>
  <si>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</si>
  <si>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</si>
  <si>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</si>
  <si>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</si>
  <si>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</si>
  <si>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</si>
  <si>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</si>
  <si>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</si>
  <si>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</si>
  <si>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</si>
  <si>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</si>
  <si>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</si>
  <si>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</si>
  <si>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</si>
  <si>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</si>
  <si>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</si>
  <si>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</si>
  <si>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</si>
  <si>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全国</t>
  </si>
  <si>
    <t>北海道</t>
  </si>
  <si>
    <t>01000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</si>
  <si>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</si>
  <si>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</si>
  <si>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</si>
  <si>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</si>
  <si>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</si>
  <si>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</si>
  <si>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</si>
  <si>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</si>
  <si>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</si>
  <si>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</si>
  <si>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</si>
  <si>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</si>
  <si>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</si>
  <si>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</si>
  <si>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</si>
  <si>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</si>
  <si>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</si>
  <si>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</si>
  <si>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</si>
  <si>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</si>
  <si>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</si>
  <si>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</si>
  <si>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</si>
  <si>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</si>
  <si>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</si>
  <si>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</si>
  <si>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</si>
  <si>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</si>
  <si>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</si>
  <si>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</si>
  <si>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</si>
  <si>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</si>
  <si>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</si>
  <si>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</si>
  <si>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</si>
  <si>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</si>
  <si>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</si>
  <si>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</si>
  <si>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</si>
  <si>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</si>
  <si>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</si>
  <si>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</si>
  <si>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</si>
  <si>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</si>
  <si>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</si>
  <si>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</si>
  <si>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</si>
  <si>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</si>
  <si>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</si>
  <si>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</si>
  <si>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</si>
  <si>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</si>
  <si>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</si>
  <si>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</si>
  <si>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</si>
  <si>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</si>
  <si>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</si>
  <si>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</si>
  <si>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</si>
  <si>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</si>
  <si>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</si>
  <si>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</si>
  <si>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</si>
  <si>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</si>
  <si>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</si>
  <si>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</si>
  <si>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</si>
  <si>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</si>
  <si>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</si>
  <si>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</si>
  <si>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</si>
  <si>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</si>
  <si>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</si>
  <si>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</si>
  <si>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</si>
  <si>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</si>
  <si>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</si>
  <si>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</si>
  <si>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</si>
  <si>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</si>
  <si>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</si>
  <si>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</si>
  <si>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</si>
  <si>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</si>
  <si>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</si>
  <si>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</si>
  <si>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</si>
  <si>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</si>
  <si>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</si>
  <si>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</si>
  <si>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</si>
  <si>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</si>
  <si>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</si>
  <si>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</si>
  <si>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</si>
  <si>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</si>
  <si>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</si>
  <si>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</si>
  <si>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</si>
  <si>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</si>
  <si>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</si>
  <si>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</si>
  <si>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</si>
  <si>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</si>
  <si>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</si>
  <si>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</si>
  <si>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</si>
  <si>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</si>
  <si>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</si>
  <si>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</si>
  <si>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</si>
  <si>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</si>
  <si>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</si>
  <si>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</si>
  <si>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</si>
  <si>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</si>
  <si>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</si>
  <si>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</si>
  <si>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</si>
  <si>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</si>
  <si>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</si>
  <si>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</si>
  <si>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</si>
  <si>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</si>
  <si>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</si>
  <si>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</si>
  <si>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</si>
  <si>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</si>
  <si>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</si>
  <si>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</si>
  <si>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</si>
  <si>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</si>
  <si>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</si>
  <si>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北海道</t>
  </si>
  <si>
    <t>01000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</si>
  <si>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</si>
  <si>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</si>
  <si>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</si>
  <si>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</si>
  <si>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</si>
  <si>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</si>
  <si>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</si>
  <si>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</si>
  <si>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</si>
  <si>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</si>
  <si>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</si>
  <si>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</si>
  <si>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</si>
  <si>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</si>
  <si>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</si>
  <si>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</si>
  <si>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</si>
  <si>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</si>
  <si>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</si>
  <si>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</si>
  <si>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</si>
  <si>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</si>
  <si>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</si>
  <si>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</si>
  <si>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</si>
  <si>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</si>
  <si>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</si>
  <si>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</si>
  <si>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</si>
  <si>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</si>
  <si>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</si>
  <si>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</si>
  <si>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</si>
  <si>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</si>
  <si>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</si>
  <si>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</si>
  <si>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</si>
  <si>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</si>
  <si>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</si>
  <si>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</si>
  <si>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</si>
  <si>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</si>
  <si>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</si>
  <si>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</si>
  <si>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</si>
  <si>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</si>
  <si>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</si>
  <si>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</si>
  <si>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</si>
  <si>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</si>
  <si>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</si>
  <si>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</si>
  <si>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</si>
  <si>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</si>
  <si>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</si>
  <si>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</si>
  <si>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</si>
  <si>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</si>
  <si>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</si>
  <si>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</si>
  <si>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</si>
  <si>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</si>
  <si>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</si>
  <si>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</si>
  <si>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</si>
  <si>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</si>
  <si>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</si>
  <si>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</si>
  <si>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</si>
  <si>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</si>
  <si>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</si>
  <si>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</si>
  <si>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</si>
  <si>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</si>
  <si>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</si>
  <si>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</si>
  <si>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</si>
  <si>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</si>
  <si>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</si>
  <si>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</si>
  <si>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</si>
  <si>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</si>
  <si>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</si>
  <si>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</si>
  <si>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</si>
  <si>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</si>
  <si>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</si>
  <si>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</si>
  <si>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</si>
  <si>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</si>
  <si>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</si>
  <si>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</si>
  <si>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</si>
  <si>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</si>
  <si>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</si>
  <si>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</si>
  <si>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</si>
  <si>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</si>
  <si>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</si>
  <si>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</si>
  <si>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</si>
  <si>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</si>
  <si>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</si>
  <si>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</si>
  <si>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</si>
  <si>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</si>
  <si>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</si>
  <si>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</si>
  <si>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</si>
  <si>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</si>
  <si>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</si>
  <si>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</si>
  <si>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</si>
  <si>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</si>
  <si>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</si>
  <si>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</si>
  <si>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</si>
  <si>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</si>
  <si>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</si>
  <si>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</si>
  <si>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</si>
  <si>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</si>
  <si>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</si>
  <si>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</si>
  <si>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</si>
  <si>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</si>
  <si>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</si>
  <si>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</si>
  <si>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</si>
  <si>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</si>
  <si>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</si>
  <si>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</si>
  <si>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</si>
  <si>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</si>
  <si>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</si>
  <si>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</si>
  <si>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</si>
  <si>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</si>
  <si>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</si>
  <si>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</si>
  <si>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</si>
  <si>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</si>
  <si>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</si>
  <si>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</si>
  <si>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</si>
  <si>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</si>
  <si>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</si>
  <si>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</si>
  <si>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</si>
  <si>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</si>
  <si>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</si>
  <si>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</si>
  <si>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</si>
  <si>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</si>
  <si>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</si>
  <si>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</si>
  <si>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</si>
  <si>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</si>
  <si>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</si>
  <si>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</si>
  <si>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</si>
  <si>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</si>
  <si>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</si>
  <si>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</si>
  <si>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</si>
  <si>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</si>
  <si>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</si>
  <si>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</si>
  <si>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</si>
  <si>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</si>
  <si>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</si>
  <si>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</si>
  <si>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</si>
  <si>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</si>
  <si>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</si>
  <si>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</si>
  <si>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</si>
  <si>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</si>
  <si>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</si>
  <si>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</si>
  <si>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</si>
  <si>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</si>
  <si>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</si>
  <si>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</si>
  <si>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</si>
  <si>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</si>
  <si>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</si>
  <si>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</si>
  <si>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</si>
  <si>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</si>
  <si>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</si>
  <si>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</si>
  <si>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</si>
  <si>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</si>
  <si>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</si>
  <si>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</si>
  <si>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</si>
  <si>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</si>
  <si>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</si>
  <si>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</si>
  <si>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</si>
  <si>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</si>
  <si>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</si>
  <si>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</si>
  <si>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</si>
  <si>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</si>
  <si>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</si>
  <si>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</si>
  <si>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</si>
  <si>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</si>
  <si>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</si>
  <si>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</si>
  <si>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</si>
  <si>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</si>
  <si>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</si>
  <si>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</si>
  <si>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</si>
  <si>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</si>
  <si>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</si>
  <si>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</si>
  <si>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</si>
  <si>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</si>
  <si>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</si>
  <si>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48000</t>
  </si>
  <si>
    <t>48000</t>
  </si>
  <si>
    <t>48</t>
  </si>
  <si>
    <t>全国</t>
  </si>
  <si>
    <t>48000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</si>
</sst>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pane xSplit="3" ySplit="6" topLeftCell="D7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B10" sqref="B10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21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34" t="s">
        <v>56</v>
      </c>
      <c r="B2" s="141" t="s">
        <v>57</v>
      </c>
      <c r="C2" s="141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6" customFormat="1" ht="18.75" customHeight="1">
      <c r="A3" s="139"/>
      <c r="B3" s="139"/>
      <c r="C3" s="142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31"/>
      <c r="T3" s="132"/>
      <c r="U3" s="132"/>
      <c r="V3" s="133"/>
      <c r="W3" s="131"/>
      <c r="X3" s="132"/>
      <c r="Y3" s="132"/>
      <c r="Z3" s="133"/>
    </row>
    <row r="4" spans="1:26" s="56" customFormat="1" ht="26.25" customHeight="1">
      <c r="A4" s="139"/>
      <c r="B4" s="139"/>
      <c r="C4" s="142"/>
      <c r="D4" s="106"/>
      <c r="E4" s="138" t="s">
        <v>64</v>
      </c>
      <c r="F4" s="134" t="s">
        <v>67</v>
      </c>
      <c r="G4" s="134" t="s">
        <v>68</v>
      </c>
      <c r="H4" s="134" t="s">
        <v>70</v>
      </c>
      <c r="I4" s="138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37" t="s">
        <v>76</v>
      </c>
      <c r="P4" s="108"/>
      <c r="Q4" s="134" t="s">
        <v>77</v>
      </c>
      <c r="R4" s="109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6" customFormat="1" ht="23.25" customHeight="1">
      <c r="A5" s="139"/>
      <c r="B5" s="139"/>
      <c r="C5" s="142"/>
      <c r="D5" s="106"/>
      <c r="E5" s="138"/>
      <c r="F5" s="136"/>
      <c r="G5" s="136"/>
      <c r="H5" s="136"/>
      <c r="I5" s="138"/>
      <c r="J5" s="136"/>
      <c r="K5" s="136"/>
      <c r="L5" s="136"/>
      <c r="M5" s="136"/>
      <c r="N5" s="136"/>
      <c r="O5" s="136"/>
      <c r="P5" s="118" t="s">
        <v>82</v>
      </c>
      <c r="Q5" s="136"/>
      <c r="R5" s="110"/>
      <c r="S5" s="136"/>
      <c r="T5" s="136"/>
      <c r="U5" s="135"/>
      <c r="V5" s="135"/>
      <c r="W5" s="136"/>
      <c r="X5" s="136"/>
      <c r="Y5" s="135"/>
      <c r="Z5" s="135"/>
    </row>
    <row r="6" spans="1:26" s="111" customFormat="1" ht="18" customHeight="1">
      <c r="A6" s="140"/>
      <c r="B6" s="140"/>
      <c r="C6" s="143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61" customFormat="1" ht="12" customHeight="1">
      <c r="A7" s="60" t="s">
        <v>86</v>
      </c>
      <c r="B7" s="67" t="s">
        <v>87</v>
      </c>
      <c r="C7" s="60" t="s">
        <v>64</v>
      </c>
      <c r="D7" s="75">
        <f aca="true" t="shared" si="0" ref="D7:D53">+SUM(E7,+I7)</f>
        <v>5546026</v>
      </c>
      <c r="E7" s="75">
        <f aca="true" t="shared" si="1" ref="E7:E53">+SUM(G7,+H7)</f>
        <v>545585</v>
      </c>
      <c r="F7" s="79">
        <f aca="true" t="shared" si="2" ref="F7:F53">IF(D7&gt;0,E7/D7*100,"-")</f>
        <v>9.837404296337594</v>
      </c>
      <c r="G7" s="75">
        <v>542924</v>
      </c>
      <c r="H7" s="75">
        <v>2661</v>
      </c>
      <c r="I7" s="75">
        <f aca="true" t="shared" si="3" ref="I7:I53">+SUM(K7,+M7,+O7)</f>
        <v>5000441</v>
      </c>
      <c r="J7" s="79">
        <f aca="true" t="shared" si="4" ref="J7:J53">IF($D7&gt;0,I7/$D7*100,"-")</f>
        <v>90.1625957036624</v>
      </c>
      <c r="K7" s="75">
        <v>4723341</v>
      </c>
      <c r="L7" s="79">
        <f aca="true" t="shared" si="5" ref="L7:L53">IF($D7&gt;0,K7/$D7*100,"-")</f>
        <v>85.16622532963243</v>
      </c>
      <c r="M7" s="75">
        <v>0</v>
      </c>
      <c r="N7" s="79">
        <f aca="true" t="shared" si="6" ref="N7:N53">IF($D7&gt;0,M7/$D7*100,"-")</f>
        <v>0</v>
      </c>
      <c r="O7" s="75">
        <v>277100</v>
      </c>
      <c r="P7" s="75">
        <v>177263</v>
      </c>
      <c r="Q7" s="79">
        <f aca="true" t="shared" si="7" ref="Q7:Q53">IF($D7&gt;0,O7/$D7*100,"-")</f>
        <v>4.996370374029981</v>
      </c>
      <c r="R7" s="75">
        <v>22248</v>
      </c>
      <c r="S7" s="68">
        <v>175</v>
      </c>
      <c r="T7" s="68">
        <v>1</v>
      </c>
      <c r="U7" s="68">
        <v>1</v>
      </c>
      <c r="V7" s="68">
        <v>2</v>
      </c>
      <c r="W7" s="69">
        <v>155</v>
      </c>
      <c r="X7" s="69">
        <v>0</v>
      </c>
      <c r="Y7" s="69">
        <v>4</v>
      </c>
      <c r="Z7" s="69">
        <v>20</v>
      </c>
    </row>
    <row r="8" spans="1:26" s="61" customFormat="1" ht="12" customHeight="1">
      <c r="A8" s="60" t="s">
        <v>88</v>
      </c>
      <c r="B8" s="67" t="s">
        <v>89</v>
      </c>
      <c r="C8" s="60" t="s">
        <v>64</v>
      </c>
      <c r="D8" s="75">
        <f t="shared" si="0"/>
        <v>1414005</v>
      </c>
      <c r="E8" s="75">
        <f t="shared" si="1"/>
        <v>239783</v>
      </c>
      <c r="F8" s="79">
        <f t="shared" si="2"/>
        <v>16.95771938571646</v>
      </c>
      <c r="G8" s="75">
        <v>239783</v>
      </c>
      <c r="H8" s="75">
        <v>0</v>
      </c>
      <c r="I8" s="75">
        <f t="shared" si="3"/>
        <v>1174222</v>
      </c>
      <c r="J8" s="79">
        <f t="shared" si="4"/>
        <v>83.04228061428354</v>
      </c>
      <c r="K8" s="75">
        <v>660675</v>
      </c>
      <c r="L8" s="79">
        <f t="shared" si="5"/>
        <v>46.723667879533664</v>
      </c>
      <c r="M8" s="75">
        <v>0</v>
      </c>
      <c r="N8" s="79">
        <f t="shared" si="6"/>
        <v>0</v>
      </c>
      <c r="O8" s="75">
        <v>513547</v>
      </c>
      <c r="P8" s="75">
        <v>192210</v>
      </c>
      <c r="Q8" s="79">
        <f t="shared" si="7"/>
        <v>36.31861273474988</v>
      </c>
      <c r="R8" s="75">
        <v>4867</v>
      </c>
      <c r="S8" s="68">
        <v>31</v>
      </c>
      <c r="T8" s="68">
        <v>0</v>
      </c>
      <c r="U8" s="68">
        <v>8</v>
      </c>
      <c r="V8" s="68">
        <v>1</v>
      </c>
      <c r="W8" s="68">
        <v>27</v>
      </c>
      <c r="X8" s="68">
        <v>2</v>
      </c>
      <c r="Y8" s="68">
        <v>9</v>
      </c>
      <c r="Z8" s="68">
        <v>2</v>
      </c>
    </row>
    <row r="9" spans="1:26" s="61" customFormat="1" ht="12" customHeight="1">
      <c r="A9" s="60" t="s">
        <v>90</v>
      </c>
      <c r="B9" s="67" t="s">
        <v>91</v>
      </c>
      <c r="C9" s="60" t="s">
        <v>64</v>
      </c>
      <c r="D9" s="75">
        <f t="shared" si="0"/>
        <v>1353183</v>
      </c>
      <c r="E9" s="75">
        <f t="shared" si="1"/>
        <v>487995</v>
      </c>
      <c r="F9" s="79">
        <f t="shared" si="2"/>
        <v>36.062749827628636</v>
      </c>
      <c r="G9" s="75">
        <v>485425</v>
      </c>
      <c r="H9" s="75">
        <v>2570</v>
      </c>
      <c r="I9" s="75">
        <f t="shared" si="3"/>
        <v>865188</v>
      </c>
      <c r="J9" s="79">
        <f t="shared" si="4"/>
        <v>63.937250172371364</v>
      </c>
      <c r="K9" s="75">
        <v>598445</v>
      </c>
      <c r="L9" s="79">
        <f t="shared" si="5"/>
        <v>44.22498656870504</v>
      </c>
      <c r="M9" s="75">
        <v>3392</v>
      </c>
      <c r="N9" s="79">
        <f t="shared" si="6"/>
        <v>0.2506682392551488</v>
      </c>
      <c r="O9" s="75">
        <v>263351</v>
      </c>
      <c r="P9" s="75">
        <v>218391</v>
      </c>
      <c r="Q9" s="79">
        <f t="shared" si="7"/>
        <v>19.46159536441117</v>
      </c>
      <c r="R9" s="75">
        <v>6134</v>
      </c>
      <c r="S9" s="68">
        <v>34</v>
      </c>
      <c r="T9" s="68">
        <v>0</v>
      </c>
      <c r="U9" s="68">
        <v>0</v>
      </c>
      <c r="V9" s="68">
        <v>0</v>
      </c>
      <c r="W9" s="69">
        <v>33</v>
      </c>
      <c r="X9" s="69">
        <v>0</v>
      </c>
      <c r="Y9" s="69">
        <v>0</v>
      </c>
      <c r="Z9" s="69">
        <v>1</v>
      </c>
    </row>
    <row r="10" spans="1:26" s="61" customFormat="1" ht="12" customHeight="1">
      <c r="A10" s="60" t="s">
        <v>92</v>
      </c>
      <c r="B10" s="67" t="s">
        <v>93</v>
      </c>
      <c r="C10" s="60" t="s">
        <v>64</v>
      </c>
      <c r="D10" s="75">
        <f t="shared" si="0"/>
        <v>2336823</v>
      </c>
      <c r="E10" s="75">
        <f t="shared" si="1"/>
        <v>382327</v>
      </c>
      <c r="F10" s="79">
        <f t="shared" si="2"/>
        <v>16.360973852106042</v>
      </c>
      <c r="G10" s="75">
        <v>371681</v>
      </c>
      <c r="H10" s="75">
        <v>10646</v>
      </c>
      <c r="I10" s="75">
        <f t="shared" si="3"/>
        <v>1954496</v>
      </c>
      <c r="J10" s="79">
        <f t="shared" si="4"/>
        <v>83.63902614789396</v>
      </c>
      <c r="K10" s="75">
        <v>1660169</v>
      </c>
      <c r="L10" s="79">
        <f t="shared" si="5"/>
        <v>71.04384884948496</v>
      </c>
      <c r="M10" s="75">
        <v>6046</v>
      </c>
      <c r="N10" s="79">
        <f t="shared" si="6"/>
        <v>0.25872734049604956</v>
      </c>
      <c r="O10" s="75">
        <v>288281</v>
      </c>
      <c r="P10" s="75">
        <v>180370</v>
      </c>
      <c r="Q10" s="79">
        <f t="shared" si="7"/>
        <v>12.336449957912944</v>
      </c>
      <c r="R10" s="75">
        <v>16068</v>
      </c>
      <c r="S10" s="68">
        <v>34</v>
      </c>
      <c r="T10" s="68">
        <v>0</v>
      </c>
      <c r="U10" s="68">
        <v>0</v>
      </c>
      <c r="V10" s="68">
        <v>1</v>
      </c>
      <c r="W10" s="69">
        <v>28</v>
      </c>
      <c r="X10" s="69">
        <v>2</v>
      </c>
      <c r="Y10" s="69">
        <v>0</v>
      </c>
      <c r="Z10" s="69">
        <v>5</v>
      </c>
    </row>
    <row r="11" spans="1:26" s="61" customFormat="1" ht="12" customHeight="1">
      <c r="A11" s="62" t="s">
        <v>94</v>
      </c>
      <c r="B11" s="63" t="s">
        <v>95</v>
      </c>
      <c r="C11" s="62" t="s">
        <v>64</v>
      </c>
      <c r="D11" s="76">
        <f t="shared" si="0"/>
        <v>1114304</v>
      </c>
      <c r="E11" s="76">
        <f t="shared" si="1"/>
        <v>337176</v>
      </c>
      <c r="F11" s="96">
        <f t="shared" si="2"/>
        <v>30.258888059272877</v>
      </c>
      <c r="G11" s="76">
        <v>337176</v>
      </c>
      <c r="H11" s="76">
        <v>0</v>
      </c>
      <c r="I11" s="76">
        <f t="shared" si="3"/>
        <v>777128</v>
      </c>
      <c r="J11" s="96">
        <f t="shared" si="4"/>
        <v>69.74111194072712</v>
      </c>
      <c r="K11" s="76">
        <v>505483</v>
      </c>
      <c r="L11" s="96">
        <f t="shared" si="5"/>
        <v>45.36311455401758</v>
      </c>
      <c r="M11" s="76">
        <v>0</v>
      </c>
      <c r="N11" s="96">
        <f t="shared" si="6"/>
        <v>0</v>
      </c>
      <c r="O11" s="76">
        <v>271645</v>
      </c>
      <c r="P11" s="76">
        <v>183144</v>
      </c>
      <c r="Q11" s="96">
        <f t="shared" si="7"/>
        <v>24.377997386709552</v>
      </c>
      <c r="R11" s="76">
        <v>4429</v>
      </c>
      <c r="S11" s="70">
        <v>21</v>
      </c>
      <c r="T11" s="70">
        <v>1</v>
      </c>
      <c r="U11" s="70">
        <v>0</v>
      </c>
      <c r="V11" s="70">
        <v>3</v>
      </c>
      <c r="W11" s="70">
        <v>21</v>
      </c>
      <c r="X11" s="70">
        <v>1</v>
      </c>
      <c r="Y11" s="70">
        <v>0</v>
      </c>
      <c r="Z11" s="70">
        <v>3</v>
      </c>
    </row>
    <row r="12" spans="1:26" s="61" customFormat="1" ht="12" customHeight="1">
      <c r="A12" s="62" t="s">
        <v>96</v>
      </c>
      <c r="B12" s="63" t="s">
        <v>97</v>
      </c>
      <c r="C12" s="62" t="s">
        <v>64</v>
      </c>
      <c r="D12" s="76">
        <f t="shared" si="0"/>
        <v>1182424</v>
      </c>
      <c r="E12" s="76">
        <f t="shared" si="1"/>
        <v>151912</v>
      </c>
      <c r="F12" s="96">
        <f t="shared" si="2"/>
        <v>12.847506478217626</v>
      </c>
      <c r="G12" s="76">
        <v>151762</v>
      </c>
      <c r="H12" s="76">
        <v>150</v>
      </c>
      <c r="I12" s="76">
        <f t="shared" si="3"/>
        <v>1030512</v>
      </c>
      <c r="J12" s="96">
        <f t="shared" si="4"/>
        <v>87.15249352178238</v>
      </c>
      <c r="K12" s="76">
        <v>703006</v>
      </c>
      <c r="L12" s="96">
        <f t="shared" si="5"/>
        <v>59.454645710844844</v>
      </c>
      <c r="M12" s="76">
        <v>0</v>
      </c>
      <c r="N12" s="96">
        <f t="shared" si="6"/>
        <v>0</v>
      </c>
      <c r="O12" s="76">
        <v>327506</v>
      </c>
      <c r="P12" s="76">
        <v>136581</v>
      </c>
      <c r="Q12" s="96">
        <f t="shared" si="7"/>
        <v>27.69784781093753</v>
      </c>
      <c r="R12" s="76">
        <v>6862</v>
      </c>
      <c r="S12" s="70">
        <v>29</v>
      </c>
      <c r="T12" s="70">
        <v>0</v>
      </c>
      <c r="U12" s="70">
        <v>1</v>
      </c>
      <c r="V12" s="70">
        <v>5</v>
      </c>
      <c r="W12" s="70">
        <v>27</v>
      </c>
      <c r="X12" s="70">
        <v>2</v>
      </c>
      <c r="Y12" s="70">
        <v>1</v>
      </c>
      <c r="Z12" s="70">
        <v>5</v>
      </c>
    </row>
    <row r="13" spans="1:26" s="61" customFormat="1" ht="12" customHeight="1">
      <c r="A13" s="62" t="s">
        <v>98</v>
      </c>
      <c r="B13" s="63" t="s">
        <v>99</v>
      </c>
      <c r="C13" s="62" t="s">
        <v>64</v>
      </c>
      <c r="D13" s="76">
        <f t="shared" si="0"/>
        <v>2052008</v>
      </c>
      <c r="E13" s="76">
        <f t="shared" si="1"/>
        <v>264344</v>
      </c>
      <c r="F13" s="96">
        <f t="shared" si="2"/>
        <v>12.88221098553222</v>
      </c>
      <c r="G13" s="76">
        <v>263086</v>
      </c>
      <c r="H13" s="76">
        <v>1258</v>
      </c>
      <c r="I13" s="76">
        <f t="shared" si="3"/>
        <v>1787664</v>
      </c>
      <c r="J13" s="96">
        <f t="shared" si="4"/>
        <v>87.11778901446779</v>
      </c>
      <c r="K13" s="76">
        <v>870655</v>
      </c>
      <c r="L13" s="96">
        <f t="shared" si="5"/>
        <v>42.429415479861674</v>
      </c>
      <c r="M13" s="76">
        <v>2609</v>
      </c>
      <c r="N13" s="96">
        <f t="shared" si="6"/>
        <v>0.12714375382552115</v>
      </c>
      <c r="O13" s="76">
        <v>914400</v>
      </c>
      <c r="P13" s="76">
        <v>490608</v>
      </c>
      <c r="Q13" s="96">
        <f t="shared" si="7"/>
        <v>44.56122978078058</v>
      </c>
      <c r="R13" s="76">
        <v>11994</v>
      </c>
      <c r="S13" s="70">
        <v>41</v>
      </c>
      <c r="T13" s="70">
        <v>5</v>
      </c>
      <c r="U13" s="70">
        <v>0</v>
      </c>
      <c r="V13" s="70">
        <v>13</v>
      </c>
      <c r="W13" s="70">
        <v>41</v>
      </c>
      <c r="X13" s="70">
        <v>5</v>
      </c>
      <c r="Y13" s="70">
        <v>0</v>
      </c>
      <c r="Z13" s="70">
        <v>13</v>
      </c>
    </row>
    <row r="14" spans="1:26" s="61" customFormat="1" ht="12" customHeight="1">
      <c r="A14" s="62" t="s">
        <v>100</v>
      </c>
      <c r="B14" s="63" t="s">
        <v>101</v>
      </c>
      <c r="C14" s="62" t="s">
        <v>64</v>
      </c>
      <c r="D14" s="76">
        <f t="shared" si="0"/>
        <v>2976933</v>
      </c>
      <c r="E14" s="76">
        <f t="shared" si="1"/>
        <v>349300</v>
      </c>
      <c r="F14" s="96">
        <f t="shared" si="2"/>
        <v>11.733552619424085</v>
      </c>
      <c r="G14" s="76">
        <v>348659</v>
      </c>
      <c r="H14" s="76">
        <v>641</v>
      </c>
      <c r="I14" s="76">
        <f t="shared" si="3"/>
        <v>2627633</v>
      </c>
      <c r="J14" s="96">
        <f t="shared" si="4"/>
        <v>88.26644738057593</v>
      </c>
      <c r="K14" s="76">
        <v>1487702</v>
      </c>
      <c r="L14" s="96">
        <f t="shared" si="5"/>
        <v>49.974319207049675</v>
      </c>
      <c r="M14" s="76">
        <v>10917</v>
      </c>
      <c r="N14" s="96">
        <f t="shared" si="6"/>
        <v>0.366719707833532</v>
      </c>
      <c r="O14" s="76">
        <v>1129014</v>
      </c>
      <c r="P14" s="76">
        <v>568693</v>
      </c>
      <c r="Q14" s="96">
        <f t="shared" si="7"/>
        <v>37.92540846569271</v>
      </c>
      <c r="R14" s="76">
        <v>55082</v>
      </c>
      <c r="S14" s="70">
        <v>30</v>
      </c>
      <c r="T14" s="70">
        <v>3</v>
      </c>
      <c r="U14" s="70">
        <v>0</v>
      </c>
      <c r="V14" s="70">
        <v>11</v>
      </c>
      <c r="W14" s="70">
        <v>31</v>
      </c>
      <c r="X14" s="70">
        <v>1</v>
      </c>
      <c r="Y14" s="70">
        <v>0</v>
      </c>
      <c r="Z14" s="70">
        <v>12</v>
      </c>
    </row>
    <row r="15" spans="1:26" s="61" customFormat="1" ht="12" customHeight="1">
      <c r="A15" s="62" t="s">
        <v>102</v>
      </c>
      <c r="B15" s="63" t="s">
        <v>103</v>
      </c>
      <c r="C15" s="62" t="s">
        <v>64</v>
      </c>
      <c r="D15" s="76">
        <f t="shared" si="0"/>
        <v>2006880</v>
      </c>
      <c r="E15" s="76">
        <f t="shared" si="1"/>
        <v>231987</v>
      </c>
      <c r="F15" s="96">
        <f t="shared" si="2"/>
        <v>11.559585027505381</v>
      </c>
      <c r="G15" s="76">
        <v>231987</v>
      </c>
      <c r="H15" s="76">
        <v>0</v>
      </c>
      <c r="I15" s="76">
        <f t="shared" si="3"/>
        <v>1774893</v>
      </c>
      <c r="J15" s="96">
        <f t="shared" si="4"/>
        <v>88.44041497249462</v>
      </c>
      <c r="K15" s="76">
        <v>1096262</v>
      </c>
      <c r="L15" s="96">
        <f t="shared" si="5"/>
        <v>54.62518934864068</v>
      </c>
      <c r="M15" s="76">
        <v>834</v>
      </c>
      <c r="N15" s="96">
        <f t="shared" si="6"/>
        <v>0.04155704376943315</v>
      </c>
      <c r="O15" s="76">
        <v>677797</v>
      </c>
      <c r="P15" s="76">
        <v>342792</v>
      </c>
      <c r="Q15" s="96">
        <f t="shared" si="7"/>
        <v>33.77366858008451</v>
      </c>
      <c r="R15" s="76">
        <v>34591</v>
      </c>
      <c r="S15" s="70">
        <v>22</v>
      </c>
      <c r="T15" s="70">
        <v>4</v>
      </c>
      <c r="U15" s="70">
        <v>0</v>
      </c>
      <c r="V15" s="70">
        <v>1</v>
      </c>
      <c r="W15" s="70">
        <v>23</v>
      </c>
      <c r="X15" s="70">
        <v>1</v>
      </c>
      <c r="Y15" s="70">
        <v>0</v>
      </c>
      <c r="Z15" s="70">
        <v>3</v>
      </c>
    </row>
    <row r="16" spans="1:26" s="61" customFormat="1" ht="12" customHeight="1">
      <c r="A16" s="62" t="s">
        <v>104</v>
      </c>
      <c r="B16" s="63" t="s">
        <v>105</v>
      </c>
      <c r="C16" s="62" t="s">
        <v>64</v>
      </c>
      <c r="D16" s="76">
        <f t="shared" si="0"/>
        <v>2006903</v>
      </c>
      <c r="E16" s="76">
        <f t="shared" si="1"/>
        <v>167769</v>
      </c>
      <c r="F16" s="96">
        <f t="shared" si="2"/>
        <v>8.359596851467161</v>
      </c>
      <c r="G16" s="76">
        <v>167487</v>
      </c>
      <c r="H16" s="76">
        <v>282</v>
      </c>
      <c r="I16" s="76">
        <f t="shared" si="3"/>
        <v>1839134</v>
      </c>
      <c r="J16" s="96">
        <f t="shared" si="4"/>
        <v>91.64040314853284</v>
      </c>
      <c r="K16" s="76">
        <v>874279</v>
      </c>
      <c r="L16" s="96">
        <f t="shared" si="5"/>
        <v>43.563590268189344</v>
      </c>
      <c r="M16" s="76">
        <v>27096</v>
      </c>
      <c r="N16" s="96">
        <f t="shared" si="6"/>
        <v>1.3501399918182393</v>
      </c>
      <c r="O16" s="76">
        <v>937759</v>
      </c>
      <c r="P16" s="76">
        <v>374865</v>
      </c>
      <c r="Q16" s="96">
        <f t="shared" si="7"/>
        <v>46.72667288852526</v>
      </c>
      <c r="R16" s="76">
        <v>45148</v>
      </c>
      <c r="S16" s="70">
        <v>25</v>
      </c>
      <c r="T16" s="70">
        <v>2</v>
      </c>
      <c r="U16" s="70">
        <v>1</v>
      </c>
      <c r="V16" s="70">
        <v>7</v>
      </c>
      <c r="W16" s="70">
        <v>16</v>
      </c>
      <c r="X16" s="70">
        <v>5</v>
      </c>
      <c r="Y16" s="70">
        <v>5</v>
      </c>
      <c r="Z16" s="70">
        <v>9</v>
      </c>
    </row>
    <row r="17" spans="1:26" s="61" customFormat="1" ht="12" customHeight="1">
      <c r="A17" s="62" t="s">
        <v>106</v>
      </c>
      <c r="B17" s="63" t="s">
        <v>107</v>
      </c>
      <c r="C17" s="62" t="s">
        <v>64</v>
      </c>
      <c r="D17" s="76">
        <f t="shared" si="0"/>
        <v>7114507</v>
      </c>
      <c r="E17" s="76">
        <f t="shared" si="1"/>
        <v>173584</v>
      </c>
      <c r="F17" s="96">
        <f t="shared" si="2"/>
        <v>2.439859852551976</v>
      </c>
      <c r="G17" s="76">
        <v>172836</v>
      </c>
      <c r="H17" s="76">
        <v>748</v>
      </c>
      <c r="I17" s="76">
        <f t="shared" si="3"/>
        <v>6940923</v>
      </c>
      <c r="J17" s="96">
        <f t="shared" si="4"/>
        <v>97.56014014744802</v>
      </c>
      <c r="K17" s="76">
        <v>5091305</v>
      </c>
      <c r="L17" s="96">
        <f t="shared" si="5"/>
        <v>71.56230220871242</v>
      </c>
      <c r="M17" s="76">
        <v>989</v>
      </c>
      <c r="N17" s="96">
        <f t="shared" si="6"/>
        <v>0.013901174037779428</v>
      </c>
      <c r="O17" s="76">
        <v>1848629</v>
      </c>
      <c r="P17" s="76">
        <v>846330</v>
      </c>
      <c r="Q17" s="96">
        <f t="shared" si="7"/>
        <v>25.983936764697823</v>
      </c>
      <c r="R17" s="76">
        <v>124052</v>
      </c>
      <c r="S17" s="70">
        <v>14</v>
      </c>
      <c r="T17" s="70">
        <v>26</v>
      </c>
      <c r="U17" s="70">
        <v>0</v>
      </c>
      <c r="V17" s="70">
        <v>24</v>
      </c>
      <c r="W17" s="70">
        <v>5</v>
      </c>
      <c r="X17" s="70">
        <v>1</v>
      </c>
      <c r="Y17" s="70">
        <v>1</v>
      </c>
      <c r="Z17" s="70">
        <v>57</v>
      </c>
    </row>
    <row r="18" spans="1:26" s="61" customFormat="1" ht="12" customHeight="1">
      <c r="A18" s="62" t="s">
        <v>108</v>
      </c>
      <c r="B18" s="63" t="s">
        <v>109</v>
      </c>
      <c r="C18" s="62" t="s">
        <v>64</v>
      </c>
      <c r="D18" s="76">
        <f t="shared" si="0"/>
        <v>6144484</v>
      </c>
      <c r="E18" s="76">
        <f t="shared" si="1"/>
        <v>270030</v>
      </c>
      <c r="F18" s="96">
        <f t="shared" si="2"/>
        <v>4.39467333628015</v>
      </c>
      <c r="G18" s="76">
        <v>267218</v>
      </c>
      <c r="H18" s="76">
        <v>2812</v>
      </c>
      <c r="I18" s="76">
        <f t="shared" si="3"/>
        <v>5874454</v>
      </c>
      <c r="J18" s="96">
        <f t="shared" si="4"/>
        <v>95.60532666371985</v>
      </c>
      <c r="K18" s="76">
        <v>3937218</v>
      </c>
      <c r="L18" s="96">
        <f t="shared" si="5"/>
        <v>64.07727646454934</v>
      </c>
      <c r="M18" s="76">
        <v>8203</v>
      </c>
      <c r="N18" s="96">
        <f t="shared" si="6"/>
        <v>0.1335018530441287</v>
      </c>
      <c r="O18" s="76">
        <v>1929033</v>
      </c>
      <c r="P18" s="76">
        <v>920538</v>
      </c>
      <c r="Q18" s="96">
        <f t="shared" si="7"/>
        <v>31.394548346126378</v>
      </c>
      <c r="R18" s="76">
        <v>117006</v>
      </c>
      <c r="S18" s="70">
        <v>43</v>
      </c>
      <c r="T18" s="70">
        <v>10</v>
      </c>
      <c r="U18" s="70">
        <v>0</v>
      </c>
      <c r="V18" s="70">
        <v>1</v>
      </c>
      <c r="W18" s="70">
        <v>44</v>
      </c>
      <c r="X18" s="70">
        <v>3</v>
      </c>
      <c r="Y18" s="70">
        <v>1</v>
      </c>
      <c r="Z18" s="70">
        <v>6</v>
      </c>
    </row>
    <row r="19" spans="1:26" s="61" customFormat="1" ht="12" customHeight="1">
      <c r="A19" s="62" t="s">
        <v>110</v>
      </c>
      <c r="B19" s="63" t="s">
        <v>111</v>
      </c>
      <c r="C19" s="62" t="s">
        <v>64</v>
      </c>
      <c r="D19" s="76">
        <f t="shared" si="0"/>
        <v>12665949</v>
      </c>
      <c r="E19" s="76">
        <f t="shared" si="1"/>
        <v>47231</v>
      </c>
      <c r="F19" s="96">
        <f t="shared" si="2"/>
        <v>0.37289744337356795</v>
      </c>
      <c r="G19" s="76">
        <v>47029</v>
      </c>
      <c r="H19" s="76">
        <v>202</v>
      </c>
      <c r="I19" s="76">
        <f t="shared" si="3"/>
        <v>12618718</v>
      </c>
      <c r="J19" s="96">
        <f t="shared" si="4"/>
        <v>99.62710255662644</v>
      </c>
      <c r="K19" s="76">
        <v>12478687</v>
      </c>
      <c r="L19" s="96">
        <f t="shared" si="5"/>
        <v>98.52153202259065</v>
      </c>
      <c r="M19" s="76">
        <v>3706</v>
      </c>
      <c r="N19" s="96">
        <f t="shared" si="6"/>
        <v>0.029259552521488916</v>
      </c>
      <c r="O19" s="76">
        <v>136325</v>
      </c>
      <c r="P19" s="76">
        <v>66678</v>
      </c>
      <c r="Q19" s="96">
        <f t="shared" si="7"/>
        <v>1.0763109815142948</v>
      </c>
      <c r="R19" s="76">
        <v>763972</v>
      </c>
      <c r="S19" s="70">
        <v>20</v>
      </c>
      <c r="T19" s="70">
        <v>11</v>
      </c>
      <c r="U19" s="70">
        <v>25</v>
      </c>
      <c r="V19" s="70">
        <v>6</v>
      </c>
      <c r="W19" s="70">
        <v>24</v>
      </c>
      <c r="X19" s="70">
        <v>2</v>
      </c>
      <c r="Y19" s="70">
        <v>7</v>
      </c>
      <c r="Z19" s="70">
        <v>29</v>
      </c>
    </row>
    <row r="20" spans="1:26" s="61" customFormat="1" ht="12" customHeight="1">
      <c r="A20" s="62" t="s">
        <v>112</v>
      </c>
      <c r="B20" s="63" t="s">
        <v>113</v>
      </c>
      <c r="C20" s="62" t="s">
        <v>64</v>
      </c>
      <c r="D20" s="76">
        <f t="shared" si="0"/>
        <v>8904610</v>
      </c>
      <c r="E20" s="76">
        <f t="shared" si="1"/>
        <v>60438</v>
      </c>
      <c r="F20" s="96">
        <f t="shared" si="2"/>
        <v>0.6787270863069803</v>
      </c>
      <c r="G20" s="76">
        <v>60273</v>
      </c>
      <c r="H20" s="76">
        <v>165</v>
      </c>
      <c r="I20" s="76">
        <f t="shared" si="3"/>
        <v>8844172</v>
      </c>
      <c r="J20" s="96">
        <f t="shared" si="4"/>
        <v>99.32127291369301</v>
      </c>
      <c r="K20" s="76">
        <v>8323341</v>
      </c>
      <c r="L20" s="96">
        <f t="shared" si="5"/>
        <v>93.47226885849015</v>
      </c>
      <c r="M20" s="76">
        <v>0</v>
      </c>
      <c r="N20" s="96">
        <f t="shared" si="6"/>
        <v>0</v>
      </c>
      <c r="O20" s="76">
        <v>520831</v>
      </c>
      <c r="P20" s="76">
        <v>150304</v>
      </c>
      <c r="Q20" s="96">
        <f t="shared" si="7"/>
        <v>5.849004055202867</v>
      </c>
      <c r="R20" s="76">
        <v>176262</v>
      </c>
      <c r="S20" s="70">
        <v>6</v>
      </c>
      <c r="T20" s="70">
        <v>26</v>
      </c>
      <c r="U20" s="70">
        <v>1</v>
      </c>
      <c r="V20" s="70">
        <v>0</v>
      </c>
      <c r="W20" s="70">
        <v>11</v>
      </c>
      <c r="X20" s="70">
        <v>1</v>
      </c>
      <c r="Y20" s="70">
        <v>1</v>
      </c>
      <c r="Z20" s="70">
        <v>20</v>
      </c>
    </row>
    <row r="21" spans="1:26" s="61" customFormat="1" ht="12" customHeight="1">
      <c r="A21" s="62" t="s">
        <v>114</v>
      </c>
      <c r="B21" s="63" t="s">
        <v>115</v>
      </c>
      <c r="C21" s="62" t="s">
        <v>64</v>
      </c>
      <c r="D21" s="76">
        <f t="shared" si="0"/>
        <v>2399479</v>
      </c>
      <c r="E21" s="76">
        <f t="shared" si="1"/>
        <v>232276</v>
      </c>
      <c r="F21" s="96">
        <f t="shared" si="2"/>
        <v>9.680268091531536</v>
      </c>
      <c r="G21" s="76">
        <v>231789</v>
      </c>
      <c r="H21" s="76">
        <v>487</v>
      </c>
      <c r="I21" s="76">
        <f t="shared" si="3"/>
        <v>2167203</v>
      </c>
      <c r="J21" s="96">
        <f t="shared" si="4"/>
        <v>90.31973190846846</v>
      </c>
      <c r="K21" s="76">
        <v>1371107</v>
      </c>
      <c r="L21" s="96">
        <f t="shared" si="5"/>
        <v>57.14186287940007</v>
      </c>
      <c r="M21" s="76">
        <v>125</v>
      </c>
      <c r="N21" s="96">
        <f t="shared" si="6"/>
        <v>0.00520946422119135</v>
      </c>
      <c r="O21" s="76">
        <v>795971</v>
      </c>
      <c r="P21" s="76">
        <v>238255</v>
      </c>
      <c r="Q21" s="96">
        <f t="shared" si="7"/>
        <v>33.1726595648472</v>
      </c>
      <c r="R21" s="76">
        <v>14383</v>
      </c>
      <c r="S21" s="70">
        <v>27</v>
      </c>
      <c r="T21" s="70">
        <v>1</v>
      </c>
      <c r="U21" s="70">
        <v>0</v>
      </c>
      <c r="V21" s="70">
        <v>2</v>
      </c>
      <c r="W21" s="70">
        <v>23</v>
      </c>
      <c r="X21" s="70">
        <v>0</v>
      </c>
      <c r="Y21" s="70">
        <v>0</v>
      </c>
      <c r="Z21" s="70">
        <v>7</v>
      </c>
    </row>
    <row r="22" spans="1:26" s="61" customFormat="1" ht="12" customHeight="1">
      <c r="A22" s="62" t="s">
        <v>116</v>
      </c>
      <c r="B22" s="63" t="s">
        <v>117</v>
      </c>
      <c r="C22" s="62" t="s">
        <v>64</v>
      </c>
      <c r="D22" s="76">
        <f t="shared" si="0"/>
        <v>1099285</v>
      </c>
      <c r="E22" s="76">
        <f t="shared" si="1"/>
        <v>76469</v>
      </c>
      <c r="F22" s="96">
        <f t="shared" si="2"/>
        <v>6.956248834469678</v>
      </c>
      <c r="G22" s="76">
        <v>76297</v>
      </c>
      <c r="H22" s="76">
        <v>172</v>
      </c>
      <c r="I22" s="76">
        <f t="shared" si="3"/>
        <v>1022816</v>
      </c>
      <c r="J22" s="96">
        <f t="shared" si="4"/>
        <v>93.04375116553032</v>
      </c>
      <c r="K22" s="76">
        <v>775897</v>
      </c>
      <c r="L22" s="96">
        <f t="shared" si="5"/>
        <v>70.5819691890638</v>
      </c>
      <c r="M22" s="76">
        <v>4749</v>
      </c>
      <c r="N22" s="96">
        <f t="shared" si="6"/>
        <v>0.4320080779779584</v>
      </c>
      <c r="O22" s="76">
        <v>242170</v>
      </c>
      <c r="P22" s="76">
        <v>113983</v>
      </c>
      <c r="Q22" s="96">
        <f t="shared" si="7"/>
        <v>22.029773898488564</v>
      </c>
      <c r="R22" s="76">
        <v>14188</v>
      </c>
      <c r="S22" s="70">
        <v>15</v>
      </c>
      <c r="T22" s="70">
        <v>0</v>
      </c>
      <c r="U22" s="70">
        <v>0</v>
      </c>
      <c r="V22" s="70">
        <v>0</v>
      </c>
      <c r="W22" s="70">
        <v>8</v>
      </c>
      <c r="X22" s="70">
        <v>0</v>
      </c>
      <c r="Y22" s="70">
        <v>0</v>
      </c>
      <c r="Z22" s="70">
        <v>7</v>
      </c>
    </row>
    <row r="23" spans="1:26" s="61" customFormat="1" ht="12" customHeight="1">
      <c r="A23" s="62" t="s">
        <v>118</v>
      </c>
      <c r="B23" s="63" t="s">
        <v>119</v>
      </c>
      <c r="C23" s="62" t="s">
        <v>64</v>
      </c>
      <c r="D23" s="76">
        <f t="shared" si="0"/>
        <v>1165386</v>
      </c>
      <c r="E23" s="76">
        <f t="shared" si="1"/>
        <v>58934</v>
      </c>
      <c r="F23" s="96">
        <f t="shared" si="2"/>
        <v>5.057036895929761</v>
      </c>
      <c r="G23" s="76">
        <v>58871</v>
      </c>
      <c r="H23" s="76">
        <v>63</v>
      </c>
      <c r="I23" s="76">
        <f t="shared" si="3"/>
        <v>1106452</v>
      </c>
      <c r="J23" s="96">
        <f t="shared" si="4"/>
        <v>94.94296310407024</v>
      </c>
      <c r="K23" s="76">
        <v>776889</v>
      </c>
      <c r="L23" s="96">
        <f t="shared" si="5"/>
        <v>66.6636633699049</v>
      </c>
      <c r="M23" s="76">
        <v>5488</v>
      </c>
      <c r="N23" s="96">
        <f t="shared" si="6"/>
        <v>0.47091693224390885</v>
      </c>
      <c r="O23" s="76">
        <v>324075</v>
      </c>
      <c r="P23" s="76">
        <v>114208</v>
      </c>
      <c r="Q23" s="96">
        <f t="shared" si="7"/>
        <v>27.80838280192142</v>
      </c>
      <c r="R23" s="76">
        <v>11501</v>
      </c>
      <c r="S23" s="70">
        <v>16</v>
      </c>
      <c r="T23" s="70">
        <v>0</v>
      </c>
      <c r="U23" s="70">
        <v>0</v>
      </c>
      <c r="V23" s="70">
        <v>3</v>
      </c>
      <c r="W23" s="70">
        <v>15</v>
      </c>
      <c r="X23" s="70">
        <v>0</v>
      </c>
      <c r="Y23" s="70">
        <v>0</v>
      </c>
      <c r="Z23" s="70">
        <v>4</v>
      </c>
    </row>
    <row r="24" spans="1:26" s="61" customFormat="1" ht="12" customHeight="1">
      <c r="A24" s="62" t="s">
        <v>120</v>
      </c>
      <c r="B24" s="63" t="s">
        <v>121</v>
      </c>
      <c r="C24" s="62" t="s">
        <v>64</v>
      </c>
      <c r="D24" s="76">
        <f t="shared" si="0"/>
        <v>811396</v>
      </c>
      <c r="E24" s="76">
        <f t="shared" si="1"/>
        <v>59986</v>
      </c>
      <c r="F24" s="96">
        <f t="shared" si="2"/>
        <v>7.392937603833394</v>
      </c>
      <c r="G24" s="76">
        <v>58408</v>
      </c>
      <c r="H24" s="76">
        <v>1578</v>
      </c>
      <c r="I24" s="76">
        <f t="shared" si="3"/>
        <v>751410</v>
      </c>
      <c r="J24" s="96">
        <f t="shared" si="4"/>
        <v>92.60706239616661</v>
      </c>
      <c r="K24" s="76">
        <v>523126</v>
      </c>
      <c r="L24" s="96">
        <f t="shared" si="5"/>
        <v>64.47234149539806</v>
      </c>
      <c r="M24" s="76">
        <v>0</v>
      </c>
      <c r="N24" s="96">
        <f t="shared" si="6"/>
        <v>0</v>
      </c>
      <c r="O24" s="76">
        <v>228284</v>
      </c>
      <c r="P24" s="76">
        <v>87929</v>
      </c>
      <c r="Q24" s="96">
        <f t="shared" si="7"/>
        <v>28.13472090076855</v>
      </c>
      <c r="R24" s="76">
        <v>13007</v>
      </c>
      <c r="S24" s="70">
        <v>17</v>
      </c>
      <c r="T24" s="70">
        <v>0</v>
      </c>
      <c r="U24" s="70">
        <v>0</v>
      </c>
      <c r="V24" s="70">
        <v>0</v>
      </c>
      <c r="W24" s="70">
        <v>17</v>
      </c>
      <c r="X24" s="70">
        <v>0</v>
      </c>
      <c r="Y24" s="70">
        <v>0</v>
      </c>
      <c r="Z24" s="70">
        <v>0</v>
      </c>
    </row>
    <row r="25" spans="1:26" s="61" customFormat="1" ht="12" customHeight="1">
      <c r="A25" s="62" t="s">
        <v>122</v>
      </c>
      <c r="B25" s="63" t="s">
        <v>123</v>
      </c>
      <c r="C25" s="62" t="s">
        <v>64</v>
      </c>
      <c r="D25" s="76">
        <f t="shared" si="0"/>
        <v>866516</v>
      </c>
      <c r="E25" s="76">
        <f t="shared" si="1"/>
        <v>66530</v>
      </c>
      <c r="F25" s="96">
        <f t="shared" si="2"/>
        <v>7.677873230269262</v>
      </c>
      <c r="G25" s="76">
        <v>66524</v>
      </c>
      <c r="H25" s="76">
        <v>6</v>
      </c>
      <c r="I25" s="76">
        <f t="shared" si="3"/>
        <v>799986</v>
      </c>
      <c r="J25" s="96">
        <f t="shared" si="4"/>
        <v>92.32212676973074</v>
      </c>
      <c r="K25" s="76">
        <v>445227</v>
      </c>
      <c r="L25" s="96">
        <f t="shared" si="5"/>
        <v>51.38127859150898</v>
      </c>
      <c r="M25" s="76">
        <v>7746</v>
      </c>
      <c r="N25" s="96">
        <f t="shared" si="6"/>
        <v>0.89392463612905</v>
      </c>
      <c r="O25" s="76">
        <v>347013</v>
      </c>
      <c r="P25" s="76">
        <v>119844</v>
      </c>
      <c r="Q25" s="96">
        <f t="shared" si="7"/>
        <v>40.046923542092706</v>
      </c>
      <c r="R25" s="76">
        <v>16641</v>
      </c>
      <c r="S25" s="70">
        <v>21</v>
      </c>
      <c r="T25" s="70">
        <v>2</v>
      </c>
      <c r="U25" s="70">
        <v>0</v>
      </c>
      <c r="V25" s="70">
        <v>4</v>
      </c>
      <c r="W25" s="70">
        <v>20</v>
      </c>
      <c r="X25" s="70">
        <v>1</v>
      </c>
      <c r="Y25" s="70">
        <v>1</v>
      </c>
      <c r="Z25" s="70">
        <v>5</v>
      </c>
    </row>
    <row r="26" spans="1:26" s="61" customFormat="1" ht="12" customHeight="1">
      <c r="A26" s="62" t="s">
        <v>124</v>
      </c>
      <c r="B26" s="63" t="s">
        <v>125</v>
      </c>
      <c r="C26" s="62" t="s">
        <v>64</v>
      </c>
      <c r="D26" s="76">
        <f t="shared" si="0"/>
        <v>2173112</v>
      </c>
      <c r="E26" s="76">
        <f t="shared" si="1"/>
        <v>292474</v>
      </c>
      <c r="F26" s="96">
        <f t="shared" si="2"/>
        <v>13.458763285095293</v>
      </c>
      <c r="G26" s="76">
        <v>291786</v>
      </c>
      <c r="H26" s="76">
        <v>688</v>
      </c>
      <c r="I26" s="76">
        <f t="shared" si="3"/>
        <v>1880638</v>
      </c>
      <c r="J26" s="96">
        <f t="shared" si="4"/>
        <v>86.54123671490471</v>
      </c>
      <c r="K26" s="76">
        <v>1520042</v>
      </c>
      <c r="L26" s="96">
        <f t="shared" si="5"/>
        <v>69.94770633082878</v>
      </c>
      <c r="M26" s="76">
        <v>6410</v>
      </c>
      <c r="N26" s="96">
        <f t="shared" si="6"/>
        <v>0.2949686900629144</v>
      </c>
      <c r="O26" s="76">
        <v>354186</v>
      </c>
      <c r="P26" s="76">
        <v>240635</v>
      </c>
      <c r="Q26" s="96">
        <f t="shared" si="7"/>
        <v>16.29856169401301</v>
      </c>
      <c r="R26" s="76">
        <v>38746</v>
      </c>
      <c r="S26" s="70">
        <v>69</v>
      </c>
      <c r="T26" s="70">
        <v>1</v>
      </c>
      <c r="U26" s="70">
        <v>3</v>
      </c>
      <c r="V26" s="70">
        <v>4</v>
      </c>
      <c r="W26" s="70">
        <v>70</v>
      </c>
      <c r="X26" s="70">
        <v>1</v>
      </c>
      <c r="Y26" s="70">
        <v>3</v>
      </c>
      <c r="Z26" s="70">
        <v>3</v>
      </c>
    </row>
    <row r="27" spans="1:26" s="61" customFormat="1" ht="12" customHeight="1">
      <c r="A27" s="62" t="s">
        <v>126</v>
      </c>
      <c r="B27" s="63" t="s">
        <v>127</v>
      </c>
      <c r="C27" s="62" t="s">
        <v>64</v>
      </c>
      <c r="D27" s="76">
        <f t="shared" si="0"/>
        <v>2034153</v>
      </c>
      <c r="E27" s="76">
        <f t="shared" si="1"/>
        <v>144868</v>
      </c>
      <c r="F27" s="96">
        <f t="shared" si="2"/>
        <v>7.121784841159933</v>
      </c>
      <c r="G27" s="76">
        <v>144047</v>
      </c>
      <c r="H27" s="76">
        <v>821</v>
      </c>
      <c r="I27" s="76">
        <f t="shared" si="3"/>
        <v>1889285</v>
      </c>
      <c r="J27" s="96">
        <f t="shared" si="4"/>
        <v>92.87821515884008</v>
      </c>
      <c r="K27" s="76">
        <v>1179343</v>
      </c>
      <c r="L27" s="96">
        <f t="shared" si="5"/>
        <v>57.977103983820285</v>
      </c>
      <c r="M27" s="76">
        <v>10998</v>
      </c>
      <c r="N27" s="96">
        <f t="shared" si="6"/>
        <v>0.5406672949379914</v>
      </c>
      <c r="O27" s="76">
        <v>698944</v>
      </c>
      <c r="P27" s="76">
        <v>352584</v>
      </c>
      <c r="Q27" s="96">
        <f t="shared" si="7"/>
        <v>34.36044388008178</v>
      </c>
      <c r="R27" s="76">
        <v>52437</v>
      </c>
      <c r="S27" s="70">
        <v>32</v>
      </c>
      <c r="T27" s="70">
        <v>4</v>
      </c>
      <c r="U27" s="70">
        <v>1</v>
      </c>
      <c r="V27" s="70">
        <v>5</v>
      </c>
      <c r="W27" s="70">
        <v>25</v>
      </c>
      <c r="X27" s="70">
        <v>6</v>
      </c>
      <c r="Y27" s="70">
        <v>3</v>
      </c>
      <c r="Z27" s="70">
        <v>8</v>
      </c>
    </row>
    <row r="28" spans="1:26" s="61" customFormat="1" ht="12" customHeight="1">
      <c r="A28" s="62" t="s">
        <v>128</v>
      </c>
      <c r="B28" s="63" t="s">
        <v>129</v>
      </c>
      <c r="C28" s="62" t="s">
        <v>64</v>
      </c>
      <c r="D28" s="76">
        <f t="shared" si="0"/>
        <v>3777633</v>
      </c>
      <c r="E28" s="76">
        <f t="shared" si="1"/>
        <v>141249</v>
      </c>
      <c r="F28" s="96">
        <f t="shared" si="2"/>
        <v>3.739087412673492</v>
      </c>
      <c r="G28" s="76">
        <v>139349</v>
      </c>
      <c r="H28" s="76">
        <v>1900</v>
      </c>
      <c r="I28" s="76">
        <f t="shared" si="3"/>
        <v>3636384</v>
      </c>
      <c r="J28" s="96">
        <f t="shared" si="4"/>
        <v>96.2609125873265</v>
      </c>
      <c r="K28" s="76">
        <v>1907617</v>
      </c>
      <c r="L28" s="96">
        <f t="shared" si="5"/>
        <v>50.4976793669475</v>
      </c>
      <c r="M28" s="76">
        <v>17270</v>
      </c>
      <c r="N28" s="96">
        <f t="shared" si="6"/>
        <v>0.4571645789837181</v>
      </c>
      <c r="O28" s="76">
        <v>1711497</v>
      </c>
      <c r="P28" s="76">
        <v>534037</v>
      </c>
      <c r="Q28" s="96">
        <f t="shared" si="7"/>
        <v>45.306068641395285</v>
      </c>
      <c r="R28" s="76">
        <v>95372</v>
      </c>
      <c r="S28" s="70">
        <v>27</v>
      </c>
      <c r="T28" s="70">
        <v>3</v>
      </c>
      <c r="U28" s="70">
        <v>3</v>
      </c>
      <c r="V28" s="70">
        <v>2</v>
      </c>
      <c r="W28" s="70">
        <v>26</v>
      </c>
      <c r="X28" s="70">
        <v>1</v>
      </c>
      <c r="Y28" s="70">
        <v>4</v>
      </c>
      <c r="Z28" s="70">
        <v>4</v>
      </c>
    </row>
    <row r="29" spans="1:26" s="61" customFormat="1" ht="12" customHeight="1">
      <c r="A29" s="62" t="s">
        <v>130</v>
      </c>
      <c r="B29" s="63" t="s">
        <v>131</v>
      </c>
      <c r="C29" s="62" t="s">
        <v>64</v>
      </c>
      <c r="D29" s="76">
        <f t="shared" si="0"/>
        <v>7241710</v>
      </c>
      <c r="E29" s="76">
        <f t="shared" si="1"/>
        <v>225926</v>
      </c>
      <c r="F29" s="96">
        <f t="shared" si="2"/>
        <v>3.1197880058715417</v>
      </c>
      <c r="G29" s="76">
        <v>225475</v>
      </c>
      <c r="H29" s="76">
        <v>451</v>
      </c>
      <c r="I29" s="76">
        <f t="shared" si="3"/>
        <v>7015784</v>
      </c>
      <c r="J29" s="96">
        <f t="shared" si="4"/>
        <v>96.88021199412846</v>
      </c>
      <c r="K29" s="76">
        <v>4768455</v>
      </c>
      <c r="L29" s="96">
        <f t="shared" si="5"/>
        <v>65.84708584022282</v>
      </c>
      <c r="M29" s="76">
        <v>13671</v>
      </c>
      <c r="N29" s="96">
        <f t="shared" si="6"/>
        <v>0.18878137898369307</v>
      </c>
      <c r="O29" s="76">
        <v>2233658</v>
      </c>
      <c r="P29" s="76">
        <v>937128</v>
      </c>
      <c r="Q29" s="96">
        <f t="shared" si="7"/>
        <v>30.844344774921943</v>
      </c>
      <c r="R29" s="76">
        <v>216933</v>
      </c>
      <c r="S29" s="70">
        <v>38</v>
      </c>
      <c r="T29" s="70">
        <v>13</v>
      </c>
      <c r="U29" s="70">
        <v>2</v>
      </c>
      <c r="V29" s="70">
        <v>4</v>
      </c>
      <c r="W29" s="70">
        <v>37</v>
      </c>
      <c r="X29" s="70">
        <v>4</v>
      </c>
      <c r="Y29" s="70">
        <v>3</v>
      </c>
      <c r="Z29" s="70">
        <v>13</v>
      </c>
    </row>
    <row r="30" spans="1:26" s="61" customFormat="1" ht="12" customHeight="1">
      <c r="A30" s="62" t="s">
        <v>132</v>
      </c>
      <c r="B30" s="63" t="s">
        <v>133</v>
      </c>
      <c r="C30" s="62" t="s">
        <v>64</v>
      </c>
      <c r="D30" s="76">
        <f t="shared" si="0"/>
        <v>1862575</v>
      </c>
      <c r="E30" s="76">
        <f t="shared" si="1"/>
        <v>232279</v>
      </c>
      <c r="F30" s="96">
        <f t="shared" si="2"/>
        <v>12.47085352267694</v>
      </c>
      <c r="G30" s="76">
        <v>232248</v>
      </c>
      <c r="H30" s="76">
        <v>31</v>
      </c>
      <c r="I30" s="76">
        <f t="shared" si="3"/>
        <v>1630296</v>
      </c>
      <c r="J30" s="96">
        <f t="shared" si="4"/>
        <v>87.52914647732307</v>
      </c>
      <c r="K30" s="76">
        <v>747179</v>
      </c>
      <c r="L30" s="96">
        <f t="shared" si="5"/>
        <v>40.11537790424546</v>
      </c>
      <c r="M30" s="76">
        <v>3562</v>
      </c>
      <c r="N30" s="96">
        <f t="shared" si="6"/>
        <v>0.1912406211830396</v>
      </c>
      <c r="O30" s="76">
        <v>879555</v>
      </c>
      <c r="P30" s="76">
        <v>540926</v>
      </c>
      <c r="Q30" s="96">
        <f t="shared" si="7"/>
        <v>47.222527951894556</v>
      </c>
      <c r="R30" s="76">
        <v>49583</v>
      </c>
      <c r="S30" s="70">
        <v>26</v>
      </c>
      <c r="T30" s="70">
        <v>0</v>
      </c>
      <c r="U30" s="70">
        <v>1</v>
      </c>
      <c r="V30" s="70">
        <v>2</v>
      </c>
      <c r="W30" s="70">
        <v>23</v>
      </c>
      <c r="X30" s="70">
        <v>0</v>
      </c>
      <c r="Y30" s="70">
        <v>1</v>
      </c>
      <c r="Z30" s="70">
        <v>5</v>
      </c>
    </row>
    <row r="31" spans="1:26" s="61" customFormat="1" ht="12" customHeight="1">
      <c r="A31" s="62" t="s">
        <v>134</v>
      </c>
      <c r="B31" s="63" t="s">
        <v>135</v>
      </c>
      <c r="C31" s="62" t="s">
        <v>64</v>
      </c>
      <c r="D31" s="76">
        <f t="shared" si="0"/>
        <v>1389630</v>
      </c>
      <c r="E31" s="76">
        <f t="shared" si="1"/>
        <v>94123</v>
      </c>
      <c r="F31" s="96">
        <f t="shared" si="2"/>
        <v>6.773241798176493</v>
      </c>
      <c r="G31" s="76">
        <v>91377</v>
      </c>
      <c r="H31" s="76">
        <v>2746</v>
      </c>
      <c r="I31" s="76">
        <f t="shared" si="3"/>
        <v>1295507</v>
      </c>
      <c r="J31" s="96">
        <f t="shared" si="4"/>
        <v>93.22675820182351</v>
      </c>
      <c r="K31" s="76">
        <v>1065690</v>
      </c>
      <c r="L31" s="96">
        <f t="shared" si="5"/>
        <v>76.68875887826256</v>
      </c>
      <c r="M31" s="76">
        <v>0</v>
      </c>
      <c r="N31" s="96">
        <f t="shared" si="6"/>
        <v>0</v>
      </c>
      <c r="O31" s="76">
        <v>229817</v>
      </c>
      <c r="P31" s="76">
        <v>162823</v>
      </c>
      <c r="Q31" s="96">
        <f t="shared" si="7"/>
        <v>16.537999323560946</v>
      </c>
      <c r="R31" s="76">
        <v>28559</v>
      </c>
      <c r="S31" s="70">
        <v>19</v>
      </c>
      <c r="T31" s="70">
        <v>0</v>
      </c>
      <c r="U31" s="70">
        <v>0</v>
      </c>
      <c r="V31" s="70">
        <v>0</v>
      </c>
      <c r="W31" s="70">
        <v>14</v>
      </c>
      <c r="X31" s="70">
        <v>0</v>
      </c>
      <c r="Y31" s="70">
        <v>0</v>
      </c>
      <c r="Z31" s="70">
        <v>5</v>
      </c>
    </row>
    <row r="32" spans="1:26" s="61" customFormat="1" ht="12" customHeight="1">
      <c r="A32" s="62" t="s">
        <v>136</v>
      </c>
      <c r="B32" s="63" t="s">
        <v>137</v>
      </c>
      <c r="C32" s="62" t="s">
        <v>64</v>
      </c>
      <c r="D32" s="76">
        <f t="shared" si="0"/>
        <v>2639007</v>
      </c>
      <c r="E32" s="76">
        <f t="shared" si="1"/>
        <v>190562</v>
      </c>
      <c r="F32" s="96">
        <f t="shared" si="2"/>
        <v>7.220973646526894</v>
      </c>
      <c r="G32" s="76">
        <v>177465</v>
      </c>
      <c r="H32" s="76">
        <v>13097</v>
      </c>
      <c r="I32" s="76">
        <f t="shared" si="3"/>
        <v>2448445</v>
      </c>
      <c r="J32" s="96">
        <f t="shared" si="4"/>
        <v>92.7790263534731</v>
      </c>
      <c r="K32" s="76">
        <v>2252295</v>
      </c>
      <c r="L32" s="96">
        <f t="shared" si="5"/>
        <v>85.34630639479168</v>
      </c>
      <c r="M32" s="76">
        <v>939</v>
      </c>
      <c r="N32" s="96">
        <f t="shared" si="6"/>
        <v>0.03558156533878084</v>
      </c>
      <c r="O32" s="76">
        <v>195211</v>
      </c>
      <c r="P32" s="76">
        <v>94602</v>
      </c>
      <c r="Q32" s="96">
        <f t="shared" si="7"/>
        <v>7.397138393342647</v>
      </c>
      <c r="R32" s="76">
        <v>52687</v>
      </c>
      <c r="S32" s="70">
        <v>16</v>
      </c>
      <c r="T32" s="70">
        <v>10</v>
      </c>
      <c r="U32" s="70">
        <v>0</v>
      </c>
      <c r="V32" s="70">
        <v>0</v>
      </c>
      <c r="W32" s="70">
        <v>13</v>
      </c>
      <c r="X32" s="70">
        <v>4</v>
      </c>
      <c r="Y32" s="70">
        <v>3</v>
      </c>
      <c r="Z32" s="70">
        <v>6</v>
      </c>
    </row>
    <row r="33" spans="1:26" s="61" customFormat="1" ht="12" customHeight="1">
      <c r="A33" s="62" t="s">
        <v>138</v>
      </c>
      <c r="B33" s="63" t="s">
        <v>139</v>
      </c>
      <c r="C33" s="62" t="s">
        <v>64</v>
      </c>
      <c r="D33" s="76">
        <f t="shared" si="0"/>
        <v>8686560</v>
      </c>
      <c r="E33" s="76">
        <f t="shared" si="1"/>
        <v>284754</v>
      </c>
      <c r="F33" s="96">
        <f t="shared" si="2"/>
        <v>3.2780985798751177</v>
      </c>
      <c r="G33" s="76">
        <v>283778</v>
      </c>
      <c r="H33" s="76">
        <v>976</v>
      </c>
      <c r="I33" s="76">
        <f t="shared" si="3"/>
        <v>8401806</v>
      </c>
      <c r="J33" s="96">
        <f t="shared" si="4"/>
        <v>96.72190142012488</v>
      </c>
      <c r="K33" s="76">
        <v>7736786</v>
      </c>
      <c r="L33" s="96">
        <f t="shared" si="5"/>
        <v>89.06616658378</v>
      </c>
      <c r="M33" s="76">
        <v>494</v>
      </c>
      <c r="N33" s="96">
        <f t="shared" si="6"/>
        <v>0.005686946271020979</v>
      </c>
      <c r="O33" s="76">
        <v>664526</v>
      </c>
      <c r="P33" s="76">
        <v>293703</v>
      </c>
      <c r="Q33" s="96">
        <f t="shared" si="7"/>
        <v>7.650047890073861</v>
      </c>
      <c r="R33" s="76">
        <v>209567</v>
      </c>
      <c r="S33" s="70">
        <v>7</v>
      </c>
      <c r="T33" s="70">
        <v>31</v>
      </c>
      <c r="U33" s="70">
        <v>2</v>
      </c>
      <c r="V33" s="70">
        <v>3</v>
      </c>
      <c r="W33" s="70">
        <v>13</v>
      </c>
      <c r="X33" s="70">
        <v>1</v>
      </c>
      <c r="Y33" s="70">
        <v>4</v>
      </c>
      <c r="Z33" s="70">
        <v>25</v>
      </c>
    </row>
    <row r="34" spans="1:26" s="61" customFormat="1" ht="12" customHeight="1">
      <c r="A34" s="62" t="s">
        <v>140</v>
      </c>
      <c r="B34" s="63" t="s">
        <v>141</v>
      </c>
      <c r="C34" s="62" t="s">
        <v>64</v>
      </c>
      <c r="D34" s="76">
        <f t="shared" si="0"/>
        <v>5607943</v>
      </c>
      <c r="E34" s="76">
        <f t="shared" si="1"/>
        <v>182843</v>
      </c>
      <c r="F34" s="96">
        <f t="shared" si="2"/>
        <v>3.2604290022206004</v>
      </c>
      <c r="G34" s="76">
        <v>182232</v>
      </c>
      <c r="H34" s="76">
        <v>611</v>
      </c>
      <c r="I34" s="76">
        <f t="shared" si="3"/>
        <v>5425100</v>
      </c>
      <c r="J34" s="96">
        <f t="shared" si="4"/>
        <v>96.7395709977794</v>
      </c>
      <c r="K34" s="76">
        <v>4969866</v>
      </c>
      <c r="L34" s="96">
        <f t="shared" si="5"/>
        <v>88.62190646374259</v>
      </c>
      <c r="M34" s="76">
        <v>71062</v>
      </c>
      <c r="N34" s="96">
        <f t="shared" si="6"/>
        <v>1.2671669451704484</v>
      </c>
      <c r="O34" s="76">
        <v>384172</v>
      </c>
      <c r="P34" s="76">
        <v>215123</v>
      </c>
      <c r="Q34" s="96">
        <f t="shared" si="7"/>
        <v>6.8504975888663635</v>
      </c>
      <c r="R34" s="76">
        <v>101606</v>
      </c>
      <c r="S34" s="70">
        <v>33</v>
      </c>
      <c r="T34" s="70">
        <v>4</v>
      </c>
      <c r="U34" s="70">
        <v>1</v>
      </c>
      <c r="V34" s="70">
        <v>3</v>
      </c>
      <c r="W34" s="70">
        <v>28</v>
      </c>
      <c r="X34" s="70">
        <v>1</v>
      </c>
      <c r="Y34" s="70">
        <v>2</v>
      </c>
      <c r="Z34" s="70">
        <v>10</v>
      </c>
    </row>
    <row r="35" spans="1:26" s="61" customFormat="1" ht="12" customHeight="1">
      <c r="A35" s="62" t="s">
        <v>142</v>
      </c>
      <c r="B35" s="63" t="s">
        <v>143</v>
      </c>
      <c r="C35" s="62" t="s">
        <v>64</v>
      </c>
      <c r="D35" s="76">
        <f t="shared" si="0"/>
        <v>1420895</v>
      </c>
      <c r="E35" s="76">
        <f t="shared" si="1"/>
        <v>114251</v>
      </c>
      <c r="F35" s="96">
        <f t="shared" si="2"/>
        <v>8.040777115831922</v>
      </c>
      <c r="G35" s="76">
        <v>113509</v>
      </c>
      <c r="H35" s="76">
        <v>742</v>
      </c>
      <c r="I35" s="76">
        <f t="shared" si="3"/>
        <v>1306644</v>
      </c>
      <c r="J35" s="96">
        <f t="shared" si="4"/>
        <v>91.95922288416808</v>
      </c>
      <c r="K35" s="76">
        <v>918974</v>
      </c>
      <c r="L35" s="96">
        <f t="shared" si="5"/>
        <v>64.67571495430697</v>
      </c>
      <c r="M35" s="76">
        <v>5416</v>
      </c>
      <c r="N35" s="96">
        <f t="shared" si="6"/>
        <v>0.38116820736226115</v>
      </c>
      <c r="O35" s="76">
        <v>382254</v>
      </c>
      <c r="P35" s="76">
        <v>123284</v>
      </c>
      <c r="Q35" s="96">
        <f t="shared" si="7"/>
        <v>26.902339722498848</v>
      </c>
      <c r="R35" s="76">
        <v>11254</v>
      </c>
      <c r="S35" s="70">
        <v>26</v>
      </c>
      <c r="T35" s="70">
        <v>13</v>
      </c>
      <c r="U35" s="70">
        <v>0</v>
      </c>
      <c r="V35" s="70">
        <v>0</v>
      </c>
      <c r="W35" s="70">
        <v>26</v>
      </c>
      <c r="X35" s="70">
        <v>5</v>
      </c>
      <c r="Y35" s="70">
        <v>2</v>
      </c>
      <c r="Z35" s="70">
        <v>6</v>
      </c>
    </row>
    <row r="36" spans="1:26" s="61" customFormat="1" ht="12" customHeight="1">
      <c r="A36" s="62" t="s">
        <v>144</v>
      </c>
      <c r="B36" s="63" t="s">
        <v>145</v>
      </c>
      <c r="C36" s="62" t="s">
        <v>64</v>
      </c>
      <c r="D36" s="76">
        <f t="shared" si="0"/>
        <v>1036689</v>
      </c>
      <c r="E36" s="76">
        <f t="shared" si="1"/>
        <v>277813</v>
      </c>
      <c r="F36" s="96">
        <f t="shared" si="2"/>
        <v>26.798104349520447</v>
      </c>
      <c r="G36" s="76">
        <v>275907</v>
      </c>
      <c r="H36" s="76">
        <v>1906</v>
      </c>
      <c r="I36" s="76">
        <f t="shared" si="3"/>
        <v>758876</v>
      </c>
      <c r="J36" s="96">
        <f t="shared" si="4"/>
        <v>73.20189565047956</v>
      </c>
      <c r="K36" s="76">
        <v>152634</v>
      </c>
      <c r="L36" s="96">
        <f t="shared" si="5"/>
        <v>14.723219789155667</v>
      </c>
      <c r="M36" s="76">
        <v>1921</v>
      </c>
      <c r="N36" s="96">
        <f t="shared" si="6"/>
        <v>0.18530147421261342</v>
      </c>
      <c r="O36" s="76">
        <v>604321</v>
      </c>
      <c r="P36" s="76">
        <v>279073</v>
      </c>
      <c r="Q36" s="96">
        <f t="shared" si="7"/>
        <v>58.29337438711127</v>
      </c>
      <c r="R36" s="76">
        <v>6160</v>
      </c>
      <c r="S36" s="70">
        <v>27</v>
      </c>
      <c r="T36" s="70">
        <v>3</v>
      </c>
      <c r="U36" s="70">
        <v>0</v>
      </c>
      <c r="V36" s="70">
        <v>0</v>
      </c>
      <c r="W36" s="70">
        <v>22</v>
      </c>
      <c r="X36" s="70">
        <v>8</v>
      </c>
      <c r="Y36" s="70">
        <v>0</v>
      </c>
      <c r="Z36" s="70">
        <v>0</v>
      </c>
    </row>
    <row r="37" spans="1:26" s="61" customFormat="1" ht="12" customHeight="1">
      <c r="A37" s="62" t="s">
        <v>146</v>
      </c>
      <c r="B37" s="63" t="s">
        <v>147</v>
      </c>
      <c r="C37" s="62" t="s">
        <v>64</v>
      </c>
      <c r="D37" s="76">
        <f t="shared" si="0"/>
        <v>599481</v>
      </c>
      <c r="E37" s="76">
        <f t="shared" si="1"/>
        <v>70301</v>
      </c>
      <c r="F37" s="96">
        <f t="shared" si="2"/>
        <v>11.726977168584158</v>
      </c>
      <c r="G37" s="76">
        <v>68574</v>
      </c>
      <c r="H37" s="76">
        <v>1727</v>
      </c>
      <c r="I37" s="76">
        <f t="shared" si="3"/>
        <v>529180</v>
      </c>
      <c r="J37" s="96">
        <f t="shared" si="4"/>
        <v>88.27302283141584</v>
      </c>
      <c r="K37" s="76">
        <v>323417</v>
      </c>
      <c r="L37" s="96">
        <f t="shared" si="5"/>
        <v>53.94949965053104</v>
      </c>
      <c r="M37" s="76">
        <v>1672</v>
      </c>
      <c r="N37" s="96">
        <f t="shared" si="6"/>
        <v>0.27890792201921333</v>
      </c>
      <c r="O37" s="76">
        <v>204091</v>
      </c>
      <c r="P37" s="76">
        <v>81096</v>
      </c>
      <c r="Q37" s="96">
        <f t="shared" si="7"/>
        <v>34.04461525886558</v>
      </c>
      <c r="R37" s="76">
        <v>4270</v>
      </c>
      <c r="S37" s="70">
        <v>17</v>
      </c>
      <c r="T37" s="70">
        <v>0</v>
      </c>
      <c r="U37" s="70">
        <v>0</v>
      </c>
      <c r="V37" s="70">
        <v>2</v>
      </c>
      <c r="W37" s="70">
        <v>15</v>
      </c>
      <c r="X37" s="70">
        <v>0</v>
      </c>
      <c r="Y37" s="70">
        <v>0</v>
      </c>
      <c r="Z37" s="70">
        <v>4</v>
      </c>
    </row>
    <row r="38" spans="1:26" s="61" customFormat="1" ht="12" customHeight="1">
      <c r="A38" s="62" t="s">
        <v>148</v>
      </c>
      <c r="B38" s="63" t="s">
        <v>149</v>
      </c>
      <c r="C38" s="62" t="s">
        <v>64</v>
      </c>
      <c r="D38" s="76">
        <f t="shared" si="0"/>
        <v>728413</v>
      </c>
      <c r="E38" s="76">
        <f t="shared" si="1"/>
        <v>191855</v>
      </c>
      <c r="F38" s="96">
        <f t="shared" si="2"/>
        <v>26.338766606307136</v>
      </c>
      <c r="G38" s="76">
        <v>186797</v>
      </c>
      <c r="H38" s="76">
        <v>5058</v>
      </c>
      <c r="I38" s="76">
        <f t="shared" si="3"/>
        <v>536558</v>
      </c>
      <c r="J38" s="96">
        <f t="shared" si="4"/>
        <v>73.66123339369285</v>
      </c>
      <c r="K38" s="76">
        <v>254405</v>
      </c>
      <c r="L38" s="96">
        <f t="shared" si="5"/>
        <v>34.925928010620346</v>
      </c>
      <c r="M38" s="76">
        <v>4608</v>
      </c>
      <c r="N38" s="96">
        <f t="shared" si="6"/>
        <v>0.6326081494976065</v>
      </c>
      <c r="O38" s="76">
        <v>277545</v>
      </c>
      <c r="P38" s="76">
        <v>191385</v>
      </c>
      <c r="Q38" s="96">
        <f t="shared" si="7"/>
        <v>38.102697233574915</v>
      </c>
      <c r="R38" s="76">
        <v>5751</v>
      </c>
      <c r="S38" s="70">
        <v>21</v>
      </c>
      <c r="T38" s="70">
        <v>0</v>
      </c>
      <c r="U38" s="70">
        <v>0</v>
      </c>
      <c r="V38" s="70">
        <v>0</v>
      </c>
      <c r="W38" s="70">
        <v>18</v>
      </c>
      <c r="X38" s="70">
        <v>0</v>
      </c>
      <c r="Y38" s="70">
        <v>1</v>
      </c>
      <c r="Z38" s="70">
        <v>2</v>
      </c>
    </row>
    <row r="39" spans="1:26" s="61" customFormat="1" ht="12" customHeight="1">
      <c r="A39" s="62" t="s">
        <v>150</v>
      </c>
      <c r="B39" s="63" t="s">
        <v>151</v>
      </c>
      <c r="C39" s="62" t="s">
        <v>64</v>
      </c>
      <c r="D39" s="76">
        <f t="shared" si="0"/>
        <v>1954461</v>
      </c>
      <c r="E39" s="76">
        <f t="shared" si="1"/>
        <v>312849</v>
      </c>
      <c r="F39" s="96">
        <f t="shared" si="2"/>
        <v>16.00691955480309</v>
      </c>
      <c r="G39" s="76">
        <v>305149</v>
      </c>
      <c r="H39" s="76">
        <v>7700</v>
      </c>
      <c r="I39" s="76">
        <f t="shared" si="3"/>
        <v>1641612</v>
      </c>
      <c r="J39" s="96">
        <f t="shared" si="4"/>
        <v>83.99308044519691</v>
      </c>
      <c r="K39" s="76">
        <v>998995</v>
      </c>
      <c r="L39" s="96">
        <f t="shared" si="5"/>
        <v>51.11358067518359</v>
      </c>
      <c r="M39" s="76">
        <v>477</v>
      </c>
      <c r="N39" s="96">
        <f t="shared" si="6"/>
        <v>0.02440570571630746</v>
      </c>
      <c r="O39" s="76">
        <v>642140</v>
      </c>
      <c r="P39" s="76">
        <v>371228</v>
      </c>
      <c r="Q39" s="96">
        <f t="shared" si="7"/>
        <v>32.85509406429701</v>
      </c>
      <c r="R39" s="76">
        <v>22581</v>
      </c>
      <c r="S39" s="70">
        <v>25</v>
      </c>
      <c r="T39" s="70">
        <v>2</v>
      </c>
      <c r="U39" s="70">
        <v>0</v>
      </c>
      <c r="V39" s="70">
        <v>0</v>
      </c>
      <c r="W39" s="70">
        <v>13</v>
      </c>
      <c r="X39" s="70">
        <v>1</v>
      </c>
      <c r="Y39" s="70">
        <v>0</v>
      </c>
      <c r="Z39" s="70">
        <v>13</v>
      </c>
    </row>
    <row r="40" spans="1:26" s="61" customFormat="1" ht="12" customHeight="1">
      <c r="A40" s="62" t="s">
        <v>152</v>
      </c>
      <c r="B40" s="63" t="s">
        <v>153</v>
      </c>
      <c r="C40" s="62" t="s">
        <v>64</v>
      </c>
      <c r="D40" s="76">
        <f t="shared" si="0"/>
        <v>2860986</v>
      </c>
      <c r="E40" s="76">
        <f t="shared" si="1"/>
        <v>404504</v>
      </c>
      <c r="F40" s="96">
        <f t="shared" si="2"/>
        <v>14.138622139360347</v>
      </c>
      <c r="G40" s="76">
        <v>385798</v>
      </c>
      <c r="H40" s="76">
        <v>18706</v>
      </c>
      <c r="I40" s="76">
        <f t="shared" si="3"/>
        <v>2456482</v>
      </c>
      <c r="J40" s="96">
        <f t="shared" si="4"/>
        <v>85.86137786063965</v>
      </c>
      <c r="K40" s="76">
        <v>1808129</v>
      </c>
      <c r="L40" s="96">
        <f t="shared" si="5"/>
        <v>63.19950534535995</v>
      </c>
      <c r="M40" s="76">
        <v>859</v>
      </c>
      <c r="N40" s="96">
        <f t="shared" si="6"/>
        <v>0.03002461389185407</v>
      </c>
      <c r="O40" s="76">
        <v>647494</v>
      </c>
      <c r="P40" s="76">
        <v>389750</v>
      </c>
      <c r="Q40" s="96">
        <f t="shared" si="7"/>
        <v>22.631847901387843</v>
      </c>
      <c r="R40" s="76">
        <v>40843</v>
      </c>
      <c r="S40" s="70">
        <v>18</v>
      </c>
      <c r="T40" s="70">
        <v>5</v>
      </c>
      <c r="U40" s="70">
        <v>0</v>
      </c>
      <c r="V40" s="70">
        <v>0</v>
      </c>
      <c r="W40" s="70">
        <v>17</v>
      </c>
      <c r="X40" s="70">
        <v>0</v>
      </c>
      <c r="Y40" s="70">
        <v>2</v>
      </c>
      <c r="Z40" s="70">
        <v>4</v>
      </c>
    </row>
    <row r="41" spans="1:26" s="61" customFormat="1" ht="12" customHeight="1">
      <c r="A41" s="62" t="s">
        <v>154</v>
      </c>
      <c r="B41" s="63" t="s">
        <v>155</v>
      </c>
      <c r="C41" s="62" t="s">
        <v>64</v>
      </c>
      <c r="D41" s="76">
        <f t="shared" si="0"/>
        <v>1466571</v>
      </c>
      <c r="E41" s="76">
        <f t="shared" si="1"/>
        <v>210016</v>
      </c>
      <c r="F41" s="96">
        <f t="shared" si="2"/>
        <v>14.320206795306875</v>
      </c>
      <c r="G41" s="76">
        <v>199458</v>
      </c>
      <c r="H41" s="76">
        <v>10558</v>
      </c>
      <c r="I41" s="76">
        <f t="shared" si="3"/>
        <v>1256555</v>
      </c>
      <c r="J41" s="96">
        <f t="shared" si="4"/>
        <v>85.67979320469313</v>
      </c>
      <c r="K41" s="76">
        <v>804046</v>
      </c>
      <c r="L41" s="96">
        <f t="shared" si="5"/>
        <v>54.82489426014833</v>
      </c>
      <c r="M41" s="76">
        <v>100</v>
      </c>
      <c r="N41" s="96">
        <f t="shared" si="6"/>
        <v>0.006818626578597286</v>
      </c>
      <c r="O41" s="76">
        <v>452409</v>
      </c>
      <c r="P41" s="76">
        <v>181584</v>
      </c>
      <c r="Q41" s="96">
        <f t="shared" si="7"/>
        <v>30.848080317966193</v>
      </c>
      <c r="R41" s="76">
        <v>14666</v>
      </c>
      <c r="S41" s="70">
        <v>10</v>
      </c>
      <c r="T41" s="70">
        <v>4</v>
      </c>
      <c r="U41" s="70">
        <v>0</v>
      </c>
      <c r="V41" s="70">
        <v>5</v>
      </c>
      <c r="W41" s="70">
        <v>4</v>
      </c>
      <c r="X41" s="70">
        <v>4</v>
      </c>
      <c r="Y41" s="70">
        <v>0</v>
      </c>
      <c r="Z41" s="70">
        <v>11</v>
      </c>
    </row>
    <row r="42" spans="1:26" s="61" customFormat="1" ht="12" customHeight="1">
      <c r="A42" s="62" t="s">
        <v>156</v>
      </c>
      <c r="B42" s="63" t="s">
        <v>157</v>
      </c>
      <c r="C42" s="62" t="s">
        <v>64</v>
      </c>
      <c r="D42" s="76">
        <f t="shared" si="0"/>
        <v>797733</v>
      </c>
      <c r="E42" s="76">
        <f t="shared" si="1"/>
        <v>99440</v>
      </c>
      <c r="F42" s="96">
        <f t="shared" si="2"/>
        <v>12.465323610782054</v>
      </c>
      <c r="G42" s="76">
        <v>90455</v>
      </c>
      <c r="H42" s="76">
        <v>8985</v>
      </c>
      <c r="I42" s="76">
        <f t="shared" si="3"/>
        <v>698293</v>
      </c>
      <c r="J42" s="96">
        <f t="shared" si="4"/>
        <v>87.53467638921795</v>
      </c>
      <c r="K42" s="76">
        <v>97578</v>
      </c>
      <c r="L42" s="96">
        <f t="shared" si="5"/>
        <v>12.231912181143315</v>
      </c>
      <c r="M42" s="76">
        <v>5402</v>
      </c>
      <c r="N42" s="96">
        <f t="shared" si="6"/>
        <v>0.6771689274481563</v>
      </c>
      <c r="O42" s="76">
        <v>595313</v>
      </c>
      <c r="P42" s="76">
        <v>251085</v>
      </c>
      <c r="Q42" s="96">
        <f t="shared" si="7"/>
        <v>74.62559528062648</v>
      </c>
      <c r="R42" s="76">
        <v>5265</v>
      </c>
      <c r="S42" s="70">
        <v>23</v>
      </c>
      <c r="T42" s="70">
        <v>1</v>
      </c>
      <c r="U42" s="70">
        <v>0</v>
      </c>
      <c r="V42" s="70">
        <v>0</v>
      </c>
      <c r="W42" s="70">
        <v>21</v>
      </c>
      <c r="X42" s="70">
        <v>3</v>
      </c>
      <c r="Y42" s="70">
        <v>0</v>
      </c>
      <c r="Z42" s="70">
        <v>0</v>
      </c>
    </row>
    <row r="43" spans="1:26" s="61" customFormat="1" ht="12" customHeight="1">
      <c r="A43" s="62" t="s">
        <v>158</v>
      </c>
      <c r="B43" s="63" t="s">
        <v>159</v>
      </c>
      <c r="C43" s="62" t="s">
        <v>64</v>
      </c>
      <c r="D43" s="76">
        <f t="shared" si="0"/>
        <v>1016434</v>
      </c>
      <c r="E43" s="76">
        <f t="shared" si="1"/>
        <v>173434</v>
      </c>
      <c r="F43" s="96">
        <f t="shared" si="2"/>
        <v>17.06298687371733</v>
      </c>
      <c r="G43" s="76">
        <v>170913</v>
      </c>
      <c r="H43" s="76">
        <v>2521</v>
      </c>
      <c r="I43" s="76">
        <f t="shared" si="3"/>
        <v>843000</v>
      </c>
      <c r="J43" s="96">
        <f t="shared" si="4"/>
        <v>82.93701312628266</v>
      </c>
      <c r="K43" s="76">
        <v>361662</v>
      </c>
      <c r="L43" s="96">
        <f t="shared" si="5"/>
        <v>35.58145437873979</v>
      </c>
      <c r="M43" s="76">
        <v>462</v>
      </c>
      <c r="N43" s="96">
        <f t="shared" si="6"/>
        <v>0.04545302498735777</v>
      </c>
      <c r="O43" s="76">
        <v>480876</v>
      </c>
      <c r="P43" s="76">
        <v>247760</v>
      </c>
      <c r="Q43" s="96">
        <f t="shared" si="7"/>
        <v>47.31010572255553</v>
      </c>
      <c r="R43" s="76">
        <v>8993</v>
      </c>
      <c r="S43" s="70">
        <v>17</v>
      </c>
      <c r="T43" s="70">
        <v>0</v>
      </c>
      <c r="U43" s="70">
        <v>0</v>
      </c>
      <c r="V43" s="70">
        <v>0</v>
      </c>
      <c r="W43" s="70">
        <v>13</v>
      </c>
      <c r="X43" s="70">
        <v>0</v>
      </c>
      <c r="Y43" s="70">
        <v>0</v>
      </c>
      <c r="Z43" s="70">
        <v>4</v>
      </c>
    </row>
    <row r="44" spans="1:26" s="61" customFormat="1" ht="12" customHeight="1">
      <c r="A44" s="62" t="s">
        <v>160</v>
      </c>
      <c r="B44" s="63" t="s">
        <v>161</v>
      </c>
      <c r="C44" s="62" t="s">
        <v>64</v>
      </c>
      <c r="D44" s="76">
        <f t="shared" si="0"/>
        <v>1462858</v>
      </c>
      <c r="E44" s="76">
        <f t="shared" si="1"/>
        <v>229096</v>
      </c>
      <c r="F44" s="96">
        <f t="shared" si="2"/>
        <v>15.660850198720585</v>
      </c>
      <c r="G44" s="76">
        <v>224990</v>
      </c>
      <c r="H44" s="76">
        <v>4106</v>
      </c>
      <c r="I44" s="76">
        <f t="shared" si="3"/>
        <v>1233762</v>
      </c>
      <c r="J44" s="96">
        <f t="shared" si="4"/>
        <v>84.3391498012794</v>
      </c>
      <c r="K44" s="76">
        <v>632994</v>
      </c>
      <c r="L44" s="96">
        <f t="shared" si="5"/>
        <v>43.27104886461981</v>
      </c>
      <c r="M44" s="76">
        <v>6637</v>
      </c>
      <c r="N44" s="96">
        <f t="shared" si="6"/>
        <v>0.4537009060346254</v>
      </c>
      <c r="O44" s="76">
        <v>594131</v>
      </c>
      <c r="P44" s="76">
        <v>281874</v>
      </c>
      <c r="Q44" s="96">
        <f t="shared" si="7"/>
        <v>40.61440003062498</v>
      </c>
      <c r="R44" s="76">
        <v>9825</v>
      </c>
      <c r="S44" s="70">
        <v>16</v>
      </c>
      <c r="T44" s="70">
        <v>3</v>
      </c>
      <c r="U44" s="70">
        <v>1</v>
      </c>
      <c r="V44" s="70">
        <v>0</v>
      </c>
      <c r="W44" s="70">
        <v>15</v>
      </c>
      <c r="X44" s="70">
        <v>2</v>
      </c>
      <c r="Y44" s="70">
        <v>1</v>
      </c>
      <c r="Z44" s="70">
        <v>2</v>
      </c>
    </row>
    <row r="45" spans="1:26" s="61" customFormat="1" ht="12" customHeight="1">
      <c r="A45" s="62" t="s">
        <v>162</v>
      </c>
      <c r="B45" s="63" t="s">
        <v>163</v>
      </c>
      <c r="C45" s="62" t="s">
        <v>64</v>
      </c>
      <c r="D45" s="76">
        <f t="shared" si="0"/>
        <v>776457</v>
      </c>
      <c r="E45" s="76">
        <f t="shared" si="1"/>
        <v>202053</v>
      </c>
      <c r="F45" s="96">
        <f t="shared" si="2"/>
        <v>26.02243266529892</v>
      </c>
      <c r="G45" s="76">
        <v>198628</v>
      </c>
      <c r="H45" s="76">
        <v>3425</v>
      </c>
      <c r="I45" s="76">
        <f t="shared" si="3"/>
        <v>574404</v>
      </c>
      <c r="J45" s="96">
        <f t="shared" si="4"/>
        <v>73.97756733470109</v>
      </c>
      <c r="K45" s="76">
        <v>197855</v>
      </c>
      <c r="L45" s="96">
        <f t="shared" si="5"/>
        <v>25.481771688580306</v>
      </c>
      <c r="M45" s="76">
        <v>8212</v>
      </c>
      <c r="N45" s="96">
        <f t="shared" si="6"/>
        <v>1.0576245690360186</v>
      </c>
      <c r="O45" s="76">
        <v>368337</v>
      </c>
      <c r="P45" s="76">
        <v>231512</v>
      </c>
      <c r="Q45" s="96">
        <f t="shared" si="7"/>
        <v>47.43817107708475</v>
      </c>
      <c r="R45" s="76">
        <v>3570</v>
      </c>
      <c r="S45" s="70">
        <v>29</v>
      </c>
      <c r="T45" s="70">
        <v>1</v>
      </c>
      <c r="U45" s="70">
        <v>0</v>
      </c>
      <c r="V45" s="70">
        <v>4</v>
      </c>
      <c r="W45" s="70">
        <v>28</v>
      </c>
      <c r="X45" s="70">
        <v>1</v>
      </c>
      <c r="Y45" s="70">
        <v>0</v>
      </c>
      <c r="Z45" s="70">
        <v>5</v>
      </c>
    </row>
    <row r="46" spans="1:26" s="61" customFormat="1" ht="12" customHeight="1">
      <c r="A46" s="62" t="s">
        <v>164</v>
      </c>
      <c r="B46" s="63" t="s">
        <v>165</v>
      </c>
      <c r="C46" s="62" t="s">
        <v>64</v>
      </c>
      <c r="D46" s="76">
        <f t="shared" si="0"/>
        <v>5066417</v>
      </c>
      <c r="E46" s="76">
        <f t="shared" si="1"/>
        <v>734758</v>
      </c>
      <c r="F46" s="96">
        <f t="shared" si="2"/>
        <v>14.502517262199301</v>
      </c>
      <c r="G46" s="76">
        <v>731956</v>
      </c>
      <c r="H46" s="76">
        <v>2802</v>
      </c>
      <c r="I46" s="76">
        <f t="shared" si="3"/>
        <v>4331659</v>
      </c>
      <c r="J46" s="96">
        <f t="shared" si="4"/>
        <v>85.4974827378007</v>
      </c>
      <c r="K46" s="76">
        <v>3655495</v>
      </c>
      <c r="L46" s="96">
        <f t="shared" si="5"/>
        <v>72.15148299083948</v>
      </c>
      <c r="M46" s="76">
        <v>23716</v>
      </c>
      <c r="N46" s="96">
        <f t="shared" si="6"/>
        <v>0.4681020137110704</v>
      </c>
      <c r="O46" s="76">
        <v>652448</v>
      </c>
      <c r="P46" s="76">
        <v>495157</v>
      </c>
      <c r="Q46" s="96">
        <f t="shared" si="7"/>
        <v>12.877897733250146</v>
      </c>
      <c r="R46" s="76">
        <v>61855</v>
      </c>
      <c r="S46" s="70">
        <v>46</v>
      </c>
      <c r="T46" s="70">
        <v>13</v>
      </c>
      <c r="U46" s="70">
        <v>0</v>
      </c>
      <c r="V46" s="70">
        <v>1</v>
      </c>
      <c r="W46" s="70">
        <v>31</v>
      </c>
      <c r="X46" s="70">
        <v>14</v>
      </c>
      <c r="Y46" s="70">
        <v>0</v>
      </c>
      <c r="Z46" s="70">
        <v>15</v>
      </c>
    </row>
    <row r="47" spans="1:26" s="61" customFormat="1" ht="12" customHeight="1">
      <c r="A47" s="62" t="s">
        <v>166</v>
      </c>
      <c r="B47" s="63" t="s">
        <v>167</v>
      </c>
      <c r="C47" s="62" t="s">
        <v>64</v>
      </c>
      <c r="D47" s="76">
        <f t="shared" si="0"/>
        <v>861716</v>
      </c>
      <c r="E47" s="76">
        <f t="shared" si="1"/>
        <v>275113</v>
      </c>
      <c r="F47" s="96">
        <f t="shared" si="2"/>
        <v>31.926179855079862</v>
      </c>
      <c r="G47" s="76">
        <v>273300</v>
      </c>
      <c r="H47" s="76">
        <v>1813</v>
      </c>
      <c r="I47" s="76">
        <f t="shared" si="3"/>
        <v>586603</v>
      </c>
      <c r="J47" s="96">
        <f t="shared" si="4"/>
        <v>68.07382014492013</v>
      </c>
      <c r="K47" s="76">
        <v>356554</v>
      </c>
      <c r="L47" s="96">
        <f t="shared" si="5"/>
        <v>41.377205483012965</v>
      </c>
      <c r="M47" s="76">
        <v>651</v>
      </c>
      <c r="N47" s="96">
        <f t="shared" si="6"/>
        <v>0.0755469319358118</v>
      </c>
      <c r="O47" s="76">
        <v>229398</v>
      </c>
      <c r="P47" s="76">
        <v>176239</v>
      </c>
      <c r="Q47" s="96">
        <f t="shared" si="7"/>
        <v>26.621067729971358</v>
      </c>
      <c r="R47" s="76">
        <v>4200</v>
      </c>
      <c r="S47" s="70">
        <v>19</v>
      </c>
      <c r="T47" s="70">
        <v>1</v>
      </c>
      <c r="U47" s="70">
        <v>0</v>
      </c>
      <c r="V47" s="70">
        <v>0</v>
      </c>
      <c r="W47" s="70">
        <v>19</v>
      </c>
      <c r="X47" s="70">
        <v>1</v>
      </c>
      <c r="Y47" s="70">
        <v>0</v>
      </c>
      <c r="Z47" s="70">
        <v>0</v>
      </c>
    </row>
    <row r="48" spans="1:26" s="61" customFormat="1" ht="12" customHeight="1">
      <c r="A48" s="62" t="s">
        <v>168</v>
      </c>
      <c r="B48" s="63" t="s">
        <v>169</v>
      </c>
      <c r="C48" s="62" t="s">
        <v>64</v>
      </c>
      <c r="D48" s="76">
        <f t="shared" si="0"/>
        <v>1457540</v>
      </c>
      <c r="E48" s="76">
        <f t="shared" si="1"/>
        <v>436630</v>
      </c>
      <c r="F48" s="96">
        <f t="shared" si="2"/>
        <v>29.956639268905143</v>
      </c>
      <c r="G48" s="76">
        <v>434679</v>
      </c>
      <c r="H48" s="76">
        <v>1951</v>
      </c>
      <c r="I48" s="76">
        <f t="shared" si="3"/>
        <v>1020910</v>
      </c>
      <c r="J48" s="96">
        <f t="shared" si="4"/>
        <v>70.04336073109486</v>
      </c>
      <c r="K48" s="76">
        <v>746409</v>
      </c>
      <c r="L48" s="96">
        <f t="shared" si="5"/>
        <v>51.21018977180729</v>
      </c>
      <c r="M48" s="76">
        <v>14389</v>
      </c>
      <c r="N48" s="96">
        <f t="shared" si="6"/>
        <v>0.987211328677086</v>
      </c>
      <c r="O48" s="76">
        <v>260112</v>
      </c>
      <c r="P48" s="76">
        <v>213119</v>
      </c>
      <c r="Q48" s="96">
        <f t="shared" si="7"/>
        <v>17.84595963061048</v>
      </c>
      <c r="R48" s="76">
        <v>8106</v>
      </c>
      <c r="S48" s="70">
        <v>20</v>
      </c>
      <c r="T48" s="70">
        <v>0</v>
      </c>
      <c r="U48" s="70">
        <v>0</v>
      </c>
      <c r="V48" s="70">
        <v>1</v>
      </c>
      <c r="W48" s="70">
        <v>17</v>
      </c>
      <c r="X48" s="70">
        <v>0</v>
      </c>
      <c r="Y48" s="70">
        <v>0</v>
      </c>
      <c r="Z48" s="70">
        <v>4</v>
      </c>
    </row>
    <row r="49" spans="1:26" s="61" customFormat="1" ht="12" customHeight="1">
      <c r="A49" s="62" t="s">
        <v>170</v>
      </c>
      <c r="B49" s="63" t="s">
        <v>171</v>
      </c>
      <c r="C49" s="62" t="s">
        <v>64</v>
      </c>
      <c r="D49" s="76">
        <f t="shared" si="0"/>
        <v>1840241</v>
      </c>
      <c r="E49" s="76">
        <f t="shared" si="1"/>
        <v>321786</v>
      </c>
      <c r="F49" s="96">
        <f t="shared" si="2"/>
        <v>17.486079268965316</v>
      </c>
      <c r="G49" s="76">
        <v>317591</v>
      </c>
      <c r="H49" s="76">
        <v>4195</v>
      </c>
      <c r="I49" s="76">
        <f t="shared" si="3"/>
        <v>1518455</v>
      </c>
      <c r="J49" s="96">
        <f t="shared" si="4"/>
        <v>82.51392073103469</v>
      </c>
      <c r="K49" s="76">
        <v>1010681</v>
      </c>
      <c r="L49" s="96">
        <f t="shared" si="5"/>
        <v>54.921121744380216</v>
      </c>
      <c r="M49" s="76">
        <v>5093</v>
      </c>
      <c r="N49" s="96">
        <f t="shared" si="6"/>
        <v>0.2767572290803216</v>
      </c>
      <c r="O49" s="76">
        <v>502681</v>
      </c>
      <c r="P49" s="76">
        <v>277729</v>
      </c>
      <c r="Q49" s="96">
        <f t="shared" si="7"/>
        <v>27.316041757574144</v>
      </c>
      <c r="R49" s="76">
        <v>8879</v>
      </c>
      <c r="S49" s="70">
        <v>39</v>
      </c>
      <c r="T49" s="70">
        <v>2</v>
      </c>
      <c r="U49" s="70">
        <v>1</v>
      </c>
      <c r="V49" s="70">
        <v>3</v>
      </c>
      <c r="W49" s="70">
        <v>28</v>
      </c>
      <c r="X49" s="70">
        <v>11</v>
      </c>
      <c r="Y49" s="70">
        <v>1</v>
      </c>
      <c r="Z49" s="70">
        <v>5</v>
      </c>
    </row>
    <row r="50" spans="1:26" s="61" customFormat="1" ht="12" customHeight="1">
      <c r="A50" s="62" t="s">
        <v>172</v>
      </c>
      <c r="B50" s="63" t="s">
        <v>173</v>
      </c>
      <c r="C50" s="62" t="s">
        <v>64</v>
      </c>
      <c r="D50" s="76">
        <f t="shared" si="0"/>
        <v>1213921</v>
      </c>
      <c r="E50" s="76">
        <f t="shared" si="1"/>
        <v>177513</v>
      </c>
      <c r="F50" s="96">
        <f t="shared" si="2"/>
        <v>14.623109741078702</v>
      </c>
      <c r="G50" s="76">
        <v>162025</v>
      </c>
      <c r="H50" s="76">
        <v>15488</v>
      </c>
      <c r="I50" s="76">
        <f t="shared" si="3"/>
        <v>1036408</v>
      </c>
      <c r="J50" s="96">
        <f t="shared" si="4"/>
        <v>85.3768902589213</v>
      </c>
      <c r="K50" s="76">
        <v>454670</v>
      </c>
      <c r="L50" s="96">
        <f t="shared" si="5"/>
        <v>37.45466138241286</v>
      </c>
      <c r="M50" s="76">
        <v>755</v>
      </c>
      <c r="N50" s="96">
        <f t="shared" si="6"/>
        <v>0.062195151084790526</v>
      </c>
      <c r="O50" s="76">
        <v>580983</v>
      </c>
      <c r="P50" s="76">
        <v>254329</v>
      </c>
      <c r="Q50" s="96">
        <f t="shared" si="7"/>
        <v>47.86003372542365</v>
      </c>
      <c r="R50" s="76">
        <v>11183</v>
      </c>
      <c r="S50" s="70">
        <v>14</v>
      </c>
      <c r="T50" s="70">
        <v>2</v>
      </c>
      <c r="U50" s="70">
        <v>0</v>
      </c>
      <c r="V50" s="70">
        <v>2</v>
      </c>
      <c r="W50" s="70">
        <v>7</v>
      </c>
      <c r="X50" s="70">
        <v>5</v>
      </c>
      <c r="Y50" s="70">
        <v>0</v>
      </c>
      <c r="Z50" s="70">
        <v>6</v>
      </c>
    </row>
    <row r="51" spans="1:26" s="61" customFormat="1" ht="12" customHeight="1">
      <c r="A51" s="62" t="s">
        <v>174</v>
      </c>
      <c r="B51" s="63" t="s">
        <v>175</v>
      </c>
      <c r="C51" s="62" t="s">
        <v>64</v>
      </c>
      <c r="D51" s="76">
        <f t="shared" si="0"/>
        <v>1154686</v>
      </c>
      <c r="E51" s="76">
        <f t="shared" si="1"/>
        <v>168500</v>
      </c>
      <c r="F51" s="96">
        <f t="shared" si="2"/>
        <v>14.59271178484887</v>
      </c>
      <c r="G51" s="76">
        <v>168468</v>
      </c>
      <c r="H51" s="76">
        <v>32</v>
      </c>
      <c r="I51" s="76">
        <f t="shared" si="3"/>
        <v>986186</v>
      </c>
      <c r="J51" s="96">
        <f t="shared" si="4"/>
        <v>85.40728821515114</v>
      </c>
      <c r="K51" s="76">
        <v>532613</v>
      </c>
      <c r="L51" s="96">
        <f t="shared" si="5"/>
        <v>46.126219595630324</v>
      </c>
      <c r="M51" s="76">
        <v>3360</v>
      </c>
      <c r="N51" s="96">
        <f t="shared" si="6"/>
        <v>0.29098819938927123</v>
      </c>
      <c r="O51" s="76">
        <v>450213</v>
      </c>
      <c r="P51" s="76">
        <v>236635</v>
      </c>
      <c r="Q51" s="96">
        <f t="shared" si="7"/>
        <v>38.990080420131534</v>
      </c>
      <c r="R51" s="76">
        <v>3948</v>
      </c>
      <c r="S51" s="70">
        <v>18</v>
      </c>
      <c r="T51" s="70">
        <v>2</v>
      </c>
      <c r="U51" s="70">
        <v>3</v>
      </c>
      <c r="V51" s="70">
        <v>3</v>
      </c>
      <c r="W51" s="70">
        <v>17</v>
      </c>
      <c r="X51" s="70">
        <v>1</v>
      </c>
      <c r="Y51" s="70">
        <v>3</v>
      </c>
      <c r="Z51" s="70">
        <v>5</v>
      </c>
    </row>
    <row r="52" spans="1:26" s="61" customFormat="1" ht="12" customHeight="1">
      <c r="A52" s="62" t="s">
        <v>176</v>
      </c>
      <c r="B52" s="63" t="s">
        <v>177</v>
      </c>
      <c r="C52" s="62" t="s">
        <v>64</v>
      </c>
      <c r="D52" s="76">
        <f t="shared" si="0"/>
        <v>1732895</v>
      </c>
      <c r="E52" s="76">
        <f t="shared" si="1"/>
        <v>324739</v>
      </c>
      <c r="F52" s="96">
        <f t="shared" si="2"/>
        <v>18.739681284786442</v>
      </c>
      <c r="G52" s="76">
        <v>323761</v>
      </c>
      <c r="H52" s="76">
        <v>978</v>
      </c>
      <c r="I52" s="76">
        <f t="shared" si="3"/>
        <v>1408156</v>
      </c>
      <c r="J52" s="96">
        <f t="shared" si="4"/>
        <v>81.26031871521356</v>
      </c>
      <c r="K52" s="76">
        <v>638101</v>
      </c>
      <c r="L52" s="96">
        <f t="shared" si="5"/>
        <v>36.822831158264066</v>
      </c>
      <c r="M52" s="76">
        <v>6695</v>
      </c>
      <c r="N52" s="96">
        <f t="shared" si="6"/>
        <v>0.3863477013898707</v>
      </c>
      <c r="O52" s="76">
        <v>763360</v>
      </c>
      <c r="P52" s="76">
        <v>432938</v>
      </c>
      <c r="Q52" s="96">
        <f t="shared" si="7"/>
        <v>44.051139855559626</v>
      </c>
      <c r="R52" s="76">
        <v>5800</v>
      </c>
      <c r="S52" s="70">
        <v>33</v>
      </c>
      <c r="T52" s="70">
        <v>6</v>
      </c>
      <c r="U52" s="70">
        <v>2</v>
      </c>
      <c r="V52" s="70">
        <v>2</v>
      </c>
      <c r="W52" s="70">
        <v>22</v>
      </c>
      <c r="X52" s="70">
        <v>15</v>
      </c>
      <c r="Y52" s="70">
        <v>4</v>
      </c>
      <c r="Z52" s="70">
        <v>2</v>
      </c>
    </row>
    <row r="53" spans="1:26" s="61" customFormat="1" ht="12" customHeight="1">
      <c r="A53" s="62" t="s">
        <v>178</v>
      </c>
      <c r="B53" s="63" t="s">
        <v>179</v>
      </c>
      <c r="C53" s="62" t="s">
        <v>64</v>
      </c>
      <c r="D53" s="76">
        <f t="shared" si="0"/>
        <v>1407522</v>
      </c>
      <c r="E53" s="76">
        <f t="shared" si="1"/>
        <v>92398</v>
      </c>
      <c r="F53" s="96">
        <f t="shared" si="2"/>
        <v>6.564586557084009</v>
      </c>
      <c r="G53" s="76">
        <v>92294</v>
      </c>
      <c r="H53" s="76">
        <v>104</v>
      </c>
      <c r="I53" s="76">
        <f t="shared" si="3"/>
        <v>1315124</v>
      </c>
      <c r="J53" s="96">
        <f t="shared" si="4"/>
        <v>93.43541344291599</v>
      </c>
      <c r="K53" s="76">
        <v>823437</v>
      </c>
      <c r="L53" s="96">
        <f t="shared" si="5"/>
        <v>58.50260244600084</v>
      </c>
      <c r="M53" s="76">
        <v>0</v>
      </c>
      <c r="N53" s="96">
        <f t="shared" si="6"/>
        <v>0</v>
      </c>
      <c r="O53" s="76">
        <v>491687</v>
      </c>
      <c r="P53" s="76">
        <v>181967</v>
      </c>
      <c r="Q53" s="96">
        <f t="shared" si="7"/>
        <v>34.93281099691515</v>
      </c>
      <c r="R53" s="76">
        <v>9122</v>
      </c>
      <c r="S53" s="70">
        <v>29</v>
      </c>
      <c r="T53" s="70">
        <v>2</v>
      </c>
      <c r="U53" s="70">
        <v>3</v>
      </c>
      <c r="V53" s="70">
        <v>7</v>
      </c>
      <c r="W53" s="70">
        <v>30</v>
      </c>
      <c r="X53" s="70">
        <v>1</v>
      </c>
      <c r="Y53" s="70">
        <v>3</v>
      </c>
      <c r="Z53" s="70">
        <v>7</v>
      </c>
    </row>
    <row r="54" spans="1:26" s="59" customFormat="1" ht="12" customHeight="1">
      <c r="A54" s="58" t="s">
        <v>85</v>
      </c>
      <c r="B54" s="66" t="s">
        <v>447</v>
      </c>
      <c r="C54" s="58" t="s">
        <v>64</v>
      </c>
      <c r="D54" s="74">
        <f>SUM(D7:D53)</f>
        <v>127429340</v>
      </c>
      <c r="E54" s="74">
        <f>SUM(E7:E53)</f>
        <v>10809783</v>
      </c>
      <c r="F54" s="78">
        <f>IF(D54&gt;0,E54/D54*100,"-")</f>
        <v>8.482962400966684</v>
      </c>
      <c r="G54" s="74">
        <f>SUM(G7:G53)</f>
        <v>10671224</v>
      </c>
      <c r="H54" s="74">
        <f>SUM(H7:H53)</f>
        <v>138559</v>
      </c>
      <c r="I54" s="74">
        <f>SUM(I7:I53)</f>
        <v>116619557</v>
      </c>
      <c r="J54" s="78">
        <f>IF($D54&gt;0,I54/$D54*100,"-")</f>
        <v>91.51703759903332</v>
      </c>
      <c r="K54" s="74">
        <f>SUM(K7:K53)</f>
        <v>87818736</v>
      </c>
      <c r="L54" s="78">
        <f>IF($D54&gt;0,K54/$D54*100,"-")</f>
        <v>68.91563277342566</v>
      </c>
      <c r="M54" s="74">
        <f>SUM(M7:M53)</f>
        <v>296731</v>
      </c>
      <c r="N54" s="78">
        <f>IF($D54&gt;0,M54/$D54*100,"-")</f>
        <v>0.23285924575925762</v>
      </c>
      <c r="O54" s="74">
        <f>SUM(O7:O53)</f>
        <v>28504090</v>
      </c>
      <c r="P54" s="74">
        <f>SUM(P7:P53)</f>
        <v>13792291</v>
      </c>
      <c r="Q54" s="78">
        <f>IF($D54&gt;0,O54/$D54*100,"-")</f>
        <v>22.36854557984841</v>
      </c>
      <c r="R54" s="74">
        <f>SUM(R7:R53)</f>
        <v>2550196</v>
      </c>
      <c r="S54" s="112">
        <f>SUM(S7:S53)</f>
        <v>1335</v>
      </c>
      <c r="T54" s="112">
        <f>SUM(T7:T53)</f>
        <v>218</v>
      </c>
      <c r="U54" s="112">
        <f>SUM(U7:U53)</f>
        <v>60</v>
      </c>
      <c r="V54" s="112">
        <f>SUM(V7:V53)</f>
        <v>137</v>
      </c>
      <c r="W54" s="112">
        <f>SUM(W7:W53)</f>
        <v>1181</v>
      </c>
      <c r="X54" s="112">
        <f>SUM(X7:X53)</f>
        <v>117</v>
      </c>
      <c r="Y54" s="112">
        <f>SUM(Y7:Y53)</f>
        <v>70</v>
      </c>
      <c r="Z54" s="112">
        <f>SUM(Z7:Z53)</f>
        <v>382</v>
      </c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3" sqref="B23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22" t="s">
        <v>180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8" t="s">
        <v>181</v>
      </c>
      <c r="B2" s="144" t="s">
        <v>182</v>
      </c>
      <c r="C2" s="144" t="s">
        <v>183</v>
      </c>
      <c r="D2" s="123" t="s">
        <v>184</v>
      </c>
      <c r="E2" s="85"/>
      <c r="F2" s="85"/>
      <c r="G2" s="85"/>
      <c r="H2" s="85"/>
      <c r="I2" s="85"/>
      <c r="J2" s="85"/>
      <c r="K2" s="85"/>
      <c r="L2" s="85"/>
      <c r="M2" s="86"/>
      <c r="N2" s="123" t="s">
        <v>185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50" t="s">
        <v>186</v>
      </c>
      <c r="AG2" s="151"/>
      <c r="AH2" s="151"/>
      <c r="AI2" s="152"/>
      <c r="AJ2" s="150" t="s">
        <v>187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7" t="s">
        <v>188</v>
      </c>
      <c r="AU2" s="144"/>
      <c r="AV2" s="144"/>
      <c r="AW2" s="144"/>
      <c r="AX2" s="144"/>
      <c r="AY2" s="144"/>
      <c r="AZ2" s="150" t="s">
        <v>189</v>
      </c>
      <c r="BA2" s="151"/>
      <c r="BB2" s="151"/>
      <c r="BC2" s="152"/>
    </row>
    <row r="3" spans="1:55" s="53" customFormat="1" ht="26.25" customHeight="1">
      <c r="A3" s="145"/>
      <c r="B3" s="145"/>
      <c r="C3" s="145"/>
      <c r="D3" s="89" t="s">
        <v>190</v>
      </c>
      <c r="E3" s="153" t="s">
        <v>191</v>
      </c>
      <c r="F3" s="151"/>
      <c r="G3" s="152"/>
      <c r="H3" s="156" t="s">
        <v>192</v>
      </c>
      <c r="I3" s="157"/>
      <c r="J3" s="158"/>
      <c r="K3" s="153" t="s">
        <v>193</v>
      </c>
      <c r="L3" s="157"/>
      <c r="M3" s="158"/>
      <c r="N3" s="89" t="s">
        <v>190</v>
      </c>
      <c r="O3" s="153" t="s">
        <v>194</v>
      </c>
      <c r="P3" s="154"/>
      <c r="Q3" s="154"/>
      <c r="R3" s="154"/>
      <c r="S3" s="154"/>
      <c r="T3" s="154"/>
      <c r="U3" s="155"/>
      <c r="V3" s="153" t="s">
        <v>195</v>
      </c>
      <c r="W3" s="154"/>
      <c r="X3" s="154"/>
      <c r="Y3" s="154"/>
      <c r="Z3" s="154"/>
      <c r="AA3" s="154"/>
      <c r="AB3" s="155"/>
      <c r="AC3" s="124" t="s">
        <v>196</v>
      </c>
      <c r="AD3" s="87"/>
      <c r="AE3" s="88"/>
      <c r="AF3" s="146" t="s">
        <v>190</v>
      </c>
      <c r="AG3" s="144" t="s">
        <v>198</v>
      </c>
      <c r="AH3" s="144" t="s">
        <v>200</v>
      </c>
      <c r="AI3" s="144" t="s">
        <v>201</v>
      </c>
      <c r="AJ3" s="145" t="s">
        <v>64</v>
      </c>
      <c r="AK3" s="144" t="s">
        <v>203</v>
      </c>
      <c r="AL3" s="144" t="s">
        <v>204</v>
      </c>
      <c r="AM3" s="144" t="s">
        <v>205</v>
      </c>
      <c r="AN3" s="144" t="s">
        <v>200</v>
      </c>
      <c r="AO3" s="144" t="s">
        <v>201</v>
      </c>
      <c r="AP3" s="144" t="s">
        <v>206</v>
      </c>
      <c r="AQ3" s="144" t="s">
        <v>207</v>
      </c>
      <c r="AR3" s="144" t="s">
        <v>208</v>
      </c>
      <c r="AS3" s="144" t="s">
        <v>209</v>
      </c>
      <c r="AT3" s="146" t="s">
        <v>64</v>
      </c>
      <c r="AU3" s="144" t="s">
        <v>203</v>
      </c>
      <c r="AV3" s="144" t="s">
        <v>204</v>
      </c>
      <c r="AW3" s="144" t="s">
        <v>205</v>
      </c>
      <c r="AX3" s="144" t="s">
        <v>200</v>
      </c>
      <c r="AY3" s="144" t="s">
        <v>201</v>
      </c>
      <c r="AZ3" s="146" t="s">
        <v>64</v>
      </c>
      <c r="BA3" s="144" t="s">
        <v>210</v>
      </c>
      <c r="BB3" s="144" t="s">
        <v>200</v>
      </c>
      <c r="BC3" s="144" t="s">
        <v>201</v>
      </c>
    </row>
    <row r="4" spans="1:55" s="53" customFormat="1" ht="26.25" customHeight="1">
      <c r="A4" s="145"/>
      <c r="B4" s="145"/>
      <c r="C4" s="145"/>
      <c r="D4" s="89"/>
      <c r="E4" s="89" t="s">
        <v>64</v>
      </c>
      <c r="F4" s="120" t="s">
        <v>211</v>
      </c>
      <c r="G4" s="120" t="s">
        <v>212</v>
      </c>
      <c r="H4" s="89" t="s">
        <v>64</v>
      </c>
      <c r="I4" s="120" t="s">
        <v>211</v>
      </c>
      <c r="J4" s="120" t="s">
        <v>212</v>
      </c>
      <c r="K4" s="89" t="s">
        <v>64</v>
      </c>
      <c r="L4" s="120" t="s">
        <v>211</v>
      </c>
      <c r="M4" s="120" t="s">
        <v>212</v>
      </c>
      <c r="N4" s="89"/>
      <c r="O4" s="89" t="s">
        <v>64</v>
      </c>
      <c r="P4" s="120" t="s">
        <v>210</v>
      </c>
      <c r="Q4" s="120" t="s">
        <v>200</v>
      </c>
      <c r="R4" s="120" t="s">
        <v>201</v>
      </c>
      <c r="S4" s="120" t="s">
        <v>214</v>
      </c>
      <c r="T4" s="120" t="s">
        <v>216</v>
      </c>
      <c r="U4" s="120" t="s">
        <v>218</v>
      </c>
      <c r="V4" s="89" t="s">
        <v>64</v>
      </c>
      <c r="W4" s="120" t="s">
        <v>210</v>
      </c>
      <c r="X4" s="120" t="s">
        <v>200</v>
      </c>
      <c r="Y4" s="120" t="s">
        <v>201</v>
      </c>
      <c r="Z4" s="120" t="s">
        <v>214</v>
      </c>
      <c r="AA4" s="120" t="s">
        <v>216</v>
      </c>
      <c r="AB4" s="120" t="s">
        <v>218</v>
      </c>
      <c r="AC4" s="89" t="s">
        <v>64</v>
      </c>
      <c r="AD4" s="120" t="s">
        <v>211</v>
      </c>
      <c r="AE4" s="120" t="s">
        <v>212</v>
      </c>
      <c r="AF4" s="146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5"/>
      <c r="AV4" s="145"/>
      <c r="AW4" s="145"/>
      <c r="AX4" s="145"/>
      <c r="AY4" s="145"/>
      <c r="AZ4" s="146"/>
      <c r="BA4" s="145"/>
      <c r="BB4" s="145"/>
      <c r="BC4" s="145"/>
    </row>
    <row r="5" spans="1:55" s="64" customFormat="1" ht="23.25" customHeight="1">
      <c r="A5" s="145"/>
      <c r="B5" s="145"/>
      <c r="C5" s="145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45"/>
      <c r="AM5" s="71"/>
      <c r="AN5" s="71"/>
      <c r="AO5" s="71"/>
      <c r="AP5" s="71"/>
      <c r="AQ5" s="71"/>
      <c r="AR5" s="71"/>
      <c r="AS5" s="71"/>
      <c r="AT5" s="71"/>
      <c r="AU5" s="71"/>
      <c r="AV5" s="145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9"/>
      <c r="B6" s="149"/>
      <c r="C6" s="149"/>
      <c r="D6" s="94" t="s">
        <v>219</v>
      </c>
      <c r="E6" s="94" t="s">
        <v>219</v>
      </c>
      <c r="F6" s="94" t="s">
        <v>219</v>
      </c>
      <c r="G6" s="94" t="s">
        <v>219</v>
      </c>
      <c r="H6" s="94" t="s">
        <v>219</v>
      </c>
      <c r="I6" s="94" t="s">
        <v>219</v>
      </c>
      <c r="J6" s="94" t="s">
        <v>219</v>
      </c>
      <c r="K6" s="94" t="s">
        <v>219</v>
      </c>
      <c r="L6" s="94" t="s">
        <v>219</v>
      </c>
      <c r="M6" s="94" t="s">
        <v>219</v>
      </c>
      <c r="N6" s="94" t="s">
        <v>219</v>
      </c>
      <c r="O6" s="94" t="s">
        <v>219</v>
      </c>
      <c r="P6" s="94" t="s">
        <v>219</v>
      </c>
      <c r="Q6" s="94" t="s">
        <v>219</v>
      </c>
      <c r="R6" s="94" t="s">
        <v>219</v>
      </c>
      <c r="S6" s="94" t="s">
        <v>219</v>
      </c>
      <c r="T6" s="94" t="s">
        <v>219</v>
      </c>
      <c r="U6" s="94" t="s">
        <v>219</v>
      </c>
      <c r="V6" s="94" t="s">
        <v>219</v>
      </c>
      <c r="W6" s="94" t="s">
        <v>219</v>
      </c>
      <c r="X6" s="94" t="s">
        <v>219</v>
      </c>
      <c r="Y6" s="94" t="s">
        <v>219</v>
      </c>
      <c r="Z6" s="94" t="s">
        <v>219</v>
      </c>
      <c r="AA6" s="94" t="s">
        <v>219</v>
      </c>
      <c r="AB6" s="94" t="s">
        <v>219</v>
      </c>
      <c r="AC6" s="94" t="s">
        <v>219</v>
      </c>
      <c r="AD6" s="94" t="s">
        <v>219</v>
      </c>
      <c r="AE6" s="94" t="s">
        <v>219</v>
      </c>
      <c r="AF6" s="95" t="s">
        <v>220</v>
      </c>
      <c r="AG6" s="95" t="s">
        <v>220</v>
      </c>
      <c r="AH6" s="95" t="s">
        <v>220</v>
      </c>
      <c r="AI6" s="95" t="s">
        <v>220</v>
      </c>
      <c r="AJ6" s="95" t="s">
        <v>220</v>
      </c>
      <c r="AK6" s="95" t="s">
        <v>220</v>
      </c>
      <c r="AL6" s="95" t="s">
        <v>220</v>
      </c>
      <c r="AM6" s="95" t="s">
        <v>220</v>
      </c>
      <c r="AN6" s="95" t="s">
        <v>220</v>
      </c>
      <c r="AO6" s="95" t="s">
        <v>220</v>
      </c>
      <c r="AP6" s="95" t="s">
        <v>220</v>
      </c>
      <c r="AQ6" s="95" t="s">
        <v>220</v>
      </c>
      <c r="AR6" s="95" t="s">
        <v>220</v>
      </c>
      <c r="AS6" s="95" t="s">
        <v>220</v>
      </c>
      <c r="AT6" s="95" t="s">
        <v>220</v>
      </c>
      <c r="AU6" s="95" t="s">
        <v>220</v>
      </c>
      <c r="AV6" s="95" t="s">
        <v>220</v>
      </c>
      <c r="AW6" s="95" t="s">
        <v>220</v>
      </c>
      <c r="AX6" s="95" t="s">
        <v>220</v>
      </c>
      <c r="AY6" s="95" t="s">
        <v>220</v>
      </c>
      <c r="AZ6" s="95" t="s">
        <v>220</v>
      </c>
      <c r="BA6" s="95" t="s">
        <v>220</v>
      </c>
      <c r="BB6" s="95" t="s">
        <v>220</v>
      </c>
      <c r="BC6" s="95" t="s">
        <v>220</v>
      </c>
    </row>
    <row r="7" spans="1:55" s="61" customFormat="1" ht="12" customHeight="1">
      <c r="A7" s="115" t="s">
        <v>221</v>
      </c>
      <c r="B7" s="116" t="s">
        <v>222</v>
      </c>
      <c r="C7" s="115" t="s">
        <v>190</v>
      </c>
      <c r="D7" s="75">
        <f aca="true" t="shared" si="0" ref="D7:D53">SUM(E7,+H7,+K7)</f>
        <v>751501</v>
      </c>
      <c r="E7" s="75">
        <f aca="true" t="shared" si="1" ref="E7:E53">SUM(F7:G7)</f>
        <v>35734</v>
      </c>
      <c r="F7" s="75">
        <v>26596</v>
      </c>
      <c r="G7" s="75">
        <v>9138</v>
      </c>
      <c r="H7" s="75">
        <f aca="true" t="shared" si="2" ref="H7:H53">SUM(I7:J7)</f>
        <v>383014</v>
      </c>
      <c r="I7" s="75">
        <v>338775</v>
      </c>
      <c r="J7" s="75">
        <v>44239</v>
      </c>
      <c r="K7" s="75">
        <f aca="true" t="shared" si="3" ref="K7:K53">SUM(L7:M7)</f>
        <v>332753</v>
      </c>
      <c r="L7" s="75">
        <v>197510</v>
      </c>
      <c r="M7" s="75">
        <v>135243</v>
      </c>
      <c r="N7" s="75">
        <f aca="true" t="shared" si="4" ref="N7:N53">SUM(O7,+V7,+AC7)</f>
        <v>768053</v>
      </c>
      <c r="O7" s="75">
        <f aca="true" t="shared" si="5" ref="O7:O53">SUM(P7:U7)</f>
        <v>574565</v>
      </c>
      <c r="P7" s="75">
        <v>491225</v>
      </c>
      <c r="Q7" s="75">
        <v>1899</v>
      </c>
      <c r="R7" s="75">
        <v>0</v>
      </c>
      <c r="S7" s="75">
        <v>81421</v>
      </c>
      <c r="T7" s="75">
        <v>20</v>
      </c>
      <c r="U7" s="75">
        <v>0</v>
      </c>
      <c r="V7" s="75">
        <f aca="true" t="shared" si="6" ref="V7:V53">SUM(W7:AB7)</f>
        <v>189694</v>
      </c>
      <c r="W7" s="75">
        <v>157688</v>
      </c>
      <c r="X7" s="75">
        <v>929</v>
      </c>
      <c r="Y7" s="75">
        <v>245</v>
      </c>
      <c r="Z7" s="75">
        <v>29986</v>
      </c>
      <c r="AA7" s="75">
        <v>428</v>
      </c>
      <c r="AB7" s="75">
        <v>418</v>
      </c>
      <c r="AC7" s="75">
        <f aca="true" t="shared" si="7" ref="AC7:AC53">SUM(AD7:AE7)</f>
        <v>3794</v>
      </c>
      <c r="AD7" s="75">
        <v>3635</v>
      </c>
      <c r="AE7" s="75">
        <v>159</v>
      </c>
      <c r="AF7" s="75">
        <f aca="true" t="shared" si="8" ref="AF7:AF53">SUM(AG7:AI7)</f>
        <v>85190</v>
      </c>
      <c r="AG7" s="75">
        <v>85147</v>
      </c>
      <c r="AH7" s="75">
        <v>43</v>
      </c>
      <c r="AI7" s="75">
        <v>0</v>
      </c>
      <c r="AJ7" s="75">
        <f aca="true" t="shared" si="9" ref="AJ7:AJ53">SUM(AK7:AS7)</f>
        <v>85695</v>
      </c>
      <c r="AK7" s="75">
        <v>1026</v>
      </c>
      <c r="AL7" s="75">
        <v>50</v>
      </c>
      <c r="AM7" s="75">
        <v>4443</v>
      </c>
      <c r="AN7" s="75">
        <v>2144</v>
      </c>
      <c r="AO7" s="75">
        <v>0</v>
      </c>
      <c r="AP7" s="75">
        <v>1911</v>
      </c>
      <c r="AQ7" s="75">
        <v>5130</v>
      </c>
      <c r="AR7" s="75">
        <v>69816</v>
      </c>
      <c r="AS7" s="75">
        <v>1175</v>
      </c>
      <c r="AT7" s="75">
        <f aca="true" t="shared" si="10" ref="AT7:AT53">SUM(AU7:AY7)</f>
        <v>697</v>
      </c>
      <c r="AU7" s="75">
        <v>460</v>
      </c>
      <c r="AV7" s="75">
        <v>55</v>
      </c>
      <c r="AW7" s="75">
        <v>153</v>
      </c>
      <c r="AX7" s="75">
        <v>29</v>
      </c>
      <c r="AY7" s="75">
        <v>0</v>
      </c>
      <c r="AZ7" s="75">
        <f aca="true" t="shared" si="11" ref="AZ7:AZ53">SUM(BA7:BC7)</f>
        <v>3328</v>
      </c>
      <c r="BA7" s="75">
        <v>3026</v>
      </c>
      <c r="BB7" s="75">
        <v>57</v>
      </c>
      <c r="BC7" s="75">
        <v>245</v>
      </c>
    </row>
    <row r="8" spans="1:55" s="61" customFormat="1" ht="12" customHeight="1">
      <c r="A8" s="115" t="s">
        <v>223</v>
      </c>
      <c r="B8" s="116" t="s">
        <v>224</v>
      </c>
      <c r="C8" s="115" t="s">
        <v>190</v>
      </c>
      <c r="D8" s="75">
        <f t="shared" si="0"/>
        <v>468282</v>
      </c>
      <c r="E8" s="75">
        <f t="shared" si="1"/>
        <v>0</v>
      </c>
      <c r="F8" s="75">
        <v>0</v>
      </c>
      <c r="G8" s="75">
        <v>0</v>
      </c>
      <c r="H8" s="75">
        <f t="shared" si="2"/>
        <v>0</v>
      </c>
      <c r="I8" s="75">
        <v>0</v>
      </c>
      <c r="J8" s="75">
        <v>0</v>
      </c>
      <c r="K8" s="75">
        <f t="shared" si="3"/>
        <v>468282</v>
      </c>
      <c r="L8" s="75">
        <v>192181</v>
      </c>
      <c r="M8" s="75">
        <v>276101</v>
      </c>
      <c r="N8" s="75">
        <f t="shared" si="4"/>
        <v>468282</v>
      </c>
      <c r="O8" s="75">
        <f t="shared" si="5"/>
        <v>192181</v>
      </c>
      <c r="P8" s="75">
        <v>192181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 t="shared" si="6"/>
        <v>276101</v>
      </c>
      <c r="W8" s="75">
        <v>276101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 t="shared" si="7"/>
        <v>0</v>
      </c>
      <c r="AD8" s="75">
        <v>0</v>
      </c>
      <c r="AE8" s="75">
        <v>0</v>
      </c>
      <c r="AF8" s="75">
        <f t="shared" si="8"/>
        <v>12745</v>
      </c>
      <c r="AG8" s="75">
        <v>12745</v>
      </c>
      <c r="AH8" s="75">
        <v>0</v>
      </c>
      <c r="AI8" s="75">
        <v>0</v>
      </c>
      <c r="AJ8" s="75">
        <f t="shared" si="9"/>
        <v>16018</v>
      </c>
      <c r="AK8" s="75">
        <v>3869</v>
      </c>
      <c r="AL8" s="75">
        <v>0</v>
      </c>
      <c r="AM8" s="75">
        <v>4984</v>
      </c>
      <c r="AN8" s="75">
        <v>103</v>
      </c>
      <c r="AO8" s="75">
        <v>0</v>
      </c>
      <c r="AP8" s="75">
        <v>0</v>
      </c>
      <c r="AQ8" s="75">
        <v>5970</v>
      </c>
      <c r="AR8" s="75">
        <v>0</v>
      </c>
      <c r="AS8" s="75">
        <v>1092</v>
      </c>
      <c r="AT8" s="75">
        <f t="shared" si="10"/>
        <v>843</v>
      </c>
      <c r="AU8" s="75">
        <v>596</v>
      </c>
      <c r="AV8" s="75">
        <v>0</v>
      </c>
      <c r="AW8" s="75">
        <v>247</v>
      </c>
      <c r="AX8" s="75">
        <v>0</v>
      </c>
      <c r="AY8" s="75">
        <v>0</v>
      </c>
      <c r="AZ8" s="75">
        <f t="shared" si="11"/>
        <v>2279</v>
      </c>
      <c r="BA8" s="75">
        <v>2279</v>
      </c>
      <c r="BB8" s="75">
        <v>0</v>
      </c>
      <c r="BC8" s="75">
        <v>0</v>
      </c>
    </row>
    <row r="9" spans="1:55" s="61" customFormat="1" ht="12" customHeight="1">
      <c r="A9" s="115" t="s">
        <v>225</v>
      </c>
      <c r="B9" s="116" t="s">
        <v>226</v>
      </c>
      <c r="C9" s="115" t="s">
        <v>190</v>
      </c>
      <c r="D9" s="75">
        <f t="shared" si="0"/>
        <v>599299</v>
      </c>
      <c r="E9" s="75">
        <f t="shared" si="1"/>
        <v>0</v>
      </c>
      <c r="F9" s="75">
        <v>0</v>
      </c>
      <c r="G9" s="75">
        <v>0</v>
      </c>
      <c r="H9" s="75">
        <f t="shared" si="2"/>
        <v>236476</v>
      </c>
      <c r="I9" s="75">
        <v>223613</v>
      </c>
      <c r="J9" s="75">
        <v>12863</v>
      </c>
      <c r="K9" s="75">
        <f t="shared" si="3"/>
        <v>362823</v>
      </c>
      <c r="L9" s="75">
        <v>243607</v>
      </c>
      <c r="M9" s="75">
        <v>119216</v>
      </c>
      <c r="N9" s="75">
        <f t="shared" si="4"/>
        <v>601013</v>
      </c>
      <c r="O9" s="75">
        <f t="shared" si="5"/>
        <v>467220</v>
      </c>
      <c r="P9" s="75">
        <v>467220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 t="shared" si="6"/>
        <v>132079</v>
      </c>
      <c r="W9" s="75">
        <v>132079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 t="shared" si="7"/>
        <v>1714</v>
      </c>
      <c r="AD9" s="75">
        <v>1691</v>
      </c>
      <c r="AE9" s="75">
        <v>23</v>
      </c>
      <c r="AF9" s="75">
        <f t="shared" si="8"/>
        <v>14890</v>
      </c>
      <c r="AG9" s="75">
        <v>14890</v>
      </c>
      <c r="AH9" s="75">
        <v>0</v>
      </c>
      <c r="AI9" s="75">
        <v>0</v>
      </c>
      <c r="AJ9" s="75">
        <f t="shared" si="9"/>
        <v>15210</v>
      </c>
      <c r="AK9" s="75">
        <v>77</v>
      </c>
      <c r="AL9" s="75">
        <v>372</v>
      </c>
      <c r="AM9" s="75">
        <v>7583</v>
      </c>
      <c r="AN9" s="75">
        <v>5677</v>
      </c>
      <c r="AO9" s="75">
        <v>0</v>
      </c>
      <c r="AP9" s="75">
        <v>0</v>
      </c>
      <c r="AQ9" s="75">
        <v>140</v>
      </c>
      <c r="AR9" s="75">
        <v>3</v>
      </c>
      <c r="AS9" s="75">
        <v>1358</v>
      </c>
      <c r="AT9" s="75">
        <f t="shared" si="10"/>
        <v>508</v>
      </c>
      <c r="AU9" s="75">
        <v>129</v>
      </c>
      <c r="AV9" s="75">
        <v>0</v>
      </c>
      <c r="AW9" s="75">
        <v>379</v>
      </c>
      <c r="AX9" s="75">
        <v>0</v>
      </c>
      <c r="AY9" s="75">
        <v>0</v>
      </c>
      <c r="AZ9" s="75">
        <f t="shared" si="11"/>
        <v>890</v>
      </c>
      <c r="BA9" s="75">
        <v>890</v>
      </c>
      <c r="BB9" s="75">
        <v>0</v>
      </c>
      <c r="BC9" s="75">
        <v>0</v>
      </c>
    </row>
    <row r="10" spans="1:55" s="61" customFormat="1" ht="12" customHeight="1">
      <c r="A10" s="115" t="s">
        <v>227</v>
      </c>
      <c r="B10" s="116" t="s">
        <v>228</v>
      </c>
      <c r="C10" s="115" t="s">
        <v>190</v>
      </c>
      <c r="D10" s="75">
        <f t="shared" si="0"/>
        <v>516470</v>
      </c>
      <c r="E10" s="75">
        <f t="shared" si="1"/>
        <v>0</v>
      </c>
      <c r="F10" s="75">
        <v>0</v>
      </c>
      <c r="G10" s="75">
        <v>0</v>
      </c>
      <c r="H10" s="75">
        <f t="shared" si="2"/>
        <v>143439</v>
      </c>
      <c r="I10" s="75">
        <v>135542</v>
      </c>
      <c r="J10" s="75">
        <v>7897</v>
      </c>
      <c r="K10" s="75">
        <f t="shared" si="3"/>
        <v>373031</v>
      </c>
      <c r="L10" s="75">
        <v>185847</v>
      </c>
      <c r="M10" s="75">
        <v>187184</v>
      </c>
      <c r="N10" s="75">
        <f t="shared" si="4"/>
        <v>516231</v>
      </c>
      <c r="O10" s="75">
        <f t="shared" si="5"/>
        <v>317637</v>
      </c>
      <c r="P10" s="75">
        <v>317601</v>
      </c>
      <c r="Q10" s="75">
        <v>0</v>
      </c>
      <c r="R10" s="75">
        <v>0</v>
      </c>
      <c r="S10" s="75">
        <v>0</v>
      </c>
      <c r="T10" s="75">
        <v>36</v>
      </c>
      <c r="U10" s="75">
        <v>0</v>
      </c>
      <c r="V10" s="75">
        <f t="shared" si="6"/>
        <v>193860</v>
      </c>
      <c r="W10" s="75">
        <v>193860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 t="shared" si="7"/>
        <v>4734</v>
      </c>
      <c r="AD10" s="75">
        <v>4734</v>
      </c>
      <c r="AE10" s="75">
        <v>0</v>
      </c>
      <c r="AF10" s="75">
        <f t="shared" si="8"/>
        <v>2622</v>
      </c>
      <c r="AG10" s="75">
        <v>2622</v>
      </c>
      <c r="AH10" s="75">
        <v>0</v>
      </c>
      <c r="AI10" s="75">
        <v>0</v>
      </c>
      <c r="AJ10" s="75">
        <f t="shared" si="9"/>
        <v>152976</v>
      </c>
      <c r="AK10" s="75">
        <v>121400</v>
      </c>
      <c r="AL10" s="75">
        <v>29756</v>
      </c>
      <c r="AM10" s="75">
        <v>138</v>
      </c>
      <c r="AN10" s="75">
        <v>0</v>
      </c>
      <c r="AO10" s="75">
        <v>0</v>
      </c>
      <c r="AP10" s="75">
        <v>0</v>
      </c>
      <c r="AQ10" s="75">
        <v>36</v>
      </c>
      <c r="AR10" s="75">
        <v>7</v>
      </c>
      <c r="AS10" s="75">
        <v>1639</v>
      </c>
      <c r="AT10" s="75">
        <f t="shared" si="10"/>
        <v>803</v>
      </c>
      <c r="AU10" s="75">
        <v>802</v>
      </c>
      <c r="AV10" s="75">
        <v>0</v>
      </c>
      <c r="AW10" s="75">
        <v>1</v>
      </c>
      <c r="AX10" s="75">
        <v>0</v>
      </c>
      <c r="AY10" s="75">
        <v>0</v>
      </c>
      <c r="AZ10" s="75">
        <f t="shared" si="11"/>
        <v>1508</v>
      </c>
      <c r="BA10" s="75">
        <v>1508</v>
      </c>
      <c r="BB10" s="75">
        <v>0</v>
      </c>
      <c r="BC10" s="75">
        <v>0</v>
      </c>
    </row>
    <row r="11" spans="1:55" s="61" customFormat="1" ht="12" customHeight="1">
      <c r="A11" s="70" t="s">
        <v>229</v>
      </c>
      <c r="B11" s="117" t="s">
        <v>230</v>
      </c>
      <c r="C11" s="70" t="s">
        <v>190</v>
      </c>
      <c r="D11" s="76">
        <f t="shared" si="0"/>
        <v>465588</v>
      </c>
      <c r="E11" s="76">
        <f t="shared" si="1"/>
        <v>0</v>
      </c>
      <c r="F11" s="76">
        <v>0</v>
      </c>
      <c r="G11" s="76">
        <v>0</v>
      </c>
      <c r="H11" s="76">
        <f t="shared" si="2"/>
        <v>0</v>
      </c>
      <c r="I11" s="76">
        <v>0</v>
      </c>
      <c r="J11" s="76">
        <v>0</v>
      </c>
      <c r="K11" s="76">
        <f t="shared" si="3"/>
        <v>465588</v>
      </c>
      <c r="L11" s="76">
        <v>267780</v>
      </c>
      <c r="M11" s="76">
        <v>197808</v>
      </c>
      <c r="N11" s="76">
        <f t="shared" si="4"/>
        <v>465588</v>
      </c>
      <c r="O11" s="76">
        <f t="shared" si="5"/>
        <v>267780</v>
      </c>
      <c r="P11" s="76">
        <v>267780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f t="shared" si="6"/>
        <v>197808</v>
      </c>
      <c r="W11" s="76">
        <v>197808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f t="shared" si="7"/>
        <v>0</v>
      </c>
      <c r="AD11" s="76">
        <v>0</v>
      </c>
      <c r="AE11" s="76">
        <v>0</v>
      </c>
      <c r="AF11" s="76">
        <f t="shared" si="8"/>
        <v>7963</v>
      </c>
      <c r="AG11" s="76">
        <v>7963</v>
      </c>
      <c r="AH11" s="76">
        <v>0</v>
      </c>
      <c r="AI11" s="76">
        <v>0</v>
      </c>
      <c r="AJ11" s="76">
        <f t="shared" si="9"/>
        <v>62437</v>
      </c>
      <c r="AK11" s="76">
        <v>55298</v>
      </c>
      <c r="AL11" s="76">
        <v>0</v>
      </c>
      <c r="AM11" s="76">
        <v>4281</v>
      </c>
      <c r="AN11" s="76">
        <v>0</v>
      </c>
      <c r="AO11" s="76">
        <v>0</v>
      </c>
      <c r="AP11" s="76">
        <v>0</v>
      </c>
      <c r="AQ11" s="76">
        <v>29</v>
      </c>
      <c r="AR11" s="76">
        <v>112</v>
      </c>
      <c r="AS11" s="76">
        <v>2717</v>
      </c>
      <c r="AT11" s="76">
        <f t="shared" si="10"/>
        <v>824</v>
      </c>
      <c r="AU11" s="76">
        <v>824</v>
      </c>
      <c r="AV11" s="76">
        <v>0</v>
      </c>
      <c r="AW11" s="76">
        <v>0</v>
      </c>
      <c r="AX11" s="76">
        <v>0</v>
      </c>
      <c r="AY11" s="76">
        <v>0</v>
      </c>
      <c r="AZ11" s="76">
        <f t="shared" si="11"/>
        <v>0</v>
      </c>
      <c r="BA11" s="76">
        <v>0</v>
      </c>
      <c r="BB11" s="76">
        <v>0</v>
      </c>
      <c r="BC11" s="76">
        <v>0</v>
      </c>
    </row>
    <row r="12" spans="1:55" s="61" customFormat="1" ht="12" customHeight="1">
      <c r="A12" s="70" t="s">
        <v>231</v>
      </c>
      <c r="B12" s="117" t="s">
        <v>232</v>
      </c>
      <c r="C12" s="70" t="s">
        <v>190</v>
      </c>
      <c r="D12" s="76">
        <f t="shared" si="0"/>
        <v>263199</v>
      </c>
      <c r="E12" s="76">
        <f t="shared" si="1"/>
        <v>23171</v>
      </c>
      <c r="F12" s="76">
        <v>8193</v>
      </c>
      <c r="G12" s="76">
        <v>14978</v>
      </c>
      <c r="H12" s="76">
        <f t="shared" si="2"/>
        <v>36212</v>
      </c>
      <c r="I12" s="76">
        <v>16911</v>
      </c>
      <c r="J12" s="76">
        <v>19301</v>
      </c>
      <c r="K12" s="76">
        <f t="shared" si="3"/>
        <v>203816</v>
      </c>
      <c r="L12" s="76">
        <v>65511</v>
      </c>
      <c r="M12" s="76">
        <v>138305</v>
      </c>
      <c r="N12" s="76">
        <f t="shared" si="4"/>
        <v>263152</v>
      </c>
      <c r="O12" s="76">
        <f t="shared" si="5"/>
        <v>90615</v>
      </c>
      <c r="P12" s="76">
        <v>90615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 t="shared" si="6"/>
        <v>172460</v>
      </c>
      <c r="W12" s="76">
        <v>172460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 t="shared" si="7"/>
        <v>77</v>
      </c>
      <c r="AD12" s="76">
        <v>77</v>
      </c>
      <c r="AE12" s="76">
        <v>0</v>
      </c>
      <c r="AF12" s="76">
        <f t="shared" si="8"/>
        <v>10791</v>
      </c>
      <c r="AG12" s="76">
        <v>10791</v>
      </c>
      <c r="AH12" s="76">
        <v>0</v>
      </c>
      <c r="AI12" s="76">
        <v>0</v>
      </c>
      <c r="AJ12" s="76">
        <f t="shared" si="9"/>
        <v>10791</v>
      </c>
      <c r="AK12" s="76">
        <v>0</v>
      </c>
      <c r="AL12" s="76">
        <v>0</v>
      </c>
      <c r="AM12" s="76">
        <v>4820</v>
      </c>
      <c r="AN12" s="76">
        <v>1460</v>
      </c>
      <c r="AO12" s="76">
        <v>0</v>
      </c>
      <c r="AP12" s="76">
        <v>0</v>
      </c>
      <c r="AQ12" s="76">
        <v>0</v>
      </c>
      <c r="AR12" s="76">
        <v>3500</v>
      </c>
      <c r="AS12" s="76">
        <v>1011</v>
      </c>
      <c r="AT12" s="76">
        <f t="shared" si="10"/>
        <v>296</v>
      </c>
      <c r="AU12" s="76">
        <v>0</v>
      </c>
      <c r="AV12" s="76">
        <v>0</v>
      </c>
      <c r="AW12" s="76">
        <v>288</v>
      </c>
      <c r="AX12" s="76">
        <v>8</v>
      </c>
      <c r="AY12" s="76">
        <v>0</v>
      </c>
      <c r="AZ12" s="76">
        <f t="shared" si="11"/>
        <v>240</v>
      </c>
      <c r="BA12" s="76">
        <v>240</v>
      </c>
      <c r="BB12" s="76">
        <v>0</v>
      </c>
      <c r="BC12" s="76">
        <v>0</v>
      </c>
    </row>
    <row r="13" spans="1:55" s="61" customFormat="1" ht="12" customHeight="1">
      <c r="A13" s="70" t="s">
        <v>233</v>
      </c>
      <c r="B13" s="117" t="s">
        <v>234</v>
      </c>
      <c r="C13" s="70" t="s">
        <v>190</v>
      </c>
      <c r="D13" s="76">
        <f t="shared" si="0"/>
        <v>674858</v>
      </c>
      <c r="E13" s="76">
        <f t="shared" si="1"/>
        <v>36998</v>
      </c>
      <c r="F13" s="76">
        <v>15854</v>
      </c>
      <c r="G13" s="76">
        <v>21144</v>
      </c>
      <c r="H13" s="76">
        <f t="shared" si="2"/>
        <v>19866</v>
      </c>
      <c r="I13" s="76">
        <v>19866</v>
      </c>
      <c r="J13" s="76">
        <v>0</v>
      </c>
      <c r="K13" s="76">
        <f t="shared" si="3"/>
        <v>617994</v>
      </c>
      <c r="L13" s="76">
        <v>162089</v>
      </c>
      <c r="M13" s="76">
        <v>455905</v>
      </c>
      <c r="N13" s="76">
        <f t="shared" si="4"/>
        <v>677407</v>
      </c>
      <c r="O13" s="76">
        <f t="shared" si="5"/>
        <v>197809</v>
      </c>
      <c r="P13" s="76">
        <v>187883</v>
      </c>
      <c r="Q13" s="76">
        <v>0</v>
      </c>
      <c r="R13" s="76">
        <v>0</v>
      </c>
      <c r="S13" s="76">
        <v>9926</v>
      </c>
      <c r="T13" s="76">
        <v>0</v>
      </c>
      <c r="U13" s="76">
        <v>0</v>
      </c>
      <c r="V13" s="76">
        <f t="shared" si="6"/>
        <v>477049</v>
      </c>
      <c r="W13" s="76">
        <v>448704</v>
      </c>
      <c r="X13" s="76">
        <v>0</v>
      </c>
      <c r="Y13" s="76">
        <v>0</v>
      </c>
      <c r="Z13" s="76">
        <v>28345</v>
      </c>
      <c r="AA13" s="76">
        <v>0</v>
      </c>
      <c r="AB13" s="76">
        <v>0</v>
      </c>
      <c r="AC13" s="76">
        <f t="shared" si="7"/>
        <v>2549</v>
      </c>
      <c r="AD13" s="76">
        <v>542</v>
      </c>
      <c r="AE13" s="76">
        <v>2007</v>
      </c>
      <c r="AF13" s="76">
        <f t="shared" si="8"/>
        <v>12610</v>
      </c>
      <c r="AG13" s="76">
        <v>12610</v>
      </c>
      <c r="AH13" s="76">
        <v>0</v>
      </c>
      <c r="AI13" s="76">
        <v>0</v>
      </c>
      <c r="AJ13" s="76">
        <f t="shared" si="9"/>
        <v>23462</v>
      </c>
      <c r="AK13" s="76">
        <v>11266</v>
      </c>
      <c r="AL13" s="76">
        <v>98</v>
      </c>
      <c r="AM13" s="76">
        <v>9516</v>
      </c>
      <c r="AN13" s="76">
        <v>0</v>
      </c>
      <c r="AO13" s="76">
        <v>0</v>
      </c>
      <c r="AP13" s="76">
        <v>0</v>
      </c>
      <c r="AQ13" s="76">
        <v>1481</v>
      </c>
      <c r="AR13" s="76">
        <v>48</v>
      </c>
      <c r="AS13" s="76">
        <v>1053</v>
      </c>
      <c r="AT13" s="76">
        <f t="shared" si="10"/>
        <v>1182</v>
      </c>
      <c r="AU13" s="76">
        <v>512</v>
      </c>
      <c r="AV13" s="76">
        <v>0</v>
      </c>
      <c r="AW13" s="76">
        <v>670</v>
      </c>
      <c r="AX13" s="76">
        <v>0</v>
      </c>
      <c r="AY13" s="76">
        <v>0</v>
      </c>
      <c r="AZ13" s="76">
        <f t="shared" si="11"/>
        <v>1967</v>
      </c>
      <c r="BA13" s="76">
        <v>1967</v>
      </c>
      <c r="BB13" s="76">
        <v>0</v>
      </c>
      <c r="BC13" s="76">
        <v>0</v>
      </c>
    </row>
    <row r="14" spans="1:55" s="61" customFormat="1" ht="12" customHeight="1">
      <c r="A14" s="70" t="s">
        <v>235</v>
      </c>
      <c r="B14" s="117" t="s">
        <v>236</v>
      </c>
      <c r="C14" s="70" t="s">
        <v>190</v>
      </c>
      <c r="D14" s="76">
        <f t="shared" si="0"/>
        <v>683267</v>
      </c>
      <c r="E14" s="76">
        <f t="shared" si="1"/>
        <v>9650</v>
      </c>
      <c r="F14" s="76">
        <v>3852</v>
      </c>
      <c r="G14" s="76">
        <v>5798</v>
      </c>
      <c r="H14" s="76">
        <f t="shared" si="2"/>
        <v>47700</v>
      </c>
      <c r="I14" s="76">
        <v>47349</v>
      </c>
      <c r="J14" s="76">
        <v>351</v>
      </c>
      <c r="K14" s="76">
        <f t="shared" si="3"/>
        <v>625917</v>
      </c>
      <c r="L14" s="76">
        <v>133423</v>
      </c>
      <c r="M14" s="76">
        <v>492494</v>
      </c>
      <c r="N14" s="76">
        <f t="shared" si="4"/>
        <v>683709</v>
      </c>
      <c r="O14" s="76">
        <f t="shared" si="5"/>
        <v>184624</v>
      </c>
      <c r="P14" s="76">
        <v>184624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 t="shared" si="6"/>
        <v>498643</v>
      </c>
      <c r="W14" s="76">
        <v>492445</v>
      </c>
      <c r="X14" s="76">
        <v>351</v>
      </c>
      <c r="Y14" s="76">
        <v>0</v>
      </c>
      <c r="Z14" s="76">
        <v>5847</v>
      </c>
      <c r="AA14" s="76">
        <v>0</v>
      </c>
      <c r="AB14" s="76">
        <v>0</v>
      </c>
      <c r="AC14" s="76">
        <f t="shared" si="7"/>
        <v>442</v>
      </c>
      <c r="AD14" s="76">
        <v>442</v>
      </c>
      <c r="AE14" s="76">
        <v>0</v>
      </c>
      <c r="AF14" s="76">
        <f t="shared" si="8"/>
        <v>9051</v>
      </c>
      <c r="AG14" s="76">
        <v>9051</v>
      </c>
      <c r="AH14" s="76">
        <v>0</v>
      </c>
      <c r="AI14" s="76">
        <v>0</v>
      </c>
      <c r="AJ14" s="76">
        <f t="shared" si="9"/>
        <v>14078</v>
      </c>
      <c r="AK14" s="76">
        <v>4413</v>
      </c>
      <c r="AL14" s="76">
        <v>1130</v>
      </c>
      <c r="AM14" s="76">
        <v>3823</v>
      </c>
      <c r="AN14" s="76">
        <v>2538</v>
      </c>
      <c r="AO14" s="76">
        <v>0</v>
      </c>
      <c r="AP14" s="76">
        <v>0</v>
      </c>
      <c r="AQ14" s="76">
        <v>0</v>
      </c>
      <c r="AR14" s="76">
        <v>219</v>
      </c>
      <c r="AS14" s="76">
        <v>1955</v>
      </c>
      <c r="AT14" s="76">
        <f t="shared" si="10"/>
        <v>920</v>
      </c>
      <c r="AU14" s="76">
        <v>516</v>
      </c>
      <c r="AV14" s="76">
        <v>0</v>
      </c>
      <c r="AW14" s="76">
        <v>404</v>
      </c>
      <c r="AX14" s="76">
        <v>0</v>
      </c>
      <c r="AY14" s="76">
        <v>0</v>
      </c>
      <c r="AZ14" s="76">
        <f t="shared" si="11"/>
        <v>2476</v>
      </c>
      <c r="BA14" s="76">
        <v>2286</v>
      </c>
      <c r="BB14" s="76">
        <v>190</v>
      </c>
      <c r="BC14" s="76">
        <v>0</v>
      </c>
    </row>
    <row r="15" spans="1:55" s="61" customFormat="1" ht="12" customHeight="1">
      <c r="A15" s="70" t="s">
        <v>237</v>
      </c>
      <c r="B15" s="117" t="s">
        <v>238</v>
      </c>
      <c r="C15" s="70" t="s">
        <v>190</v>
      </c>
      <c r="D15" s="76">
        <f t="shared" si="0"/>
        <v>383939</v>
      </c>
      <c r="E15" s="76">
        <f t="shared" si="1"/>
        <v>43534</v>
      </c>
      <c r="F15" s="76">
        <v>24301</v>
      </c>
      <c r="G15" s="76">
        <v>19233</v>
      </c>
      <c r="H15" s="76">
        <f t="shared" si="2"/>
        <v>23673</v>
      </c>
      <c r="I15" s="76">
        <v>15260</v>
      </c>
      <c r="J15" s="76">
        <v>8413</v>
      </c>
      <c r="K15" s="76">
        <f t="shared" si="3"/>
        <v>316732</v>
      </c>
      <c r="L15" s="76">
        <v>70308</v>
      </c>
      <c r="M15" s="76">
        <v>246424</v>
      </c>
      <c r="N15" s="76">
        <f t="shared" si="4"/>
        <v>383939</v>
      </c>
      <c r="O15" s="76">
        <f t="shared" si="5"/>
        <v>109869</v>
      </c>
      <c r="P15" s="76">
        <v>109869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 t="shared" si="6"/>
        <v>274070</v>
      </c>
      <c r="W15" s="76">
        <v>274070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 t="shared" si="7"/>
        <v>0</v>
      </c>
      <c r="AD15" s="76">
        <v>0</v>
      </c>
      <c r="AE15" s="76">
        <v>0</v>
      </c>
      <c r="AF15" s="76">
        <f t="shared" si="8"/>
        <v>6274</v>
      </c>
      <c r="AG15" s="76">
        <v>6274</v>
      </c>
      <c r="AH15" s="76">
        <v>0</v>
      </c>
      <c r="AI15" s="76">
        <v>0</v>
      </c>
      <c r="AJ15" s="76">
        <f t="shared" si="9"/>
        <v>9850</v>
      </c>
      <c r="AK15" s="76">
        <v>4199</v>
      </c>
      <c r="AL15" s="76">
        <v>0</v>
      </c>
      <c r="AM15" s="76">
        <v>775</v>
      </c>
      <c r="AN15" s="76">
        <v>1390</v>
      </c>
      <c r="AO15" s="76">
        <v>0</v>
      </c>
      <c r="AP15" s="76">
        <v>1285</v>
      </c>
      <c r="AQ15" s="76">
        <v>967</v>
      </c>
      <c r="AR15" s="76">
        <v>254</v>
      </c>
      <c r="AS15" s="76">
        <v>980</v>
      </c>
      <c r="AT15" s="76">
        <f t="shared" si="10"/>
        <v>656</v>
      </c>
      <c r="AU15" s="76">
        <v>602</v>
      </c>
      <c r="AV15" s="76">
        <v>21</v>
      </c>
      <c r="AW15" s="76">
        <v>33</v>
      </c>
      <c r="AX15" s="76">
        <v>0</v>
      </c>
      <c r="AY15" s="76">
        <v>0</v>
      </c>
      <c r="AZ15" s="76">
        <f t="shared" si="11"/>
        <v>1225</v>
      </c>
      <c r="BA15" s="76">
        <v>1225</v>
      </c>
      <c r="BB15" s="76">
        <v>0</v>
      </c>
      <c r="BC15" s="76">
        <v>0</v>
      </c>
    </row>
    <row r="16" spans="1:55" s="61" customFormat="1" ht="12" customHeight="1">
      <c r="A16" s="70" t="s">
        <v>239</v>
      </c>
      <c r="B16" s="117" t="s">
        <v>240</v>
      </c>
      <c r="C16" s="70" t="s">
        <v>190</v>
      </c>
      <c r="D16" s="76">
        <f t="shared" si="0"/>
        <v>514668</v>
      </c>
      <c r="E16" s="76">
        <f t="shared" si="1"/>
        <v>747</v>
      </c>
      <c r="F16" s="76">
        <v>119</v>
      </c>
      <c r="G16" s="76">
        <v>628</v>
      </c>
      <c r="H16" s="76">
        <f t="shared" si="2"/>
        <v>31358</v>
      </c>
      <c r="I16" s="76">
        <v>11022</v>
      </c>
      <c r="J16" s="76">
        <v>20336</v>
      </c>
      <c r="K16" s="76">
        <f t="shared" si="3"/>
        <v>482563</v>
      </c>
      <c r="L16" s="76">
        <v>107835</v>
      </c>
      <c r="M16" s="76">
        <v>374728</v>
      </c>
      <c r="N16" s="76">
        <f t="shared" si="4"/>
        <v>514831</v>
      </c>
      <c r="O16" s="76">
        <f t="shared" si="5"/>
        <v>118976</v>
      </c>
      <c r="P16" s="76">
        <v>118976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 t="shared" si="6"/>
        <v>395692</v>
      </c>
      <c r="W16" s="76">
        <v>377542</v>
      </c>
      <c r="X16" s="76">
        <v>15238</v>
      </c>
      <c r="Y16" s="76">
        <v>0</v>
      </c>
      <c r="Z16" s="76">
        <v>284</v>
      </c>
      <c r="AA16" s="76">
        <v>923</v>
      </c>
      <c r="AB16" s="76">
        <v>1705</v>
      </c>
      <c r="AC16" s="76">
        <f t="shared" si="7"/>
        <v>163</v>
      </c>
      <c r="AD16" s="76">
        <v>163</v>
      </c>
      <c r="AE16" s="76">
        <v>0</v>
      </c>
      <c r="AF16" s="76">
        <f t="shared" si="8"/>
        <v>3971</v>
      </c>
      <c r="AG16" s="76">
        <v>3971</v>
      </c>
      <c r="AH16" s="76">
        <v>0</v>
      </c>
      <c r="AI16" s="76">
        <v>0</v>
      </c>
      <c r="AJ16" s="76">
        <f t="shared" si="9"/>
        <v>5281</v>
      </c>
      <c r="AK16" s="76">
        <v>2076</v>
      </c>
      <c r="AL16" s="76">
        <v>0</v>
      </c>
      <c r="AM16" s="76">
        <v>63</v>
      </c>
      <c r="AN16" s="76">
        <v>10</v>
      </c>
      <c r="AO16" s="76">
        <v>0</v>
      </c>
      <c r="AP16" s="76">
        <v>0</v>
      </c>
      <c r="AQ16" s="76">
        <v>325</v>
      </c>
      <c r="AR16" s="76">
        <v>337</v>
      </c>
      <c r="AS16" s="76">
        <v>2470</v>
      </c>
      <c r="AT16" s="76">
        <f t="shared" si="10"/>
        <v>766</v>
      </c>
      <c r="AU16" s="76">
        <v>766</v>
      </c>
      <c r="AV16" s="76">
        <v>0</v>
      </c>
      <c r="AW16" s="76">
        <v>0</v>
      </c>
      <c r="AX16" s="76">
        <v>0</v>
      </c>
      <c r="AY16" s="76">
        <v>0</v>
      </c>
      <c r="AZ16" s="76">
        <f t="shared" si="11"/>
        <v>15398</v>
      </c>
      <c r="BA16" s="76">
        <v>160</v>
      </c>
      <c r="BB16" s="76">
        <v>15238</v>
      </c>
      <c r="BC16" s="76">
        <v>0</v>
      </c>
    </row>
    <row r="17" spans="1:55" s="61" customFormat="1" ht="12" customHeight="1">
      <c r="A17" s="70" t="s">
        <v>241</v>
      </c>
      <c r="B17" s="117" t="s">
        <v>242</v>
      </c>
      <c r="C17" s="70" t="s">
        <v>190</v>
      </c>
      <c r="D17" s="76">
        <f t="shared" si="0"/>
        <v>871447</v>
      </c>
      <c r="E17" s="76">
        <f t="shared" si="1"/>
        <v>75</v>
      </c>
      <c r="F17" s="76">
        <v>75</v>
      </c>
      <c r="G17" s="76">
        <v>0</v>
      </c>
      <c r="H17" s="76">
        <f t="shared" si="2"/>
        <v>92605</v>
      </c>
      <c r="I17" s="76">
        <v>78896</v>
      </c>
      <c r="J17" s="76">
        <v>13709</v>
      </c>
      <c r="K17" s="76">
        <f t="shared" si="3"/>
        <v>778767</v>
      </c>
      <c r="L17" s="76">
        <v>76678</v>
      </c>
      <c r="M17" s="76">
        <v>702089</v>
      </c>
      <c r="N17" s="76">
        <f t="shared" si="4"/>
        <v>871868</v>
      </c>
      <c r="O17" s="76">
        <f t="shared" si="5"/>
        <v>155648</v>
      </c>
      <c r="P17" s="76">
        <v>155648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 t="shared" si="6"/>
        <v>715798</v>
      </c>
      <c r="W17" s="76">
        <v>715798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 t="shared" si="7"/>
        <v>422</v>
      </c>
      <c r="AD17" s="76">
        <v>422</v>
      </c>
      <c r="AE17" s="76">
        <v>0</v>
      </c>
      <c r="AF17" s="76">
        <f t="shared" si="8"/>
        <v>19438</v>
      </c>
      <c r="AG17" s="76">
        <v>19438</v>
      </c>
      <c r="AH17" s="76">
        <v>0</v>
      </c>
      <c r="AI17" s="76">
        <v>0</v>
      </c>
      <c r="AJ17" s="76">
        <f t="shared" si="9"/>
        <v>29064</v>
      </c>
      <c r="AK17" s="76">
        <v>10562</v>
      </c>
      <c r="AL17" s="76">
        <v>91</v>
      </c>
      <c r="AM17" s="76">
        <v>10399</v>
      </c>
      <c r="AN17" s="76">
        <v>2185</v>
      </c>
      <c r="AO17" s="76">
        <v>0</v>
      </c>
      <c r="AP17" s="76">
        <v>1660</v>
      </c>
      <c r="AQ17" s="76">
        <v>480</v>
      </c>
      <c r="AR17" s="76">
        <v>17</v>
      </c>
      <c r="AS17" s="76">
        <v>3670</v>
      </c>
      <c r="AT17" s="76">
        <f t="shared" si="10"/>
        <v>1449</v>
      </c>
      <c r="AU17" s="76">
        <v>1027</v>
      </c>
      <c r="AV17" s="76">
        <v>0</v>
      </c>
      <c r="AW17" s="76">
        <v>422</v>
      </c>
      <c r="AX17" s="76">
        <v>0</v>
      </c>
      <c r="AY17" s="76">
        <v>0</v>
      </c>
      <c r="AZ17" s="76">
        <f t="shared" si="11"/>
        <v>741</v>
      </c>
      <c r="BA17" s="76">
        <v>741</v>
      </c>
      <c r="BB17" s="76">
        <v>0</v>
      </c>
      <c r="BC17" s="76">
        <v>0</v>
      </c>
    </row>
    <row r="18" spans="1:55" s="61" customFormat="1" ht="12" customHeight="1">
      <c r="A18" s="70" t="s">
        <v>243</v>
      </c>
      <c r="B18" s="117" t="s">
        <v>244</v>
      </c>
      <c r="C18" s="70" t="s">
        <v>190</v>
      </c>
      <c r="D18" s="76">
        <f t="shared" si="0"/>
        <v>898925</v>
      </c>
      <c r="E18" s="76">
        <f t="shared" si="1"/>
        <v>50450</v>
      </c>
      <c r="F18" s="76">
        <v>24651</v>
      </c>
      <c r="G18" s="76">
        <v>25799</v>
      </c>
      <c r="H18" s="76">
        <f t="shared" si="2"/>
        <v>108813</v>
      </c>
      <c r="I18" s="76">
        <v>86620</v>
      </c>
      <c r="J18" s="76">
        <v>22193</v>
      </c>
      <c r="K18" s="76">
        <f t="shared" si="3"/>
        <v>739662</v>
      </c>
      <c r="L18" s="76">
        <v>68775</v>
      </c>
      <c r="M18" s="76">
        <v>670887</v>
      </c>
      <c r="N18" s="76">
        <f t="shared" si="4"/>
        <v>872949</v>
      </c>
      <c r="O18" s="76">
        <f t="shared" si="5"/>
        <v>180566</v>
      </c>
      <c r="P18" s="76">
        <v>178480</v>
      </c>
      <c r="Q18" s="76">
        <v>0</v>
      </c>
      <c r="R18" s="76">
        <v>0</v>
      </c>
      <c r="S18" s="76">
        <v>2086</v>
      </c>
      <c r="T18" s="76">
        <v>0</v>
      </c>
      <c r="U18" s="76">
        <v>0</v>
      </c>
      <c r="V18" s="76">
        <f t="shared" si="6"/>
        <v>690945</v>
      </c>
      <c r="W18" s="76">
        <v>681444</v>
      </c>
      <c r="X18" s="76">
        <v>0</v>
      </c>
      <c r="Y18" s="76">
        <v>0</v>
      </c>
      <c r="Z18" s="76">
        <v>9501</v>
      </c>
      <c r="AA18" s="76">
        <v>0</v>
      </c>
      <c r="AB18" s="76">
        <v>0</v>
      </c>
      <c r="AC18" s="76">
        <f t="shared" si="7"/>
        <v>1438</v>
      </c>
      <c r="AD18" s="76">
        <v>1438</v>
      </c>
      <c r="AE18" s="76">
        <v>0</v>
      </c>
      <c r="AF18" s="76">
        <f t="shared" si="8"/>
        <v>22318</v>
      </c>
      <c r="AG18" s="76">
        <v>22318</v>
      </c>
      <c r="AH18" s="76">
        <v>0</v>
      </c>
      <c r="AI18" s="76">
        <v>0</v>
      </c>
      <c r="AJ18" s="76">
        <f t="shared" si="9"/>
        <v>32867</v>
      </c>
      <c r="AK18" s="76">
        <v>11578</v>
      </c>
      <c r="AL18" s="76">
        <v>0</v>
      </c>
      <c r="AM18" s="76">
        <v>13819</v>
      </c>
      <c r="AN18" s="76">
        <v>5740</v>
      </c>
      <c r="AO18" s="76">
        <v>0</v>
      </c>
      <c r="AP18" s="76">
        <v>0</v>
      </c>
      <c r="AQ18" s="76">
        <v>1221</v>
      </c>
      <c r="AR18" s="76">
        <v>28</v>
      </c>
      <c r="AS18" s="76">
        <v>481</v>
      </c>
      <c r="AT18" s="76">
        <f t="shared" si="10"/>
        <v>1272</v>
      </c>
      <c r="AU18" s="76">
        <v>1029</v>
      </c>
      <c r="AV18" s="76">
        <v>0</v>
      </c>
      <c r="AW18" s="76">
        <v>237</v>
      </c>
      <c r="AX18" s="76">
        <v>6</v>
      </c>
      <c r="AY18" s="76">
        <v>0</v>
      </c>
      <c r="AZ18" s="76">
        <f t="shared" si="11"/>
        <v>1731</v>
      </c>
      <c r="BA18" s="76">
        <v>1731</v>
      </c>
      <c r="BB18" s="76">
        <v>0</v>
      </c>
      <c r="BC18" s="76">
        <v>0</v>
      </c>
    </row>
    <row r="19" spans="1:55" s="61" customFormat="1" ht="12" customHeight="1">
      <c r="A19" s="70" t="s">
        <v>245</v>
      </c>
      <c r="B19" s="117" t="s">
        <v>246</v>
      </c>
      <c r="C19" s="70" t="s">
        <v>190</v>
      </c>
      <c r="D19" s="76">
        <f t="shared" si="0"/>
        <v>147273</v>
      </c>
      <c r="E19" s="76">
        <f t="shared" si="1"/>
        <v>10518</v>
      </c>
      <c r="F19" s="76">
        <v>9525</v>
      </c>
      <c r="G19" s="76">
        <v>993</v>
      </c>
      <c r="H19" s="76">
        <f t="shared" si="2"/>
        <v>56396</v>
      </c>
      <c r="I19" s="76">
        <v>33933</v>
      </c>
      <c r="J19" s="76">
        <v>22463</v>
      </c>
      <c r="K19" s="76">
        <f t="shared" si="3"/>
        <v>80359</v>
      </c>
      <c r="L19" s="76">
        <v>202</v>
      </c>
      <c r="M19" s="76">
        <v>80157</v>
      </c>
      <c r="N19" s="76">
        <f t="shared" si="4"/>
        <v>141784</v>
      </c>
      <c r="O19" s="76">
        <f t="shared" si="5"/>
        <v>43626</v>
      </c>
      <c r="P19" s="76">
        <v>22019</v>
      </c>
      <c r="Q19" s="76">
        <v>0</v>
      </c>
      <c r="R19" s="76">
        <v>0</v>
      </c>
      <c r="S19" s="76">
        <v>9901</v>
      </c>
      <c r="T19" s="76">
        <v>0</v>
      </c>
      <c r="U19" s="76">
        <v>11706</v>
      </c>
      <c r="V19" s="76">
        <f t="shared" si="6"/>
        <v>97891</v>
      </c>
      <c r="W19" s="76">
        <v>45408</v>
      </c>
      <c r="X19" s="76">
        <v>0</v>
      </c>
      <c r="Y19" s="76">
        <v>0</v>
      </c>
      <c r="Z19" s="76">
        <v>36498</v>
      </c>
      <c r="AA19" s="76">
        <v>0</v>
      </c>
      <c r="AB19" s="76">
        <v>15985</v>
      </c>
      <c r="AC19" s="76">
        <f t="shared" si="7"/>
        <v>267</v>
      </c>
      <c r="AD19" s="76">
        <v>246</v>
      </c>
      <c r="AE19" s="76">
        <v>21</v>
      </c>
      <c r="AF19" s="76">
        <f t="shared" si="8"/>
        <v>2231</v>
      </c>
      <c r="AG19" s="76">
        <v>2231</v>
      </c>
      <c r="AH19" s="76">
        <v>0</v>
      </c>
      <c r="AI19" s="76">
        <v>0</v>
      </c>
      <c r="AJ19" s="76">
        <f t="shared" si="9"/>
        <v>2836</v>
      </c>
      <c r="AK19" s="76">
        <v>5</v>
      </c>
      <c r="AL19" s="76">
        <v>0</v>
      </c>
      <c r="AM19" s="76">
        <v>1056</v>
      </c>
      <c r="AN19" s="76">
        <v>0</v>
      </c>
      <c r="AO19" s="76">
        <v>0</v>
      </c>
      <c r="AP19" s="76">
        <v>1167</v>
      </c>
      <c r="AQ19" s="76">
        <v>71</v>
      </c>
      <c r="AR19" s="76">
        <v>40</v>
      </c>
      <c r="AS19" s="76">
        <v>497</v>
      </c>
      <c r="AT19" s="76">
        <f t="shared" si="10"/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 t="shared" si="11"/>
        <v>410</v>
      </c>
      <c r="BA19" s="76">
        <v>410</v>
      </c>
      <c r="BB19" s="76">
        <v>0</v>
      </c>
      <c r="BC19" s="76">
        <v>0</v>
      </c>
    </row>
    <row r="20" spans="1:55" s="61" customFormat="1" ht="12" customHeight="1">
      <c r="A20" s="70" t="s">
        <v>247</v>
      </c>
      <c r="B20" s="117" t="s">
        <v>248</v>
      </c>
      <c r="C20" s="70" t="s">
        <v>190</v>
      </c>
      <c r="D20" s="76">
        <f t="shared" si="0"/>
        <v>391160</v>
      </c>
      <c r="E20" s="76">
        <f t="shared" si="1"/>
        <v>68145</v>
      </c>
      <c r="F20" s="76">
        <v>24939</v>
      </c>
      <c r="G20" s="76">
        <v>43206</v>
      </c>
      <c r="H20" s="76">
        <f t="shared" si="2"/>
        <v>118342</v>
      </c>
      <c r="I20" s="76">
        <v>35498</v>
      </c>
      <c r="J20" s="76">
        <v>82844</v>
      </c>
      <c r="K20" s="76">
        <f t="shared" si="3"/>
        <v>204673</v>
      </c>
      <c r="L20" s="76">
        <v>3860</v>
      </c>
      <c r="M20" s="76">
        <v>200813</v>
      </c>
      <c r="N20" s="76">
        <f t="shared" si="4"/>
        <v>392421</v>
      </c>
      <c r="O20" s="76">
        <f t="shared" si="5"/>
        <v>64297</v>
      </c>
      <c r="P20" s="76">
        <v>32015</v>
      </c>
      <c r="Q20" s="76">
        <v>0</v>
      </c>
      <c r="R20" s="76">
        <v>0</v>
      </c>
      <c r="S20" s="76">
        <v>32282</v>
      </c>
      <c r="T20" s="76">
        <v>0</v>
      </c>
      <c r="U20" s="76">
        <v>0</v>
      </c>
      <c r="V20" s="76">
        <f t="shared" si="6"/>
        <v>326863</v>
      </c>
      <c r="W20" s="76">
        <v>188095</v>
      </c>
      <c r="X20" s="76">
        <v>0</v>
      </c>
      <c r="Y20" s="76">
        <v>0</v>
      </c>
      <c r="Z20" s="76">
        <v>138768</v>
      </c>
      <c r="AA20" s="76">
        <v>0</v>
      </c>
      <c r="AB20" s="76">
        <v>0</v>
      </c>
      <c r="AC20" s="76">
        <f t="shared" si="7"/>
        <v>1261</v>
      </c>
      <c r="AD20" s="76">
        <v>168</v>
      </c>
      <c r="AE20" s="76">
        <v>1093</v>
      </c>
      <c r="AF20" s="76">
        <f t="shared" si="8"/>
        <v>16159</v>
      </c>
      <c r="AG20" s="76">
        <v>16159</v>
      </c>
      <c r="AH20" s="76">
        <v>0</v>
      </c>
      <c r="AI20" s="76">
        <v>0</v>
      </c>
      <c r="AJ20" s="76">
        <f t="shared" si="9"/>
        <v>16889</v>
      </c>
      <c r="AK20" s="76">
        <v>398</v>
      </c>
      <c r="AL20" s="76">
        <v>344</v>
      </c>
      <c r="AM20" s="76">
        <v>3978</v>
      </c>
      <c r="AN20" s="76">
        <v>397</v>
      </c>
      <c r="AO20" s="76">
        <v>0</v>
      </c>
      <c r="AP20" s="76">
        <v>10692</v>
      </c>
      <c r="AQ20" s="76">
        <v>412</v>
      </c>
      <c r="AR20" s="76">
        <v>484</v>
      </c>
      <c r="AS20" s="76">
        <v>184</v>
      </c>
      <c r="AT20" s="76">
        <f t="shared" si="10"/>
        <v>254</v>
      </c>
      <c r="AU20" s="76">
        <v>12</v>
      </c>
      <c r="AV20" s="76">
        <v>0</v>
      </c>
      <c r="AW20" s="76">
        <v>197</v>
      </c>
      <c r="AX20" s="76">
        <v>45</v>
      </c>
      <c r="AY20" s="76">
        <v>0</v>
      </c>
      <c r="AZ20" s="76">
        <f t="shared" si="11"/>
        <v>13</v>
      </c>
      <c r="BA20" s="76">
        <v>13</v>
      </c>
      <c r="BB20" s="76">
        <v>0</v>
      </c>
      <c r="BC20" s="76">
        <v>0</v>
      </c>
    </row>
    <row r="21" spans="1:55" s="61" customFormat="1" ht="12" customHeight="1">
      <c r="A21" s="70" t="s">
        <v>249</v>
      </c>
      <c r="B21" s="117" t="s">
        <v>250</v>
      </c>
      <c r="C21" s="70" t="s">
        <v>190</v>
      </c>
      <c r="D21" s="76">
        <f t="shared" si="0"/>
        <v>576426</v>
      </c>
      <c r="E21" s="76">
        <f t="shared" si="1"/>
        <v>5027</v>
      </c>
      <c r="F21" s="76">
        <v>5006</v>
      </c>
      <c r="G21" s="76">
        <v>21</v>
      </c>
      <c r="H21" s="76">
        <f t="shared" si="2"/>
        <v>185099</v>
      </c>
      <c r="I21" s="76">
        <v>143860</v>
      </c>
      <c r="J21" s="76">
        <v>41239</v>
      </c>
      <c r="K21" s="76">
        <f t="shared" si="3"/>
        <v>386300</v>
      </c>
      <c r="L21" s="76">
        <v>15306</v>
      </c>
      <c r="M21" s="76">
        <v>370994</v>
      </c>
      <c r="N21" s="76">
        <f t="shared" si="4"/>
        <v>576756</v>
      </c>
      <c r="O21" s="76">
        <f t="shared" si="5"/>
        <v>164172</v>
      </c>
      <c r="P21" s="76">
        <v>152865</v>
      </c>
      <c r="Q21" s="76">
        <v>0</v>
      </c>
      <c r="R21" s="76">
        <v>0</v>
      </c>
      <c r="S21" s="76">
        <v>11307</v>
      </c>
      <c r="T21" s="76">
        <v>0</v>
      </c>
      <c r="U21" s="76">
        <v>0</v>
      </c>
      <c r="V21" s="76">
        <f t="shared" si="6"/>
        <v>412254</v>
      </c>
      <c r="W21" s="76">
        <v>375151</v>
      </c>
      <c r="X21" s="76">
        <v>0</v>
      </c>
      <c r="Y21" s="76">
        <v>0</v>
      </c>
      <c r="Z21" s="76">
        <v>37092</v>
      </c>
      <c r="AA21" s="76">
        <v>0</v>
      </c>
      <c r="AB21" s="76">
        <v>11</v>
      </c>
      <c r="AC21" s="76">
        <f t="shared" si="7"/>
        <v>330</v>
      </c>
      <c r="AD21" s="76">
        <v>320</v>
      </c>
      <c r="AE21" s="76">
        <v>10</v>
      </c>
      <c r="AF21" s="76">
        <f t="shared" si="8"/>
        <v>9499</v>
      </c>
      <c r="AG21" s="76">
        <v>9499</v>
      </c>
      <c r="AH21" s="76">
        <v>0</v>
      </c>
      <c r="AI21" s="76">
        <v>0</v>
      </c>
      <c r="AJ21" s="76">
        <f t="shared" si="9"/>
        <v>13739</v>
      </c>
      <c r="AK21" s="76">
        <v>4219</v>
      </c>
      <c r="AL21" s="76">
        <v>1524</v>
      </c>
      <c r="AM21" s="76">
        <v>7104</v>
      </c>
      <c r="AN21" s="76">
        <v>244</v>
      </c>
      <c r="AO21" s="76">
        <v>0</v>
      </c>
      <c r="AP21" s="76">
        <v>0</v>
      </c>
      <c r="AQ21" s="76">
        <v>69</v>
      </c>
      <c r="AR21" s="76">
        <v>579</v>
      </c>
      <c r="AS21" s="76">
        <v>0</v>
      </c>
      <c r="AT21" s="76">
        <f t="shared" si="10"/>
        <v>1607</v>
      </c>
      <c r="AU21" s="76">
        <v>691</v>
      </c>
      <c r="AV21" s="76">
        <v>812</v>
      </c>
      <c r="AW21" s="76">
        <v>104</v>
      </c>
      <c r="AX21" s="76">
        <v>0</v>
      </c>
      <c r="AY21" s="76">
        <v>0</v>
      </c>
      <c r="AZ21" s="76">
        <f t="shared" si="11"/>
        <v>919</v>
      </c>
      <c r="BA21" s="76">
        <v>919</v>
      </c>
      <c r="BB21" s="76">
        <v>0</v>
      </c>
      <c r="BC21" s="76">
        <v>0</v>
      </c>
    </row>
    <row r="22" spans="1:55" s="61" customFormat="1" ht="12" customHeight="1">
      <c r="A22" s="70" t="s">
        <v>251</v>
      </c>
      <c r="B22" s="117" t="s">
        <v>252</v>
      </c>
      <c r="C22" s="70" t="s">
        <v>190</v>
      </c>
      <c r="D22" s="76">
        <f t="shared" si="0"/>
        <v>171901</v>
      </c>
      <c r="E22" s="76">
        <f t="shared" si="1"/>
        <v>0</v>
      </c>
      <c r="F22" s="76">
        <v>0</v>
      </c>
      <c r="G22" s="76">
        <v>0</v>
      </c>
      <c r="H22" s="76">
        <f t="shared" si="2"/>
        <v>45820</v>
      </c>
      <c r="I22" s="76">
        <v>31870</v>
      </c>
      <c r="J22" s="76">
        <v>13950</v>
      </c>
      <c r="K22" s="76">
        <f t="shared" si="3"/>
        <v>126081</v>
      </c>
      <c r="L22" s="76">
        <v>21181</v>
      </c>
      <c r="M22" s="76">
        <v>104900</v>
      </c>
      <c r="N22" s="76">
        <f t="shared" si="4"/>
        <v>172164</v>
      </c>
      <c r="O22" s="76">
        <f t="shared" si="5"/>
        <v>53051</v>
      </c>
      <c r="P22" s="76">
        <v>53051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 t="shared" si="6"/>
        <v>118850</v>
      </c>
      <c r="W22" s="76">
        <v>105578</v>
      </c>
      <c r="X22" s="76">
        <v>0</v>
      </c>
      <c r="Y22" s="76">
        <v>0</v>
      </c>
      <c r="Z22" s="76">
        <v>13272</v>
      </c>
      <c r="AA22" s="76">
        <v>0</v>
      </c>
      <c r="AB22" s="76">
        <v>0</v>
      </c>
      <c r="AC22" s="76">
        <f t="shared" si="7"/>
        <v>263</v>
      </c>
      <c r="AD22" s="76">
        <v>163</v>
      </c>
      <c r="AE22" s="76">
        <v>100</v>
      </c>
      <c r="AF22" s="76">
        <f t="shared" si="8"/>
        <v>803</v>
      </c>
      <c r="AG22" s="76">
        <v>803</v>
      </c>
      <c r="AH22" s="76">
        <v>0</v>
      </c>
      <c r="AI22" s="76">
        <v>0</v>
      </c>
      <c r="AJ22" s="76">
        <f t="shared" si="9"/>
        <v>2874</v>
      </c>
      <c r="AK22" s="76">
        <v>1741</v>
      </c>
      <c r="AL22" s="76">
        <v>604</v>
      </c>
      <c r="AM22" s="76">
        <v>57</v>
      </c>
      <c r="AN22" s="76">
        <v>0</v>
      </c>
      <c r="AO22" s="76">
        <v>0</v>
      </c>
      <c r="AP22" s="76">
        <v>86</v>
      </c>
      <c r="AQ22" s="76">
        <v>0</v>
      </c>
      <c r="AR22" s="76">
        <v>0</v>
      </c>
      <c r="AS22" s="76">
        <v>386</v>
      </c>
      <c r="AT22" s="76">
        <f t="shared" si="10"/>
        <v>274</v>
      </c>
      <c r="AU22" s="76">
        <v>274</v>
      </c>
      <c r="AV22" s="76">
        <v>0</v>
      </c>
      <c r="AW22" s="76">
        <v>0</v>
      </c>
      <c r="AX22" s="76">
        <v>0</v>
      </c>
      <c r="AY22" s="76">
        <v>0</v>
      </c>
      <c r="AZ22" s="76">
        <f t="shared" si="11"/>
        <v>452</v>
      </c>
      <c r="BA22" s="76">
        <v>452</v>
      </c>
      <c r="BB22" s="76">
        <v>0</v>
      </c>
      <c r="BC22" s="76">
        <v>0</v>
      </c>
    </row>
    <row r="23" spans="1:55" s="61" customFormat="1" ht="12" customHeight="1">
      <c r="A23" s="70" t="s">
        <v>253</v>
      </c>
      <c r="B23" s="117" t="s">
        <v>254</v>
      </c>
      <c r="C23" s="70" t="s">
        <v>190</v>
      </c>
      <c r="D23" s="76">
        <f t="shared" si="0"/>
        <v>170913</v>
      </c>
      <c r="E23" s="76">
        <f t="shared" si="1"/>
        <v>0</v>
      </c>
      <c r="F23" s="76">
        <v>0</v>
      </c>
      <c r="G23" s="76">
        <v>0</v>
      </c>
      <c r="H23" s="76">
        <f t="shared" si="2"/>
        <v>0</v>
      </c>
      <c r="I23" s="76">
        <v>0</v>
      </c>
      <c r="J23" s="76">
        <v>0</v>
      </c>
      <c r="K23" s="76">
        <f t="shared" si="3"/>
        <v>170913</v>
      </c>
      <c r="L23" s="76">
        <v>27849</v>
      </c>
      <c r="M23" s="76">
        <v>143064</v>
      </c>
      <c r="N23" s="76">
        <f t="shared" si="4"/>
        <v>166722</v>
      </c>
      <c r="O23" s="76">
        <f t="shared" si="5"/>
        <v>27804</v>
      </c>
      <c r="P23" s="76">
        <v>25730</v>
      </c>
      <c r="Q23" s="76">
        <v>0</v>
      </c>
      <c r="R23" s="76">
        <v>2074</v>
      </c>
      <c r="S23" s="76">
        <v>0</v>
      </c>
      <c r="T23" s="76">
        <v>0</v>
      </c>
      <c r="U23" s="76">
        <v>0</v>
      </c>
      <c r="V23" s="76">
        <f t="shared" si="6"/>
        <v>138912</v>
      </c>
      <c r="W23" s="76">
        <v>136475</v>
      </c>
      <c r="X23" s="76">
        <v>0</v>
      </c>
      <c r="Y23" s="76">
        <v>2437</v>
      </c>
      <c r="Z23" s="76">
        <v>0</v>
      </c>
      <c r="AA23" s="76">
        <v>0</v>
      </c>
      <c r="AB23" s="76">
        <v>0</v>
      </c>
      <c r="AC23" s="76">
        <f t="shared" si="7"/>
        <v>6</v>
      </c>
      <c r="AD23" s="76">
        <v>5</v>
      </c>
      <c r="AE23" s="76">
        <v>1</v>
      </c>
      <c r="AF23" s="76">
        <f t="shared" si="8"/>
        <v>1586</v>
      </c>
      <c r="AG23" s="76">
        <v>1577</v>
      </c>
      <c r="AH23" s="76">
        <v>0</v>
      </c>
      <c r="AI23" s="76">
        <v>9</v>
      </c>
      <c r="AJ23" s="76">
        <f t="shared" si="9"/>
        <v>2104</v>
      </c>
      <c r="AK23" s="76">
        <v>523</v>
      </c>
      <c r="AL23" s="76">
        <v>277</v>
      </c>
      <c r="AM23" s="76">
        <v>943</v>
      </c>
      <c r="AN23" s="76">
        <v>0</v>
      </c>
      <c r="AO23" s="76">
        <v>9</v>
      </c>
      <c r="AP23" s="76">
        <v>0</v>
      </c>
      <c r="AQ23" s="76">
        <v>227</v>
      </c>
      <c r="AR23" s="76">
        <v>20</v>
      </c>
      <c r="AS23" s="76">
        <v>105</v>
      </c>
      <c r="AT23" s="76">
        <f t="shared" si="10"/>
        <v>376</v>
      </c>
      <c r="AU23" s="76">
        <v>282</v>
      </c>
      <c r="AV23" s="76">
        <v>0</v>
      </c>
      <c r="AW23" s="76">
        <v>94</v>
      </c>
      <c r="AX23" s="76">
        <v>0</v>
      </c>
      <c r="AY23" s="76">
        <v>0</v>
      </c>
      <c r="AZ23" s="76">
        <f t="shared" si="11"/>
        <v>304</v>
      </c>
      <c r="BA23" s="76">
        <v>304</v>
      </c>
      <c r="BB23" s="76">
        <v>0</v>
      </c>
      <c r="BC23" s="76">
        <v>0</v>
      </c>
    </row>
    <row r="24" spans="1:55" s="61" customFormat="1" ht="12" customHeight="1">
      <c r="A24" s="70" t="s">
        <v>255</v>
      </c>
      <c r="B24" s="117" t="s">
        <v>256</v>
      </c>
      <c r="C24" s="70" t="s">
        <v>190</v>
      </c>
      <c r="D24" s="76">
        <f t="shared" si="0"/>
        <v>172328</v>
      </c>
      <c r="E24" s="76">
        <f t="shared" si="1"/>
        <v>0</v>
      </c>
      <c r="F24" s="76">
        <v>0</v>
      </c>
      <c r="G24" s="76">
        <v>0</v>
      </c>
      <c r="H24" s="76">
        <f t="shared" si="2"/>
        <v>3716</v>
      </c>
      <c r="I24" s="76">
        <v>106</v>
      </c>
      <c r="J24" s="76">
        <v>3610</v>
      </c>
      <c r="K24" s="76">
        <f t="shared" si="3"/>
        <v>168612</v>
      </c>
      <c r="L24" s="76">
        <v>39620</v>
      </c>
      <c r="M24" s="76">
        <v>128992</v>
      </c>
      <c r="N24" s="76">
        <f t="shared" si="4"/>
        <v>174493</v>
      </c>
      <c r="O24" s="76">
        <f t="shared" si="5"/>
        <v>40360</v>
      </c>
      <c r="P24" s="76">
        <v>26795</v>
      </c>
      <c r="Q24" s="76">
        <v>0</v>
      </c>
      <c r="R24" s="76">
        <v>0</v>
      </c>
      <c r="S24" s="76">
        <v>13546</v>
      </c>
      <c r="T24" s="76">
        <v>0</v>
      </c>
      <c r="U24" s="76">
        <v>19</v>
      </c>
      <c r="V24" s="76">
        <f t="shared" si="6"/>
        <v>133041</v>
      </c>
      <c r="W24" s="76">
        <v>64566</v>
      </c>
      <c r="X24" s="76">
        <v>0</v>
      </c>
      <c r="Y24" s="76">
        <v>0</v>
      </c>
      <c r="Z24" s="76">
        <v>64824</v>
      </c>
      <c r="AA24" s="76">
        <v>3610</v>
      </c>
      <c r="AB24" s="76">
        <v>41</v>
      </c>
      <c r="AC24" s="76">
        <f t="shared" si="7"/>
        <v>1092</v>
      </c>
      <c r="AD24" s="76">
        <v>999</v>
      </c>
      <c r="AE24" s="76">
        <v>93</v>
      </c>
      <c r="AF24" s="76">
        <f t="shared" si="8"/>
        <v>715</v>
      </c>
      <c r="AG24" s="76">
        <v>715</v>
      </c>
      <c r="AH24" s="76">
        <v>0</v>
      </c>
      <c r="AI24" s="76">
        <v>0</v>
      </c>
      <c r="AJ24" s="76">
        <f t="shared" si="9"/>
        <v>1954</v>
      </c>
      <c r="AK24" s="76">
        <v>1516</v>
      </c>
      <c r="AL24" s="76">
        <v>150</v>
      </c>
      <c r="AM24" s="76">
        <v>188</v>
      </c>
      <c r="AN24" s="76">
        <v>0</v>
      </c>
      <c r="AO24" s="76">
        <v>0</v>
      </c>
      <c r="AP24" s="76">
        <v>0</v>
      </c>
      <c r="AQ24" s="76">
        <v>34</v>
      </c>
      <c r="AR24" s="76">
        <v>0</v>
      </c>
      <c r="AS24" s="76">
        <v>66</v>
      </c>
      <c r="AT24" s="76">
        <f t="shared" si="10"/>
        <v>187</v>
      </c>
      <c r="AU24" s="76">
        <v>187</v>
      </c>
      <c r="AV24" s="76">
        <v>0</v>
      </c>
      <c r="AW24" s="76">
        <v>0</v>
      </c>
      <c r="AX24" s="76">
        <v>0</v>
      </c>
      <c r="AY24" s="76">
        <v>0</v>
      </c>
      <c r="AZ24" s="76">
        <f t="shared" si="11"/>
        <v>149</v>
      </c>
      <c r="BA24" s="76">
        <v>149</v>
      </c>
      <c r="BB24" s="76">
        <v>0</v>
      </c>
      <c r="BC24" s="76">
        <v>0</v>
      </c>
    </row>
    <row r="25" spans="1:55" s="61" customFormat="1" ht="12" customHeight="1">
      <c r="A25" s="70" t="s">
        <v>257</v>
      </c>
      <c r="B25" s="117" t="s">
        <v>258</v>
      </c>
      <c r="C25" s="70" t="s">
        <v>190</v>
      </c>
      <c r="D25" s="76">
        <f t="shared" si="0"/>
        <v>167209</v>
      </c>
      <c r="E25" s="76">
        <f t="shared" si="1"/>
        <v>4144</v>
      </c>
      <c r="F25" s="76">
        <v>326</v>
      </c>
      <c r="G25" s="76">
        <v>3818</v>
      </c>
      <c r="H25" s="76">
        <f t="shared" si="2"/>
        <v>0</v>
      </c>
      <c r="I25" s="76">
        <v>0</v>
      </c>
      <c r="J25" s="76">
        <v>0</v>
      </c>
      <c r="K25" s="76">
        <f t="shared" si="3"/>
        <v>163065</v>
      </c>
      <c r="L25" s="76">
        <v>20279</v>
      </c>
      <c r="M25" s="76">
        <v>142786</v>
      </c>
      <c r="N25" s="76">
        <f t="shared" si="4"/>
        <v>167212</v>
      </c>
      <c r="O25" s="76">
        <f t="shared" si="5"/>
        <v>20605</v>
      </c>
      <c r="P25" s="76">
        <v>20605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 t="shared" si="6"/>
        <v>146604</v>
      </c>
      <c r="W25" s="76">
        <v>144537</v>
      </c>
      <c r="X25" s="76">
        <v>0</v>
      </c>
      <c r="Y25" s="76">
        <v>0</v>
      </c>
      <c r="Z25" s="76">
        <v>0</v>
      </c>
      <c r="AA25" s="76">
        <v>2067</v>
      </c>
      <c r="AB25" s="76">
        <v>0</v>
      </c>
      <c r="AC25" s="76">
        <f t="shared" si="7"/>
        <v>3</v>
      </c>
      <c r="AD25" s="76">
        <v>3</v>
      </c>
      <c r="AE25" s="76">
        <v>0</v>
      </c>
      <c r="AF25" s="76">
        <f t="shared" si="8"/>
        <v>10500</v>
      </c>
      <c r="AG25" s="76">
        <v>10500</v>
      </c>
      <c r="AH25" s="76">
        <v>0</v>
      </c>
      <c r="AI25" s="76">
        <v>0</v>
      </c>
      <c r="AJ25" s="76">
        <f t="shared" si="9"/>
        <v>12637</v>
      </c>
      <c r="AK25" s="76">
        <v>2232</v>
      </c>
      <c r="AL25" s="76">
        <v>30</v>
      </c>
      <c r="AM25" s="76">
        <v>8428</v>
      </c>
      <c r="AN25" s="76">
        <v>427</v>
      </c>
      <c r="AO25" s="76">
        <v>0</v>
      </c>
      <c r="AP25" s="76">
        <v>0</v>
      </c>
      <c r="AQ25" s="76">
        <v>853</v>
      </c>
      <c r="AR25" s="76">
        <v>25</v>
      </c>
      <c r="AS25" s="76">
        <v>642</v>
      </c>
      <c r="AT25" s="76">
        <f t="shared" si="10"/>
        <v>213</v>
      </c>
      <c r="AU25" s="76">
        <v>125</v>
      </c>
      <c r="AV25" s="76">
        <v>0</v>
      </c>
      <c r="AW25" s="76">
        <v>88</v>
      </c>
      <c r="AX25" s="76">
        <v>0</v>
      </c>
      <c r="AY25" s="76">
        <v>0</v>
      </c>
      <c r="AZ25" s="76">
        <f t="shared" si="11"/>
        <v>123</v>
      </c>
      <c r="BA25" s="76">
        <v>123</v>
      </c>
      <c r="BB25" s="76">
        <v>0</v>
      </c>
      <c r="BC25" s="76">
        <v>0</v>
      </c>
    </row>
    <row r="26" spans="1:55" s="61" customFormat="1" ht="12" customHeight="1">
      <c r="A26" s="70" t="s">
        <v>259</v>
      </c>
      <c r="B26" s="117" t="s">
        <v>260</v>
      </c>
      <c r="C26" s="70" t="s">
        <v>190</v>
      </c>
      <c r="D26" s="76">
        <f t="shared" si="0"/>
        <v>466663</v>
      </c>
      <c r="E26" s="76">
        <f t="shared" si="1"/>
        <v>3962</v>
      </c>
      <c r="F26" s="76">
        <v>2520</v>
      </c>
      <c r="G26" s="76">
        <v>1442</v>
      </c>
      <c r="H26" s="76">
        <f t="shared" si="2"/>
        <v>83644</v>
      </c>
      <c r="I26" s="76">
        <v>63560</v>
      </c>
      <c r="J26" s="76">
        <v>20084</v>
      </c>
      <c r="K26" s="76">
        <f t="shared" si="3"/>
        <v>379057</v>
      </c>
      <c r="L26" s="76">
        <v>246674</v>
      </c>
      <c r="M26" s="76">
        <v>132383</v>
      </c>
      <c r="N26" s="76">
        <f t="shared" si="4"/>
        <v>469995</v>
      </c>
      <c r="O26" s="76">
        <f t="shared" si="5"/>
        <v>312730</v>
      </c>
      <c r="P26" s="76">
        <v>309226</v>
      </c>
      <c r="Q26" s="76">
        <v>0</v>
      </c>
      <c r="R26" s="76">
        <v>0</v>
      </c>
      <c r="S26" s="76">
        <v>3324</v>
      </c>
      <c r="T26" s="76">
        <v>180</v>
      </c>
      <c r="U26" s="76">
        <v>0</v>
      </c>
      <c r="V26" s="76">
        <f t="shared" si="6"/>
        <v>156671</v>
      </c>
      <c r="W26" s="76">
        <v>147589</v>
      </c>
      <c r="X26" s="76">
        <v>0</v>
      </c>
      <c r="Y26" s="76">
        <v>0</v>
      </c>
      <c r="Z26" s="76">
        <v>5754</v>
      </c>
      <c r="AA26" s="76">
        <v>2518</v>
      </c>
      <c r="AB26" s="76">
        <v>810</v>
      </c>
      <c r="AC26" s="76">
        <f t="shared" si="7"/>
        <v>594</v>
      </c>
      <c r="AD26" s="76">
        <v>593</v>
      </c>
      <c r="AE26" s="76">
        <v>1</v>
      </c>
      <c r="AF26" s="76">
        <f t="shared" si="8"/>
        <v>6997</v>
      </c>
      <c r="AG26" s="76">
        <v>6997</v>
      </c>
      <c r="AH26" s="76">
        <v>0</v>
      </c>
      <c r="AI26" s="76">
        <v>0</v>
      </c>
      <c r="AJ26" s="76">
        <f t="shared" si="9"/>
        <v>28554</v>
      </c>
      <c r="AK26" s="76">
        <v>9646</v>
      </c>
      <c r="AL26" s="76">
        <v>12428</v>
      </c>
      <c r="AM26" s="76">
        <v>1574</v>
      </c>
      <c r="AN26" s="76">
        <v>1280</v>
      </c>
      <c r="AO26" s="76">
        <v>0</v>
      </c>
      <c r="AP26" s="76">
        <v>2063</v>
      </c>
      <c r="AQ26" s="76">
        <v>615</v>
      </c>
      <c r="AR26" s="76">
        <v>6</v>
      </c>
      <c r="AS26" s="76">
        <v>942</v>
      </c>
      <c r="AT26" s="76">
        <f t="shared" si="10"/>
        <v>638</v>
      </c>
      <c r="AU26" s="76">
        <v>497</v>
      </c>
      <c r="AV26" s="76">
        <v>20</v>
      </c>
      <c r="AW26" s="76">
        <v>121</v>
      </c>
      <c r="AX26" s="76">
        <v>0</v>
      </c>
      <c r="AY26" s="76">
        <v>0</v>
      </c>
      <c r="AZ26" s="76">
        <f t="shared" si="11"/>
        <v>2811</v>
      </c>
      <c r="BA26" s="76">
        <v>2811</v>
      </c>
      <c r="BB26" s="76">
        <v>0</v>
      </c>
      <c r="BC26" s="76">
        <v>0</v>
      </c>
    </row>
    <row r="27" spans="1:55" s="61" customFormat="1" ht="12" customHeight="1">
      <c r="A27" s="70" t="s">
        <v>261</v>
      </c>
      <c r="B27" s="117" t="s">
        <v>262</v>
      </c>
      <c r="C27" s="70" t="s">
        <v>190</v>
      </c>
      <c r="D27" s="76">
        <f t="shared" si="0"/>
        <v>640205</v>
      </c>
      <c r="E27" s="76">
        <f t="shared" si="1"/>
        <v>10679</v>
      </c>
      <c r="F27" s="76">
        <v>10679</v>
      </c>
      <c r="G27" s="76">
        <v>0</v>
      </c>
      <c r="H27" s="76">
        <f t="shared" si="2"/>
        <v>35430</v>
      </c>
      <c r="I27" s="76">
        <v>35430</v>
      </c>
      <c r="J27" s="76">
        <v>0</v>
      </c>
      <c r="K27" s="76">
        <f t="shared" si="3"/>
        <v>594096</v>
      </c>
      <c r="L27" s="76">
        <v>71075</v>
      </c>
      <c r="M27" s="76">
        <v>523021</v>
      </c>
      <c r="N27" s="76">
        <f t="shared" si="4"/>
        <v>641269</v>
      </c>
      <c r="O27" s="76">
        <f t="shared" si="5"/>
        <v>117214</v>
      </c>
      <c r="P27" s="76">
        <v>117214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 t="shared" si="6"/>
        <v>523021</v>
      </c>
      <c r="W27" s="76">
        <v>523021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 t="shared" si="7"/>
        <v>1034</v>
      </c>
      <c r="AD27" s="76">
        <v>1034</v>
      </c>
      <c r="AE27" s="76">
        <v>0</v>
      </c>
      <c r="AF27" s="76">
        <f t="shared" si="8"/>
        <v>17027</v>
      </c>
      <c r="AG27" s="76">
        <v>17027</v>
      </c>
      <c r="AH27" s="76">
        <v>0</v>
      </c>
      <c r="AI27" s="76">
        <v>0</v>
      </c>
      <c r="AJ27" s="76">
        <f t="shared" si="9"/>
        <v>35776</v>
      </c>
      <c r="AK27" s="76">
        <v>18874</v>
      </c>
      <c r="AL27" s="76">
        <v>266</v>
      </c>
      <c r="AM27" s="76">
        <v>13638</v>
      </c>
      <c r="AN27" s="76">
        <v>880</v>
      </c>
      <c r="AO27" s="76">
        <v>0</v>
      </c>
      <c r="AP27" s="76">
        <v>279</v>
      </c>
      <c r="AQ27" s="76">
        <v>0</v>
      </c>
      <c r="AR27" s="76">
        <v>0</v>
      </c>
      <c r="AS27" s="76">
        <v>1839</v>
      </c>
      <c r="AT27" s="76">
        <f t="shared" si="10"/>
        <v>708</v>
      </c>
      <c r="AU27" s="76">
        <v>391</v>
      </c>
      <c r="AV27" s="76">
        <v>0</v>
      </c>
      <c r="AW27" s="76">
        <v>317</v>
      </c>
      <c r="AX27" s="76">
        <v>0</v>
      </c>
      <c r="AY27" s="76">
        <v>0</v>
      </c>
      <c r="AZ27" s="76">
        <f t="shared" si="11"/>
        <v>890</v>
      </c>
      <c r="BA27" s="76">
        <v>890</v>
      </c>
      <c r="BB27" s="76">
        <v>0</v>
      </c>
      <c r="BC27" s="76">
        <v>0</v>
      </c>
    </row>
    <row r="28" spans="1:55" s="61" customFormat="1" ht="12" customHeight="1">
      <c r="A28" s="70" t="s">
        <v>263</v>
      </c>
      <c r="B28" s="117" t="s">
        <v>264</v>
      </c>
      <c r="C28" s="70" t="s">
        <v>190</v>
      </c>
      <c r="D28" s="76">
        <f t="shared" si="0"/>
        <v>992557</v>
      </c>
      <c r="E28" s="76">
        <f t="shared" si="1"/>
        <v>34973</v>
      </c>
      <c r="F28" s="76">
        <v>4030</v>
      </c>
      <c r="G28" s="76">
        <v>30943</v>
      </c>
      <c r="H28" s="76">
        <f t="shared" si="2"/>
        <v>16373</v>
      </c>
      <c r="I28" s="76">
        <v>7297</v>
      </c>
      <c r="J28" s="76">
        <v>9076</v>
      </c>
      <c r="K28" s="76">
        <f t="shared" si="3"/>
        <v>941211</v>
      </c>
      <c r="L28" s="76">
        <v>82727</v>
      </c>
      <c r="M28" s="76">
        <v>858484</v>
      </c>
      <c r="N28" s="76">
        <f t="shared" si="4"/>
        <v>993731</v>
      </c>
      <c r="O28" s="76">
        <f t="shared" si="5"/>
        <v>94054</v>
      </c>
      <c r="P28" s="76">
        <v>88788</v>
      </c>
      <c r="Q28" s="76">
        <v>0</v>
      </c>
      <c r="R28" s="76">
        <v>0</v>
      </c>
      <c r="S28" s="76">
        <v>5023</v>
      </c>
      <c r="T28" s="76">
        <v>243</v>
      </c>
      <c r="U28" s="76">
        <v>0</v>
      </c>
      <c r="V28" s="76">
        <f t="shared" si="6"/>
        <v>898503</v>
      </c>
      <c r="W28" s="76">
        <v>862492</v>
      </c>
      <c r="X28" s="76">
        <v>0</v>
      </c>
      <c r="Y28" s="76">
        <v>0</v>
      </c>
      <c r="Z28" s="76">
        <v>27750</v>
      </c>
      <c r="AA28" s="76">
        <v>3793</v>
      </c>
      <c r="AB28" s="76">
        <v>4468</v>
      </c>
      <c r="AC28" s="76">
        <f t="shared" si="7"/>
        <v>1174</v>
      </c>
      <c r="AD28" s="76">
        <v>1174</v>
      </c>
      <c r="AE28" s="76">
        <v>0</v>
      </c>
      <c r="AF28" s="76">
        <f t="shared" si="8"/>
        <v>14399</v>
      </c>
      <c r="AG28" s="76">
        <v>14399</v>
      </c>
      <c r="AH28" s="76">
        <v>0</v>
      </c>
      <c r="AI28" s="76">
        <v>0</v>
      </c>
      <c r="AJ28" s="76">
        <f t="shared" si="9"/>
        <v>32604</v>
      </c>
      <c r="AK28" s="76">
        <v>18622</v>
      </c>
      <c r="AL28" s="76">
        <v>468</v>
      </c>
      <c r="AM28" s="76">
        <v>8719</v>
      </c>
      <c r="AN28" s="76">
        <v>3125</v>
      </c>
      <c r="AO28" s="76">
        <v>0</v>
      </c>
      <c r="AP28" s="76">
        <v>0</v>
      </c>
      <c r="AQ28" s="76">
        <v>438</v>
      </c>
      <c r="AR28" s="76">
        <v>223</v>
      </c>
      <c r="AS28" s="76">
        <v>1009</v>
      </c>
      <c r="AT28" s="76">
        <f t="shared" si="10"/>
        <v>1245</v>
      </c>
      <c r="AU28" s="76">
        <v>885</v>
      </c>
      <c r="AV28" s="76">
        <v>0</v>
      </c>
      <c r="AW28" s="76">
        <v>360</v>
      </c>
      <c r="AX28" s="76">
        <v>0</v>
      </c>
      <c r="AY28" s="76">
        <v>0</v>
      </c>
      <c r="AZ28" s="76">
        <f t="shared" si="11"/>
        <v>2800</v>
      </c>
      <c r="BA28" s="76">
        <v>2800</v>
      </c>
      <c r="BB28" s="76">
        <v>0</v>
      </c>
      <c r="BC28" s="76">
        <v>0</v>
      </c>
    </row>
    <row r="29" spans="1:55" s="61" customFormat="1" ht="12" customHeight="1">
      <c r="A29" s="70" t="s">
        <v>265</v>
      </c>
      <c r="B29" s="117" t="s">
        <v>266</v>
      </c>
      <c r="C29" s="70" t="s">
        <v>190</v>
      </c>
      <c r="D29" s="76">
        <f t="shared" si="0"/>
        <v>1327465</v>
      </c>
      <c r="E29" s="76">
        <f t="shared" si="1"/>
        <v>21294</v>
      </c>
      <c r="F29" s="76">
        <v>21294</v>
      </c>
      <c r="G29" s="76">
        <v>0</v>
      </c>
      <c r="H29" s="76">
        <f t="shared" si="2"/>
        <v>84384</v>
      </c>
      <c r="I29" s="76">
        <v>72036</v>
      </c>
      <c r="J29" s="76">
        <v>12348</v>
      </c>
      <c r="K29" s="76">
        <f t="shared" si="3"/>
        <v>1221787</v>
      </c>
      <c r="L29" s="76">
        <v>80045</v>
      </c>
      <c r="M29" s="76">
        <v>1141742</v>
      </c>
      <c r="N29" s="76">
        <f t="shared" si="4"/>
        <v>1329159</v>
      </c>
      <c r="O29" s="76">
        <f t="shared" si="5"/>
        <v>173177</v>
      </c>
      <c r="P29" s="76">
        <v>148945</v>
      </c>
      <c r="Q29" s="76">
        <v>0</v>
      </c>
      <c r="R29" s="76">
        <v>0</v>
      </c>
      <c r="S29" s="76">
        <v>24232</v>
      </c>
      <c r="T29" s="76">
        <v>0</v>
      </c>
      <c r="U29" s="76">
        <v>0</v>
      </c>
      <c r="V29" s="76">
        <f t="shared" si="6"/>
        <v>1154127</v>
      </c>
      <c r="W29" s="76">
        <v>1102837</v>
      </c>
      <c r="X29" s="76">
        <v>0</v>
      </c>
      <c r="Y29" s="76">
        <v>0</v>
      </c>
      <c r="Z29" s="76">
        <v>51290</v>
      </c>
      <c r="AA29" s="76">
        <v>0</v>
      </c>
      <c r="AB29" s="76">
        <v>0</v>
      </c>
      <c r="AC29" s="76">
        <f t="shared" si="7"/>
        <v>1855</v>
      </c>
      <c r="AD29" s="76">
        <v>479</v>
      </c>
      <c r="AE29" s="76">
        <v>1376</v>
      </c>
      <c r="AF29" s="76">
        <f t="shared" si="8"/>
        <v>26198</v>
      </c>
      <c r="AG29" s="76">
        <v>26198</v>
      </c>
      <c r="AH29" s="76">
        <v>0</v>
      </c>
      <c r="AI29" s="76">
        <v>0</v>
      </c>
      <c r="AJ29" s="76">
        <f t="shared" si="9"/>
        <v>33855</v>
      </c>
      <c r="AK29" s="76">
        <v>8540</v>
      </c>
      <c r="AL29" s="76">
        <v>409</v>
      </c>
      <c r="AM29" s="76">
        <v>21404</v>
      </c>
      <c r="AN29" s="76">
        <v>0</v>
      </c>
      <c r="AO29" s="76">
        <v>0</v>
      </c>
      <c r="AP29" s="76">
        <v>0</v>
      </c>
      <c r="AQ29" s="76">
        <v>558</v>
      </c>
      <c r="AR29" s="76">
        <v>378</v>
      </c>
      <c r="AS29" s="76">
        <v>2566</v>
      </c>
      <c r="AT29" s="76">
        <f t="shared" si="10"/>
        <v>2961</v>
      </c>
      <c r="AU29" s="76">
        <v>1276</v>
      </c>
      <c r="AV29" s="76">
        <v>16</v>
      </c>
      <c r="AW29" s="76">
        <v>1669</v>
      </c>
      <c r="AX29" s="76">
        <v>0</v>
      </c>
      <c r="AY29" s="76">
        <v>0</v>
      </c>
      <c r="AZ29" s="76">
        <f t="shared" si="11"/>
        <v>964</v>
      </c>
      <c r="BA29" s="76">
        <v>964</v>
      </c>
      <c r="BB29" s="76">
        <v>0</v>
      </c>
      <c r="BC29" s="76">
        <v>0</v>
      </c>
    </row>
    <row r="30" spans="1:55" s="61" customFormat="1" ht="12" customHeight="1">
      <c r="A30" s="70" t="s">
        <v>267</v>
      </c>
      <c r="B30" s="117" t="s">
        <v>268</v>
      </c>
      <c r="C30" s="70" t="s">
        <v>190</v>
      </c>
      <c r="D30" s="76">
        <f t="shared" si="0"/>
        <v>659150</v>
      </c>
      <c r="E30" s="76">
        <f t="shared" si="1"/>
        <v>9304</v>
      </c>
      <c r="F30" s="76">
        <v>9304</v>
      </c>
      <c r="G30" s="76">
        <v>0</v>
      </c>
      <c r="H30" s="76">
        <f t="shared" si="2"/>
        <v>29321</v>
      </c>
      <c r="I30" s="76">
        <v>26591</v>
      </c>
      <c r="J30" s="76">
        <v>2730</v>
      </c>
      <c r="K30" s="76">
        <f t="shared" si="3"/>
        <v>620525</v>
      </c>
      <c r="L30" s="76">
        <v>144105</v>
      </c>
      <c r="M30" s="76">
        <v>476420</v>
      </c>
      <c r="N30" s="76">
        <f t="shared" si="4"/>
        <v>659175</v>
      </c>
      <c r="O30" s="76">
        <f t="shared" si="5"/>
        <v>180000</v>
      </c>
      <c r="P30" s="76">
        <v>168403</v>
      </c>
      <c r="Q30" s="76">
        <v>0</v>
      </c>
      <c r="R30" s="76">
        <v>0</v>
      </c>
      <c r="S30" s="76">
        <v>11597</v>
      </c>
      <c r="T30" s="76">
        <v>0</v>
      </c>
      <c r="U30" s="76">
        <v>0</v>
      </c>
      <c r="V30" s="76">
        <f t="shared" si="6"/>
        <v>479150</v>
      </c>
      <c r="W30" s="76">
        <v>479088</v>
      </c>
      <c r="X30" s="76">
        <v>0</v>
      </c>
      <c r="Y30" s="76">
        <v>0</v>
      </c>
      <c r="Z30" s="76">
        <v>0</v>
      </c>
      <c r="AA30" s="76">
        <v>0</v>
      </c>
      <c r="AB30" s="76">
        <v>62</v>
      </c>
      <c r="AC30" s="76">
        <f t="shared" si="7"/>
        <v>25</v>
      </c>
      <c r="AD30" s="76">
        <v>25</v>
      </c>
      <c r="AE30" s="76">
        <v>0</v>
      </c>
      <c r="AF30" s="76">
        <f t="shared" si="8"/>
        <v>8217</v>
      </c>
      <c r="AG30" s="76">
        <v>8217</v>
      </c>
      <c r="AH30" s="76">
        <v>0</v>
      </c>
      <c r="AI30" s="76">
        <v>0</v>
      </c>
      <c r="AJ30" s="76">
        <f t="shared" si="9"/>
        <v>20127</v>
      </c>
      <c r="AK30" s="76">
        <v>12859</v>
      </c>
      <c r="AL30" s="76">
        <v>0</v>
      </c>
      <c r="AM30" s="76">
        <v>6194</v>
      </c>
      <c r="AN30" s="76">
        <v>0</v>
      </c>
      <c r="AO30" s="76">
        <v>0</v>
      </c>
      <c r="AP30" s="76">
        <v>0</v>
      </c>
      <c r="AQ30" s="76">
        <v>507</v>
      </c>
      <c r="AR30" s="76">
        <v>0</v>
      </c>
      <c r="AS30" s="76">
        <v>567</v>
      </c>
      <c r="AT30" s="76">
        <f t="shared" si="10"/>
        <v>1084</v>
      </c>
      <c r="AU30" s="76">
        <v>949</v>
      </c>
      <c r="AV30" s="76">
        <v>0</v>
      </c>
      <c r="AW30" s="76">
        <v>135</v>
      </c>
      <c r="AX30" s="76">
        <v>0</v>
      </c>
      <c r="AY30" s="76">
        <v>0</v>
      </c>
      <c r="AZ30" s="76">
        <f t="shared" si="11"/>
        <v>1752</v>
      </c>
      <c r="BA30" s="76">
        <v>1752</v>
      </c>
      <c r="BB30" s="76">
        <v>0</v>
      </c>
      <c r="BC30" s="76">
        <v>0</v>
      </c>
    </row>
    <row r="31" spans="1:55" s="61" customFormat="1" ht="12" customHeight="1">
      <c r="A31" s="70" t="s">
        <v>269</v>
      </c>
      <c r="B31" s="117" t="s">
        <v>270</v>
      </c>
      <c r="C31" s="70" t="s">
        <v>190</v>
      </c>
      <c r="D31" s="76">
        <f t="shared" si="0"/>
        <v>254870</v>
      </c>
      <c r="E31" s="76">
        <f t="shared" si="1"/>
        <v>0</v>
      </c>
      <c r="F31" s="76">
        <v>0</v>
      </c>
      <c r="G31" s="76">
        <v>0</v>
      </c>
      <c r="H31" s="76">
        <f t="shared" si="2"/>
        <v>129671</v>
      </c>
      <c r="I31" s="76">
        <v>83127</v>
      </c>
      <c r="J31" s="76">
        <v>46544</v>
      </c>
      <c r="K31" s="76">
        <f t="shared" si="3"/>
        <v>125199</v>
      </c>
      <c r="L31" s="76">
        <v>9933</v>
      </c>
      <c r="M31" s="76">
        <v>115266</v>
      </c>
      <c r="N31" s="76">
        <f t="shared" si="4"/>
        <v>257417</v>
      </c>
      <c r="O31" s="76">
        <f t="shared" si="5"/>
        <v>93060</v>
      </c>
      <c r="P31" s="76">
        <v>90392</v>
      </c>
      <c r="Q31" s="76">
        <v>0</v>
      </c>
      <c r="R31" s="76">
        <v>0</v>
      </c>
      <c r="S31" s="76">
        <v>2668</v>
      </c>
      <c r="T31" s="76">
        <v>0</v>
      </c>
      <c r="U31" s="76">
        <v>0</v>
      </c>
      <c r="V31" s="76">
        <f t="shared" si="6"/>
        <v>161810</v>
      </c>
      <c r="W31" s="76">
        <v>159935</v>
      </c>
      <c r="X31" s="76">
        <v>0</v>
      </c>
      <c r="Y31" s="76">
        <v>0</v>
      </c>
      <c r="Z31" s="76">
        <v>1875</v>
      </c>
      <c r="AA31" s="76">
        <v>0</v>
      </c>
      <c r="AB31" s="76">
        <v>0</v>
      </c>
      <c r="AC31" s="76">
        <f t="shared" si="7"/>
        <v>2547</v>
      </c>
      <c r="AD31" s="76">
        <v>2547</v>
      </c>
      <c r="AE31" s="76">
        <v>0</v>
      </c>
      <c r="AF31" s="76">
        <f t="shared" si="8"/>
        <v>1587</v>
      </c>
      <c r="AG31" s="76">
        <v>1587</v>
      </c>
      <c r="AH31" s="76">
        <v>0</v>
      </c>
      <c r="AI31" s="76">
        <v>0</v>
      </c>
      <c r="AJ31" s="76">
        <f t="shared" si="9"/>
        <v>2840</v>
      </c>
      <c r="AK31" s="76">
        <v>1520</v>
      </c>
      <c r="AL31" s="76">
        <v>25</v>
      </c>
      <c r="AM31" s="76">
        <v>886</v>
      </c>
      <c r="AN31" s="76">
        <v>0</v>
      </c>
      <c r="AO31" s="76">
        <v>0</v>
      </c>
      <c r="AP31" s="76">
        <v>0</v>
      </c>
      <c r="AQ31" s="76">
        <v>0</v>
      </c>
      <c r="AR31" s="76">
        <v>151</v>
      </c>
      <c r="AS31" s="76">
        <v>258</v>
      </c>
      <c r="AT31" s="76">
        <f t="shared" si="10"/>
        <v>292</v>
      </c>
      <c r="AU31" s="76">
        <v>256</v>
      </c>
      <c r="AV31" s="76">
        <v>36</v>
      </c>
      <c r="AW31" s="76">
        <v>0</v>
      </c>
      <c r="AX31" s="76">
        <v>0</v>
      </c>
      <c r="AY31" s="76">
        <v>0</v>
      </c>
      <c r="AZ31" s="76">
        <f t="shared" si="11"/>
        <v>707</v>
      </c>
      <c r="BA31" s="76">
        <v>707</v>
      </c>
      <c r="BB31" s="76">
        <v>0</v>
      </c>
      <c r="BC31" s="76">
        <v>0</v>
      </c>
    </row>
    <row r="32" spans="1:55" s="61" customFormat="1" ht="12" customHeight="1">
      <c r="A32" s="70" t="s">
        <v>271</v>
      </c>
      <c r="B32" s="117" t="s">
        <v>272</v>
      </c>
      <c r="C32" s="70" t="s">
        <v>190</v>
      </c>
      <c r="D32" s="76">
        <f t="shared" si="0"/>
        <v>313541</v>
      </c>
      <c r="E32" s="76">
        <f t="shared" si="1"/>
        <v>26062</v>
      </c>
      <c r="F32" s="76">
        <v>26062</v>
      </c>
      <c r="G32" s="76">
        <v>0</v>
      </c>
      <c r="H32" s="76">
        <f t="shared" si="2"/>
        <v>150505</v>
      </c>
      <c r="I32" s="76">
        <v>118663</v>
      </c>
      <c r="J32" s="76">
        <v>31842</v>
      </c>
      <c r="K32" s="76">
        <f t="shared" si="3"/>
        <v>136974</v>
      </c>
      <c r="L32" s="76">
        <v>31676</v>
      </c>
      <c r="M32" s="76">
        <v>105298</v>
      </c>
      <c r="N32" s="76">
        <f t="shared" si="4"/>
        <v>313752</v>
      </c>
      <c r="O32" s="76">
        <f t="shared" si="5"/>
        <v>170392</v>
      </c>
      <c r="P32" s="76">
        <v>140629</v>
      </c>
      <c r="Q32" s="76">
        <v>0</v>
      </c>
      <c r="R32" s="76">
        <v>0</v>
      </c>
      <c r="S32" s="76">
        <v>29761</v>
      </c>
      <c r="T32" s="76">
        <v>2</v>
      </c>
      <c r="U32" s="76">
        <v>0</v>
      </c>
      <c r="V32" s="76">
        <f t="shared" si="6"/>
        <v>130918</v>
      </c>
      <c r="W32" s="76">
        <v>118192</v>
      </c>
      <c r="X32" s="76">
        <v>0</v>
      </c>
      <c r="Y32" s="76">
        <v>0</v>
      </c>
      <c r="Z32" s="76">
        <v>12726</v>
      </c>
      <c r="AA32" s="76">
        <v>0</v>
      </c>
      <c r="AB32" s="76">
        <v>0</v>
      </c>
      <c r="AC32" s="76">
        <f t="shared" si="7"/>
        <v>12442</v>
      </c>
      <c r="AD32" s="76">
        <v>12271</v>
      </c>
      <c r="AE32" s="76">
        <v>171</v>
      </c>
      <c r="AF32" s="76">
        <f t="shared" si="8"/>
        <v>794</v>
      </c>
      <c r="AG32" s="76">
        <v>794</v>
      </c>
      <c r="AH32" s="76">
        <v>0</v>
      </c>
      <c r="AI32" s="76">
        <v>0</v>
      </c>
      <c r="AJ32" s="76">
        <f t="shared" si="9"/>
        <v>2380</v>
      </c>
      <c r="AK32" s="76">
        <v>1950</v>
      </c>
      <c r="AL32" s="76">
        <v>66</v>
      </c>
      <c r="AM32" s="76">
        <v>151</v>
      </c>
      <c r="AN32" s="76">
        <v>8</v>
      </c>
      <c r="AO32" s="76">
        <v>0</v>
      </c>
      <c r="AP32" s="76">
        <v>125</v>
      </c>
      <c r="AQ32" s="76">
        <v>0</v>
      </c>
      <c r="AR32" s="76">
        <v>71</v>
      </c>
      <c r="AS32" s="76">
        <v>9</v>
      </c>
      <c r="AT32" s="76">
        <f t="shared" si="10"/>
        <v>430</v>
      </c>
      <c r="AU32" s="76">
        <v>430</v>
      </c>
      <c r="AV32" s="76">
        <v>0</v>
      </c>
      <c r="AW32" s="76">
        <v>0</v>
      </c>
      <c r="AX32" s="76">
        <v>0</v>
      </c>
      <c r="AY32" s="76">
        <v>0</v>
      </c>
      <c r="AZ32" s="76">
        <f t="shared" si="11"/>
        <v>78</v>
      </c>
      <c r="BA32" s="76">
        <v>78</v>
      </c>
      <c r="BB32" s="76">
        <v>0</v>
      </c>
      <c r="BC32" s="76">
        <v>0</v>
      </c>
    </row>
    <row r="33" spans="1:55" s="61" customFormat="1" ht="12" customHeight="1">
      <c r="A33" s="70" t="s">
        <v>273</v>
      </c>
      <c r="B33" s="117" t="s">
        <v>274</v>
      </c>
      <c r="C33" s="70" t="s">
        <v>190</v>
      </c>
      <c r="D33" s="76">
        <f t="shared" si="0"/>
        <v>724205</v>
      </c>
      <c r="E33" s="76">
        <f t="shared" si="1"/>
        <v>13317</v>
      </c>
      <c r="F33" s="76">
        <v>13087</v>
      </c>
      <c r="G33" s="76">
        <v>230</v>
      </c>
      <c r="H33" s="76">
        <f t="shared" si="2"/>
        <v>189699</v>
      </c>
      <c r="I33" s="76">
        <v>189531</v>
      </c>
      <c r="J33" s="76">
        <v>168</v>
      </c>
      <c r="K33" s="76">
        <f t="shared" si="3"/>
        <v>521189</v>
      </c>
      <c r="L33" s="76">
        <v>201894</v>
      </c>
      <c r="M33" s="76">
        <v>319295</v>
      </c>
      <c r="N33" s="76">
        <f t="shared" si="4"/>
        <v>724815</v>
      </c>
      <c r="O33" s="76">
        <f t="shared" si="5"/>
        <v>404512</v>
      </c>
      <c r="P33" s="76">
        <v>311495</v>
      </c>
      <c r="Q33" s="76">
        <v>0</v>
      </c>
      <c r="R33" s="76">
        <v>0</v>
      </c>
      <c r="S33" s="76">
        <v>93017</v>
      </c>
      <c r="T33" s="76">
        <v>0</v>
      </c>
      <c r="U33" s="76">
        <v>0</v>
      </c>
      <c r="V33" s="76">
        <f t="shared" si="6"/>
        <v>319693</v>
      </c>
      <c r="W33" s="76">
        <v>249358</v>
      </c>
      <c r="X33" s="76">
        <v>0</v>
      </c>
      <c r="Y33" s="76">
        <v>0</v>
      </c>
      <c r="Z33" s="76">
        <v>70335</v>
      </c>
      <c r="AA33" s="76">
        <v>0</v>
      </c>
      <c r="AB33" s="76">
        <v>0</v>
      </c>
      <c r="AC33" s="76">
        <f t="shared" si="7"/>
        <v>610</v>
      </c>
      <c r="AD33" s="76">
        <v>610</v>
      </c>
      <c r="AE33" s="76">
        <v>0</v>
      </c>
      <c r="AF33" s="76">
        <f t="shared" si="8"/>
        <v>21035</v>
      </c>
      <c r="AG33" s="76">
        <v>21035</v>
      </c>
      <c r="AH33" s="76">
        <v>0</v>
      </c>
      <c r="AI33" s="76">
        <v>0</v>
      </c>
      <c r="AJ33" s="76">
        <f t="shared" si="9"/>
        <v>22727</v>
      </c>
      <c r="AK33" s="76">
        <v>1726</v>
      </c>
      <c r="AL33" s="76">
        <v>571</v>
      </c>
      <c r="AM33" s="76">
        <v>3572</v>
      </c>
      <c r="AN33" s="76">
        <v>5208</v>
      </c>
      <c r="AO33" s="76">
        <v>0</v>
      </c>
      <c r="AP33" s="76">
        <v>10254</v>
      </c>
      <c r="AQ33" s="76">
        <v>307</v>
      </c>
      <c r="AR33" s="76">
        <v>0</v>
      </c>
      <c r="AS33" s="76">
        <v>1089</v>
      </c>
      <c r="AT33" s="76">
        <f t="shared" si="10"/>
        <v>639</v>
      </c>
      <c r="AU33" s="76">
        <v>373</v>
      </c>
      <c r="AV33" s="76">
        <v>232</v>
      </c>
      <c r="AW33" s="76">
        <v>34</v>
      </c>
      <c r="AX33" s="76">
        <v>0</v>
      </c>
      <c r="AY33" s="76">
        <v>0</v>
      </c>
      <c r="AZ33" s="76">
        <f t="shared" si="11"/>
        <v>553</v>
      </c>
      <c r="BA33" s="76">
        <v>553</v>
      </c>
      <c r="BB33" s="76">
        <v>0</v>
      </c>
      <c r="BC33" s="76">
        <v>0</v>
      </c>
    </row>
    <row r="34" spans="1:55" s="61" customFormat="1" ht="12" customHeight="1">
      <c r="A34" s="70" t="s">
        <v>275</v>
      </c>
      <c r="B34" s="117" t="s">
        <v>276</v>
      </c>
      <c r="C34" s="70" t="s">
        <v>190</v>
      </c>
      <c r="D34" s="76">
        <f t="shared" si="0"/>
        <v>402646</v>
      </c>
      <c r="E34" s="76">
        <f t="shared" si="1"/>
        <v>54593</v>
      </c>
      <c r="F34" s="76">
        <v>42517</v>
      </c>
      <c r="G34" s="76">
        <v>12076</v>
      </c>
      <c r="H34" s="76">
        <f t="shared" si="2"/>
        <v>108136</v>
      </c>
      <c r="I34" s="76">
        <v>82633</v>
      </c>
      <c r="J34" s="76">
        <v>25503</v>
      </c>
      <c r="K34" s="76">
        <f t="shared" si="3"/>
        <v>239917</v>
      </c>
      <c r="L34" s="76">
        <v>31795</v>
      </c>
      <c r="M34" s="76">
        <v>208122</v>
      </c>
      <c r="N34" s="76">
        <f t="shared" si="4"/>
        <v>402982</v>
      </c>
      <c r="O34" s="76">
        <f t="shared" si="5"/>
        <v>156956</v>
      </c>
      <c r="P34" s="76">
        <v>134654</v>
      </c>
      <c r="Q34" s="76">
        <v>0</v>
      </c>
      <c r="R34" s="76">
        <v>0</v>
      </c>
      <c r="S34" s="76">
        <v>22291</v>
      </c>
      <c r="T34" s="76">
        <v>11</v>
      </c>
      <c r="U34" s="76">
        <v>0</v>
      </c>
      <c r="V34" s="76">
        <f t="shared" si="6"/>
        <v>245702</v>
      </c>
      <c r="W34" s="76">
        <v>219764</v>
      </c>
      <c r="X34" s="76">
        <v>0</v>
      </c>
      <c r="Y34" s="76">
        <v>0</v>
      </c>
      <c r="Z34" s="76">
        <v>25938</v>
      </c>
      <c r="AA34" s="76">
        <v>0</v>
      </c>
      <c r="AB34" s="76">
        <v>0</v>
      </c>
      <c r="AC34" s="76">
        <f t="shared" si="7"/>
        <v>324</v>
      </c>
      <c r="AD34" s="76">
        <v>324</v>
      </c>
      <c r="AE34" s="76">
        <v>0</v>
      </c>
      <c r="AF34" s="76">
        <f t="shared" si="8"/>
        <v>5506</v>
      </c>
      <c r="AG34" s="76">
        <v>5506</v>
      </c>
      <c r="AH34" s="76">
        <v>0</v>
      </c>
      <c r="AI34" s="76">
        <v>0</v>
      </c>
      <c r="AJ34" s="76">
        <f t="shared" si="9"/>
        <v>7001</v>
      </c>
      <c r="AK34" s="76">
        <v>1986</v>
      </c>
      <c r="AL34" s="76">
        <v>0</v>
      </c>
      <c r="AM34" s="76">
        <v>1780</v>
      </c>
      <c r="AN34" s="76">
        <v>1449</v>
      </c>
      <c r="AO34" s="76">
        <v>0</v>
      </c>
      <c r="AP34" s="76">
        <v>0</v>
      </c>
      <c r="AQ34" s="76">
        <v>91</v>
      </c>
      <c r="AR34" s="76">
        <v>42</v>
      </c>
      <c r="AS34" s="76">
        <v>1653</v>
      </c>
      <c r="AT34" s="76">
        <f t="shared" si="10"/>
        <v>463</v>
      </c>
      <c r="AU34" s="76">
        <v>462</v>
      </c>
      <c r="AV34" s="76">
        <v>0</v>
      </c>
      <c r="AW34" s="76">
        <v>1</v>
      </c>
      <c r="AX34" s="76">
        <v>0</v>
      </c>
      <c r="AY34" s="76">
        <v>0</v>
      </c>
      <c r="AZ34" s="76">
        <f t="shared" si="11"/>
        <v>1895</v>
      </c>
      <c r="BA34" s="76">
        <v>1895</v>
      </c>
      <c r="BB34" s="76">
        <v>0</v>
      </c>
      <c r="BC34" s="76">
        <v>0</v>
      </c>
    </row>
    <row r="35" spans="1:55" s="61" customFormat="1" ht="12" customHeight="1">
      <c r="A35" s="70" t="s">
        <v>277</v>
      </c>
      <c r="B35" s="117" t="s">
        <v>278</v>
      </c>
      <c r="C35" s="70" t="s">
        <v>190</v>
      </c>
      <c r="D35" s="76">
        <f t="shared" si="0"/>
        <v>261050</v>
      </c>
      <c r="E35" s="76">
        <f t="shared" si="1"/>
        <v>14880</v>
      </c>
      <c r="F35" s="76">
        <v>6722</v>
      </c>
      <c r="G35" s="76">
        <v>8158</v>
      </c>
      <c r="H35" s="76">
        <f t="shared" si="2"/>
        <v>76452</v>
      </c>
      <c r="I35" s="76">
        <v>48695</v>
      </c>
      <c r="J35" s="76">
        <v>27757</v>
      </c>
      <c r="K35" s="76">
        <f t="shared" si="3"/>
        <v>169718</v>
      </c>
      <c r="L35" s="76">
        <v>35017</v>
      </c>
      <c r="M35" s="76">
        <v>134701</v>
      </c>
      <c r="N35" s="76">
        <f t="shared" si="4"/>
        <v>261325</v>
      </c>
      <c r="O35" s="76">
        <f t="shared" si="5"/>
        <v>90528</v>
      </c>
      <c r="P35" s="76">
        <v>90248</v>
      </c>
      <c r="Q35" s="76">
        <v>0</v>
      </c>
      <c r="R35" s="76">
        <v>0</v>
      </c>
      <c r="S35" s="76">
        <v>280</v>
      </c>
      <c r="T35" s="76">
        <v>0</v>
      </c>
      <c r="U35" s="76">
        <v>0</v>
      </c>
      <c r="V35" s="76">
        <f t="shared" si="6"/>
        <v>170351</v>
      </c>
      <c r="W35" s="76">
        <v>170173</v>
      </c>
      <c r="X35" s="76">
        <v>0</v>
      </c>
      <c r="Y35" s="76">
        <v>0</v>
      </c>
      <c r="Z35" s="76">
        <v>178</v>
      </c>
      <c r="AA35" s="76">
        <v>0</v>
      </c>
      <c r="AB35" s="76">
        <v>0</v>
      </c>
      <c r="AC35" s="76">
        <f t="shared" si="7"/>
        <v>446</v>
      </c>
      <c r="AD35" s="76">
        <v>302</v>
      </c>
      <c r="AE35" s="76">
        <v>144</v>
      </c>
      <c r="AF35" s="76">
        <f t="shared" si="8"/>
        <v>2535</v>
      </c>
      <c r="AG35" s="76">
        <v>2535</v>
      </c>
      <c r="AH35" s="76">
        <v>0</v>
      </c>
      <c r="AI35" s="76">
        <v>0</v>
      </c>
      <c r="AJ35" s="76">
        <f t="shared" si="9"/>
        <v>7962</v>
      </c>
      <c r="AK35" s="76">
        <v>5821</v>
      </c>
      <c r="AL35" s="76">
        <v>201</v>
      </c>
      <c r="AM35" s="76">
        <v>994</v>
      </c>
      <c r="AN35" s="76">
        <v>606</v>
      </c>
      <c r="AO35" s="76">
        <v>0</v>
      </c>
      <c r="AP35" s="76">
        <v>0</v>
      </c>
      <c r="AQ35" s="76">
        <v>0</v>
      </c>
      <c r="AR35" s="76">
        <v>0</v>
      </c>
      <c r="AS35" s="76">
        <v>340</v>
      </c>
      <c r="AT35" s="76">
        <f t="shared" si="10"/>
        <v>1292</v>
      </c>
      <c r="AU35" s="76">
        <v>563</v>
      </c>
      <c r="AV35" s="76">
        <v>32</v>
      </c>
      <c r="AW35" s="76">
        <v>697</v>
      </c>
      <c r="AX35" s="76">
        <v>0</v>
      </c>
      <c r="AY35" s="76">
        <v>0</v>
      </c>
      <c r="AZ35" s="76">
        <f t="shared" si="11"/>
        <v>291</v>
      </c>
      <c r="BA35" s="76">
        <v>291</v>
      </c>
      <c r="BB35" s="76">
        <v>0</v>
      </c>
      <c r="BC35" s="76">
        <v>0</v>
      </c>
    </row>
    <row r="36" spans="1:55" s="61" customFormat="1" ht="12" customHeight="1">
      <c r="A36" s="70" t="s">
        <v>279</v>
      </c>
      <c r="B36" s="117" t="s">
        <v>280</v>
      </c>
      <c r="C36" s="70" t="s">
        <v>190</v>
      </c>
      <c r="D36" s="76">
        <f t="shared" si="0"/>
        <v>530727</v>
      </c>
      <c r="E36" s="76">
        <f t="shared" si="1"/>
        <v>4594</v>
      </c>
      <c r="F36" s="76">
        <v>3386</v>
      </c>
      <c r="G36" s="76">
        <v>1208</v>
      </c>
      <c r="H36" s="76">
        <f t="shared" si="2"/>
        <v>7350</v>
      </c>
      <c r="I36" s="76">
        <v>2939</v>
      </c>
      <c r="J36" s="76">
        <v>4411</v>
      </c>
      <c r="K36" s="76">
        <f t="shared" si="3"/>
        <v>518783</v>
      </c>
      <c r="L36" s="76">
        <v>188974</v>
      </c>
      <c r="M36" s="76">
        <v>329809</v>
      </c>
      <c r="N36" s="76">
        <f t="shared" si="4"/>
        <v>531607</v>
      </c>
      <c r="O36" s="76">
        <f t="shared" si="5"/>
        <v>195142</v>
      </c>
      <c r="P36" s="76">
        <v>195065</v>
      </c>
      <c r="Q36" s="76">
        <v>0</v>
      </c>
      <c r="R36" s="76">
        <v>0</v>
      </c>
      <c r="S36" s="76">
        <v>77</v>
      </c>
      <c r="T36" s="76">
        <v>0</v>
      </c>
      <c r="U36" s="76">
        <v>0</v>
      </c>
      <c r="V36" s="76">
        <f t="shared" si="6"/>
        <v>335356</v>
      </c>
      <c r="W36" s="76">
        <v>335051</v>
      </c>
      <c r="X36" s="76">
        <v>0</v>
      </c>
      <c r="Y36" s="76">
        <v>0</v>
      </c>
      <c r="Z36" s="76">
        <v>305</v>
      </c>
      <c r="AA36" s="76">
        <v>0</v>
      </c>
      <c r="AB36" s="76">
        <v>0</v>
      </c>
      <c r="AC36" s="76">
        <f t="shared" si="7"/>
        <v>1109</v>
      </c>
      <c r="AD36" s="76">
        <v>1091</v>
      </c>
      <c r="AE36" s="76">
        <v>18</v>
      </c>
      <c r="AF36" s="76">
        <f t="shared" si="8"/>
        <v>3854</v>
      </c>
      <c r="AG36" s="76">
        <v>3854</v>
      </c>
      <c r="AH36" s="76">
        <v>0</v>
      </c>
      <c r="AI36" s="76">
        <v>0</v>
      </c>
      <c r="AJ36" s="76">
        <f t="shared" si="9"/>
        <v>3567</v>
      </c>
      <c r="AK36" s="76">
        <v>108</v>
      </c>
      <c r="AL36" s="76">
        <v>110</v>
      </c>
      <c r="AM36" s="76">
        <v>2786</v>
      </c>
      <c r="AN36" s="76">
        <v>1</v>
      </c>
      <c r="AO36" s="76">
        <v>0</v>
      </c>
      <c r="AP36" s="76">
        <v>0</v>
      </c>
      <c r="AQ36" s="76">
        <v>0</v>
      </c>
      <c r="AR36" s="76">
        <v>0</v>
      </c>
      <c r="AS36" s="76">
        <v>562</v>
      </c>
      <c r="AT36" s="76">
        <f t="shared" si="10"/>
        <v>681</v>
      </c>
      <c r="AU36" s="76">
        <v>505</v>
      </c>
      <c r="AV36" s="76">
        <v>0</v>
      </c>
      <c r="AW36" s="76">
        <v>176</v>
      </c>
      <c r="AX36" s="76">
        <v>0</v>
      </c>
      <c r="AY36" s="76">
        <v>0</v>
      </c>
      <c r="AZ36" s="76">
        <f t="shared" si="11"/>
        <v>1007</v>
      </c>
      <c r="BA36" s="76">
        <v>1007</v>
      </c>
      <c r="BB36" s="76">
        <v>0</v>
      </c>
      <c r="BC36" s="76">
        <v>0</v>
      </c>
    </row>
    <row r="37" spans="1:55" s="61" customFormat="1" ht="12" customHeight="1">
      <c r="A37" s="70" t="s">
        <v>281</v>
      </c>
      <c r="B37" s="117" t="s">
        <v>282</v>
      </c>
      <c r="C37" s="70" t="s">
        <v>190</v>
      </c>
      <c r="D37" s="76">
        <f t="shared" si="0"/>
        <v>132688</v>
      </c>
      <c r="E37" s="76">
        <f t="shared" si="1"/>
        <v>12</v>
      </c>
      <c r="F37" s="76">
        <v>12</v>
      </c>
      <c r="G37" s="76">
        <v>0</v>
      </c>
      <c r="H37" s="76">
        <f t="shared" si="2"/>
        <v>14034</v>
      </c>
      <c r="I37" s="76">
        <v>10033</v>
      </c>
      <c r="J37" s="76">
        <v>4001</v>
      </c>
      <c r="K37" s="76">
        <f t="shared" si="3"/>
        <v>118642</v>
      </c>
      <c r="L37" s="76">
        <v>36582</v>
      </c>
      <c r="M37" s="76">
        <v>82060</v>
      </c>
      <c r="N37" s="76">
        <f t="shared" si="4"/>
        <v>134373</v>
      </c>
      <c r="O37" s="76">
        <f t="shared" si="5"/>
        <v>46792</v>
      </c>
      <c r="P37" s="76">
        <v>46238</v>
      </c>
      <c r="Q37" s="76">
        <v>109</v>
      </c>
      <c r="R37" s="76">
        <v>0</v>
      </c>
      <c r="S37" s="76">
        <v>445</v>
      </c>
      <c r="T37" s="76">
        <v>0</v>
      </c>
      <c r="U37" s="76">
        <v>0</v>
      </c>
      <c r="V37" s="76">
        <f t="shared" si="6"/>
        <v>86556</v>
      </c>
      <c r="W37" s="76">
        <v>85636</v>
      </c>
      <c r="X37" s="76">
        <v>271</v>
      </c>
      <c r="Y37" s="76">
        <v>0</v>
      </c>
      <c r="Z37" s="76">
        <v>649</v>
      </c>
      <c r="AA37" s="76">
        <v>0</v>
      </c>
      <c r="AB37" s="76">
        <v>0</v>
      </c>
      <c r="AC37" s="76">
        <f t="shared" si="7"/>
        <v>1025</v>
      </c>
      <c r="AD37" s="76">
        <v>1017</v>
      </c>
      <c r="AE37" s="76">
        <v>8</v>
      </c>
      <c r="AF37" s="76">
        <f t="shared" si="8"/>
        <v>2536</v>
      </c>
      <c r="AG37" s="76">
        <v>2536</v>
      </c>
      <c r="AH37" s="76">
        <v>0</v>
      </c>
      <c r="AI37" s="76">
        <v>0</v>
      </c>
      <c r="AJ37" s="76">
        <f t="shared" si="9"/>
        <v>6416</v>
      </c>
      <c r="AK37" s="76">
        <v>4088</v>
      </c>
      <c r="AL37" s="76">
        <v>0</v>
      </c>
      <c r="AM37" s="76">
        <v>337</v>
      </c>
      <c r="AN37" s="76">
        <v>1991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f t="shared" si="10"/>
        <v>330</v>
      </c>
      <c r="AU37" s="76">
        <v>317</v>
      </c>
      <c r="AV37" s="76">
        <v>0</v>
      </c>
      <c r="AW37" s="76">
        <v>13</v>
      </c>
      <c r="AX37" s="76">
        <v>0</v>
      </c>
      <c r="AY37" s="76">
        <v>0</v>
      </c>
      <c r="AZ37" s="76">
        <f t="shared" si="11"/>
        <v>0</v>
      </c>
      <c r="BA37" s="76">
        <v>0</v>
      </c>
      <c r="BB37" s="76">
        <v>0</v>
      </c>
      <c r="BC37" s="76">
        <v>0</v>
      </c>
    </row>
    <row r="38" spans="1:55" s="61" customFormat="1" ht="12" customHeight="1">
      <c r="A38" s="70" t="s">
        <v>283</v>
      </c>
      <c r="B38" s="117" t="s">
        <v>284</v>
      </c>
      <c r="C38" s="70" t="s">
        <v>190</v>
      </c>
      <c r="D38" s="76">
        <f t="shared" si="0"/>
        <v>297929</v>
      </c>
      <c r="E38" s="76">
        <f t="shared" si="1"/>
        <v>61</v>
      </c>
      <c r="F38" s="76">
        <v>61</v>
      </c>
      <c r="G38" s="76">
        <v>0</v>
      </c>
      <c r="H38" s="76">
        <f t="shared" si="2"/>
        <v>31378</v>
      </c>
      <c r="I38" s="76">
        <v>26553</v>
      </c>
      <c r="J38" s="76">
        <v>4825</v>
      </c>
      <c r="K38" s="76">
        <f t="shared" si="3"/>
        <v>266490</v>
      </c>
      <c r="L38" s="76">
        <v>92133</v>
      </c>
      <c r="M38" s="76">
        <v>174357</v>
      </c>
      <c r="N38" s="76">
        <f t="shared" si="4"/>
        <v>301390</v>
      </c>
      <c r="O38" s="76">
        <f t="shared" si="5"/>
        <v>118747</v>
      </c>
      <c r="P38" s="76">
        <v>118488</v>
      </c>
      <c r="Q38" s="76">
        <v>0</v>
      </c>
      <c r="R38" s="76">
        <v>0</v>
      </c>
      <c r="S38" s="76">
        <v>198</v>
      </c>
      <c r="T38" s="76">
        <v>61</v>
      </c>
      <c r="U38" s="76">
        <v>0</v>
      </c>
      <c r="V38" s="76">
        <f t="shared" si="6"/>
        <v>179182</v>
      </c>
      <c r="W38" s="76">
        <v>178442</v>
      </c>
      <c r="X38" s="76">
        <v>0</v>
      </c>
      <c r="Y38" s="76">
        <v>0</v>
      </c>
      <c r="Z38" s="76">
        <v>638</v>
      </c>
      <c r="AA38" s="76">
        <v>102</v>
      </c>
      <c r="AB38" s="76">
        <v>0</v>
      </c>
      <c r="AC38" s="76">
        <f t="shared" si="7"/>
        <v>3461</v>
      </c>
      <c r="AD38" s="76">
        <v>3461</v>
      </c>
      <c r="AE38" s="76">
        <v>0</v>
      </c>
      <c r="AF38" s="76">
        <f t="shared" si="8"/>
        <v>9651</v>
      </c>
      <c r="AG38" s="76">
        <v>9651</v>
      </c>
      <c r="AH38" s="76">
        <v>0</v>
      </c>
      <c r="AI38" s="76">
        <v>0</v>
      </c>
      <c r="AJ38" s="76">
        <f t="shared" si="9"/>
        <v>12326</v>
      </c>
      <c r="AK38" s="76">
        <v>2390</v>
      </c>
      <c r="AL38" s="76">
        <v>498</v>
      </c>
      <c r="AM38" s="76">
        <v>2011</v>
      </c>
      <c r="AN38" s="76">
        <v>0</v>
      </c>
      <c r="AO38" s="76">
        <v>0</v>
      </c>
      <c r="AP38" s="76">
        <v>6038</v>
      </c>
      <c r="AQ38" s="76">
        <v>34</v>
      </c>
      <c r="AR38" s="76">
        <v>197</v>
      </c>
      <c r="AS38" s="76">
        <v>1158</v>
      </c>
      <c r="AT38" s="76">
        <f t="shared" si="10"/>
        <v>269</v>
      </c>
      <c r="AU38" s="76">
        <v>213</v>
      </c>
      <c r="AV38" s="76">
        <v>0</v>
      </c>
      <c r="AW38" s="76">
        <v>56</v>
      </c>
      <c r="AX38" s="76">
        <v>0</v>
      </c>
      <c r="AY38" s="76">
        <v>0</v>
      </c>
      <c r="AZ38" s="76">
        <f t="shared" si="11"/>
        <v>1988</v>
      </c>
      <c r="BA38" s="76">
        <v>1988</v>
      </c>
      <c r="BB38" s="76">
        <v>0</v>
      </c>
      <c r="BC38" s="76">
        <v>0</v>
      </c>
    </row>
    <row r="39" spans="1:55" s="61" customFormat="1" ht="12" customHeight="1">
      <c r="A39" s="70" t="s">
        <v>285</v>
      </c>
      <c r="B39" s="117" t="s">
        <v>286</v>
      </c>
      <c r="C39" s="70" t="s">
        <v>190</v>
      </c>
      <c r="D39" s="76">
        <f t="shared" si="0"/>
        <v>717665</v>
      </c>
      <c r="E39" s="76">
        <f t="shared" si="1"/>
        <v>16640</v>
      </c>
      <c r="F39" s="76">
        <v>16640</v>
      </c>
      <c r="G39" s="76">
        <v>0</v>
      </c>
      <c r="H39" s="76">
        <f t="shared" si="2"/>
        <v>48789</v>
      </c>
      <c r="I39" s="76">
        <v>33214</v>
      </c>
      <c r="J39" s="76">
        <v>15575</v>
      </c>
      <c r="K39" s="76">
        <f t="shared" si="3"/>
        <v>652236</v>
      </c>
      <c r="L39" s="76">
        <v>218251</v>
      </c>
      <c r="M39" s="76">
        <v>433985</v>
      </c>
      <c r="N39" s="76">
        <f t="shared" si="4"/>
        <v>710651</v>
      </c>
      <c r="O39" s="76">
        <f t="shared" si="5"/>
        <v>266869</v>
      </c>
      <c r="P39" s="76">
        <v>245811</v>
      </c>
      <c r="Q39" s="76">
        <v>12828</v>
      </c>
      <c r="R39" s="76">
        <v>0</v>
      </c>
      <c r="S39" s="76">
        <v>8230</v>
      </c>
      <c r="T39" s="76">
        <v>0</v>
      </c>
      <c r="U39" s="76">
        <v>0</v>
      </c>
      <c r="V39" s="76">
        <f t="shared" si="6"/>
        <v>438412</v>
      </c>
      <c r="W39" s="76">
        <v>402405</v>
      </c>
      <c r="X39" s="76">
        <v>23114</v>
      </c>
      <c r="Y39" s="76">
        <v>0</v>
      </c>
      <c r="Z39" s="76">
        <v>12893</v>
      </c>
      <c r="AA39" s="76">
        <v>0</v>
      </c>
      <c r="AB39" s="76">
        <v>0</v>
      </c>
      <c r="AC39" s="76">
        <f t="shared" si="7"/>
        <v>5370</v>
      </c>
      <c r="AD39" s="76">
        <v>5318</v>
      </c>
      <c r="AE39" s="76">
        <v>52</v>
      </c>
      <c r="AF39" s="76">
        <f t="shared" si="8"/>
        <v>20861</v>
      </c>
      <c r="AG39" s="76">
        <v>20861</v>
      </c>
      <c r="AH39" s="76">
        <v>0</v>
      </c>
      <c r="AI39" s="76">
        <v>0</v>
      </c>
      <c r="AJ39" s="76">
        <f t="shared" si="9"/>
        <v>21317</v>
      </c>
      <c r="AK39" s="76">
        <v>503</v>
      </c>
      <c r="AL39" s="76">
        <v>0</v>
      </c>
      <c r="AM39" s="76">
        <v>6492</v>
      </c>
      <c r="AN39" s="76">
        <v>3098</v>
      </c>
      <c r="AO39" s="76">
        <v>9</v>
      </c>
      <c r="AP39" s="76">
        <v>244</v>
      </c>
      <c r="AQ39" s="76">
        <v>2434</v>
      </c>
      <c r="AR39" s="76">
        <v>54</v>
      </c>
      <c r="AS39" s="76">
        <v>8483</v>
      </c>
      <c r="AT39" s="76">
        <f t="shared" si="10"/>
        <v>123</v>
      </c>
      <c r="AU39" s="76">
        <v>47</v>
      </c>
      <c r="AV39" s="76">
        <v>0</v>
      </c>
      <c r="AW39" s="76">
        <v>76</v>
      </c>
      <c r="AX39" s="76">
        <v>0</v>
      </c>
      <c r="AY39" s="76">
        <v>0</v>
      </c>
      <c r="AZ39" s="76">
        <f t="shared" si="11"/>
        <v>25</v>
      </c>
      <c r="BA39" s="76">
        <v>25</v>
      </c>
      <c r="BB39" s="76">
        <v>0</v>
      </c>
      <c r="BC39" s="76">
        <v>0</v>
      </c>
    </row>
    <row r="40" spans="1:55" s="61" customFormat="1" ht="12" customHeight="1">
      <c r="A40" s="70" t="s">
        <v>287</v>
      </c>
      <c r="B40" s="117" t="s">
        <v>288</v>
      </c>
      <c r="C40" s="70" t="s">
        <v>190</v>
      </c>
      <c r="D40" s="76">
        <f t="shared" si="0"/>
        <v>712381</v>
      </c>
      <c r="E40" s="76">
        <f t="shared" si="1"/>
        <v>16144</v>
      </c>
      <c r="F40" s="76">
        <v>16142</v>
      </c>
      <c r="G40" s="76">
        <v>2</v>
      </c>
      <c r="H40" s="76">
        <f t="shared" si="2"/>
        <v>52446</v>
      </c>
      <c r="I40" s="76">
        <v>47429</v>
      </c>
      <c r="J40" s="76">
        <v>5017</v>
      </c>
      <c r="K40" s="76">
        <f t="shared" si="3"/>
        <v>643791</v>
      </c>
      <c r="L40" s="76">
        <v>211093</v>
      </c>
      <c r="M40" s="76">
        <v>432698</v>
      </c>
      <c r="N40" s="76">
        <f t="shared" si="4"/>
        <v>722910</v>
      </c>
      <c r="O40" s="76">
        <f t="shared" si="5"/>
        <v>274796</v>
      </c>
      <c r="P40" s="76">
        <v>270711</v>
      </c>
      <c r="Q40" s="76">
        <v>0</v>
      </c>
      <c r="R40" s="76">
        <v>0</v>
      </c>
      <c r="S40" s="76">
        <v>4085</v>
      </c>
      <c r="T40" s="76">
        <v>0</v>
      </c>
      <c r="U40" s="76">
        <v>0</v>
      </c>
      <c r="V40" s="76">
        <f t="shared" si="6"/>
        <v>438047</v>
      </c>
      <c r="W40" s="76">
        <v>431161</v>
      </c>
      <c r="X40" s="76">
        <v>0</v>
      </c>
      <c r="Y40" s="76">
        <v>0</v>
      </c>
      <c r="Z40" s="76">
        <v>6886</v>
      </c>
      <c r="AA40" s="76">
        <v>0</v>
      </c>
      <c r="AB40" s="76">
        <v>0</v>
      </c>
      <c r="AC40" s="76">
        <f t="shared" si="7"/>
        <v>10067</v>
      </c>
      <c r="AD40" s="76">
        <v>10067</v>
      </c>
      <c r="AE40" s="76">
        <v>0</v>
      </c>
      <c r="AF40" s="76">
        <f t="shared" si="8"/>
        <v>105670</v>
      </c>
      <c r="AG40" s="76">
        <v>105670</v>
      </c>
      <c r="AH40" s="76">
        <v>0</v>
      </c>
      <c r="AI40" s="76">
        <v>0</v>
      </c>
      <c r="AJ40" s="76">
        <f t="shared" si="9"/>
        <v>163402</v>
      </c>
      <c r="AK40" s="76">
        <v>58659</v>
      </c>
      <c r="AL40" s="76">
        <v>28</v>
      </c>
      <c r="AM40" s="76">
        <v>8031</v>
      </c>
      <c r="AN40" s="76">
        <v>2018</v>
      </c>
      <c r="AO40" s="76">
        <v>0</v>
      </c>
      <c r="AP40" s="76">
        <v>91283</v>
      </c>
      <c r="AQ40" s="76">
        <v>824</v>
      </c>
      <c r="AR40" s="76">
        <v>155</v>
      </c>
      <c r="AS40" s="76">
        <v>2404</v>
      </c>
      <c r="AT40" s="76">
        <f t="shared" si="10"/>
        <v>1477</v>
      </c>
      <c r="AU40" s="76">
        <v>954</v>
      </c>
      <c r="AV40" s="76">
        <v>1</v>
      </c>
      <c r="AW40" s="76">
        <v>522</v>
      </c>
      <c r="AX40" s="76">
        <v>0</v>
      </c>
      <c r="AY40" s="76">
        <v>0</v>
      </c>
      <c r="AZ40" s="76">
        <f t="shared" si="11"/>
        <v>709</v>
      </c>
      <c r="BA40" s="76">
        <v>709</v>
      </c>
      <c r="BB40" s="76">
        <v>0</v>
      </c>
      <c r="BC40" s="76">
        <v>0</v>
      </c>
    </row>
    <row r="41" spans="1:55" s="61" customFormat="1" ht="12" customHeight="1">
      <c r="A41" s="70" t="s">
        <v>289</v>
      </c>
      <c r="B41" s="117" t="s">
        <v>290</v>
      </c>
      <c r="C41" s="70" t="s">
        <v>190</v>
      </c>
      <c r="D41" s="76">
        <f t="shared" si="0"/>
        <v>487230</v>
      </c>
      <c r="E41" s="76">
        <f t="shared" si="1"/>
        <v>4924</v>
      </c>
      <c r="F41" s="76">
        <v>4909</v>
      </c>
      <c r="G41" s="76">
        <v>15</v>
      </c>
      <c r="H41" s="76">
        <f t="shared" si="2"/>
        <v>39299</v>
      </c>
      <c r="I41" s="76">
        <v>39051</v>
      </c>
      <c r="J41" s="76">
        <v>248</v>
      </c>
      <c r="K41" s="76">
        <f t="shared" si="3"/>
        <v>443007</v>
      </c>
      <c r="L41" s="76">
        <v>102035</v>
      </c>
      <c r="M41" s="76">
        <v>340972</v>
      </c>
      <c r="N41" s="76">
        <f t="shared" si="4"/>
        <v>495156</v>
      </c>
      <c r="O41" s="76">
        <f t="shared" si="5"/>
        <v>146852</v>
      </c>
      <c r="P41" s="76">
        <v>136018</v>
      </c>
      <c r="Q41" s="76">
        <v>0</v>
      </c>
      <c r="R41" s="76">
        <v>0</v>
      </c>
      <c r="S41" s="76">
        <v>10834</v>
      </c>
      <c r="T41" s="76">
        <v>0</v>
      </c>
      <c r="U41" s="76">
        <v>0</v>
      </c>
      <c r="V41" s="76">
        <f t="shared" si="6"/>
        <v>341235</v>
      </c>
      <c r="W41" s="76">
        <v>313883</v>
      </c>
      <c r="X41" s="76">
        <v>0</v>
      </c>
      <c r="Y41" s="76">
        <v>10939</v>
      </c>
      <c r="Z41" s="76">
        <v>15499</v>
      </c>
      <c r="AA41" s="76">
        <v>0</v>
      </c>
      <c r="AB41" s="76">
        <v>914</v>
      </c>
      <c r="AC41" s="76">
        <f t="shared" si="7"/>
        <v>7069</v>
      </c>
      <c r="AD41" s="76">
        <v>7069</v>
      </c>
      <c r="AE41" s="76">
        <v>0</v>
      </c>
      <c r="AF41" s="76">
        <f t="shared" si="8"/>
        <v>7147</v>
      </c>
      <c r="AG41" s="76">
        <v>7147</v>
      </c>
      <c r="AH41" s="76">
        <v>0</v>
      </c>
      <c r="AI41" s="76">
        <v>0</v>
      </c>
      <c r="AJ41" s="76">
        <f t="shared" si="9"/>
        <v>8844</v>
      </c>
      <c r="AK41" s="76">
        <v>2189</v>
      </c>
      <c r="AL41" s="76">
        <v>4</v>
      </c>
      <c r="AM41" s="76">
        <v>305</v>
      </c>
      <c r="AN41" s="76">
        <v>2657</v>
      </c>
      <c r="AO41" s="76">
        <v>0</v>
      </c>
      <c r="AP41" s="76">
        <v>0</v>
      </c>
      <c r="AQ41" s="76">
        <v>117</v>
      </c>
      <c r="AR41" s="76">
        <v>493</v>
      </c>
      <c r="AS41" s="76">
        <v>3079</v>
      </c>
      <c r="AT41" s="76">
        <f t="shared" si="10"/>
        <v>525</v>
      </c>
      <c r="AU41" s="76">
        <v>496</v>
      </c>
      <c r="AV41" s="76">
        <v>0</v>
      </c>
      <c r="AW41" s="76">
        <v>29</v>
      </c>
      <c r="AX41" s="76">
        <v>0</v>
      </c>
      <c r="AY41" s="76">
        <v>0</v>
      </c>
      <c r="AZ41" s="76">
        <f t="shared" si="11"/>
        <v>1396</v>
      </c>
      <c r="BA41" s="76">
        <v>1396</v>
      </c>
      <c r="BB41" s="76">
        <v>0</v>
      </c>
      <c r="BC41" s="76">
        <v>0</v>
      </c>
    </row>
    <row r="42" spans="1:55" s="61" customFormat="1" ht="12" customHeight="1">
      <c r="A42" s="70" t="s">
        <v>291</v>
      </c>
      <c r="B42" s="117" t="s">
        <v>292</v>
      </c>
      <c r="C42" s="70" t="s">
        <v>190</v>
      </c>
      <c r="D42" s="76">
        <f t="shared" si="0"/>
        <v>277942</v>
      </c>
      <c r="E42" s="76">
        <f t="shared" si="1"/>
        <v>12738</v>
      </c>
      <c r="F42" s="76">
        <v>5833</v>
      </c>
      <c r="G42" s="76">
        <v>6905</v>
      </c>
      <c r="H42" s="76">
        <f t="shared" si="2"/>
        <v>40139</v>
      </c>
      <c r="I42" s="76">
        <v>4712</v>
      </c>
      <c r="J42" s="76">
        <v>35427</v>
      </c>
      <c r="K42" s="76">
        <f t="shared" si="3"/>
        <v>225065</v>
      </c>
      <c r="L42" s="76">
        <v>35799</v>
      </c>
      <c r="M42" s="76">
        <v>189266</v>
      </c>
      <c r="N42" s="76">
        <f t="shared" si="4"/>
        <v>285403</v>
      </c>
      <c r="O42" s="76">
        <f t="shared" si="5"/>
        <v>46384</v>
      </c>
      <c r="P42" s="76">
        <v>46384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 t="shared" si="6"/>
        <v>231598</v>
      </c>
      <c r="W42" s="76">
        <v>231598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 t="shared" si="7"/>
        <v>7421</v>
      </c>
      <c r="AD42" s="76">
        <v>3870</v>
      </c>
      <c r="AE42" s="76">
        <v>3551</v>
      </c>
      <c r="AF42" s="76">
        <f t="shared" si="8"/>
        <v>4053</v>
      </c>
      <c r="AG42" s="76">
        <v>4053</v>
      </c>
      <c r="AH42" s="76">
        <v>0</v>
      </c>
      <c r="AI42" s="76">
        <v>0</v>
      </c>
      <c r="AJ42" s="76">
        <f t="shared" si="9"/>
        <v>4835</v>
      </c>
      <c r="AK42" s="76">
        <v>945</v>
      </c>
      <c r="AL42" s="76">
        <v>173</v>
      </c>
      <c r="AM42" s="76">
        <v>1597</v>
      </c>
      <c r="AN42" s="76">
        <v>182</v>
      </c>
      <c r="AO42" s="76">
        <v>0</v>
      </c>
      <c r="AP42" s="76">
        <v>0</v>
      </c>
      <c r="AQ42" s="76">
        <v>1209</v>
      </c>
      <c r="AR42" s="76">
        <v>294</v>
      </c>
      <c r="AS42" s="76">
        <v>435</v>
      </c>
      <c r="AT42" s="76">
        <f t="shared" si="10"/>
        <v>337</v>
      </c>
      <c r="AU42" s="76">
        <v>334</v>
      </c>
      <c r="AV42" s="76">
        <v>2</v>
      </c>
      <c r="AW42" s="76">
        <v>1</v>
      </c>
      <c r="AX42" s="76">
        <v>0</v>
      </c>
      <c r="AY42" s="76">
        <v>0</v>
      </c>
      <c r="AZ42" s="76">
        <f t="shared" si="11"/>
        <v>0</v>
      </c>
      <c r="BA42" s="76">
        <v>0</v>
      </c>
      <c r="BB42" s="76">
        <v>0</v>
      </c>
      <c r="BC42" s="76">
        <v>0</v>
      </c>
    </row>
    <row r="43" spans="1:55" s="61" customFormat="1" ht="12" customHeight="1">
      <c r="A43" s="70" t="s">
        <v>293</v>
      </c>
      <c r="B43" s="117" t="s">
        <v>294</v>
      </c>
      <c r="C43" s="70" t="s">
        <v>190</v>
      </c>
      <c r="D43" s="76">
        <f t="shared" si="0"/>
        <v>191009</v>
      </c>
      <c r="E43" s="76">
        <f t="shared" si="1"/>
        <v>27517</v>
      </c>
      <c r="F43" s="76">
        <v>24916</v>
      </c>
      <c r="G43" s="76">
        <v>2601</v>
      </c>
      <c r="H43" s="76">
        <f t="shared" si="2"/>
        <v>29859</v>
      </c>
      <c r="I43" s="76">
        <v>29412</v>
      </c>
      <c r="J43" s="76">
        <v>447</v>
      </c>
      <c r="K43" s="76">
        <f t="shared" si="3"/>
        <v>133633</v>
      </c>
      <c r="L43" s="76">
        <v>23388</v>
      </c>
      <c r="M43" s="76">
        <v>110245</v>
      </c>
      <c r="N43" s="76">
        <f t="shared" si="4"/>
        <v>191736</v>
      </c>
      <c r="O43" s="76">
        <f t="shared" si="5"/>
        <v>77716</v>
      </c>
      <c r="P43" s="76">
        <v>77510</v>
      </c>
      <c r="Q43" s="76">
        <v>0</v>
      </c>
      <c r="R43" s="76">
        <v>0</v>
      </c>
      <c r="S43" s="76">
        <v>206</v>
      </c>
      <c r="T43" s="76">
        <v>0</v>
      </c>
      <c r="U43" s="76">
        <v>0</v>
      </c>
      <c r="V43" s="76">
        <f t="shared" si="6"/>
        <v>113293</v>
      </c>
      <c r="W43" s="76">
        <v>112943</v>
      </c>
      <c r="X43" s="76">
        <v>0</v>
      </c>
      <c r="Y43" s="76">
        <v>0</v>
      </c>
      <c r="Z43" s="76">
        <v>350</v>
      </c>
      <c r="AA43" s="76">
        <v>0</v>
      </c>
      <c r="AB43" s="76">
        <v>0</v>
      </c>
      <c r="AC43" s="76">
        <f t="shared" si="7"/>
        <v>727</v>
      </c>
      <c r="AD43" s="76">
        <v>715</v>
      </c>
      <c r="AE43" s="76">
        <v>12</v>
      </c>
      <c r="AF43" s="76">
        <f t="shared" si="8"/>
        <v>4461</v>
      </c>
      <c r="AG43" s="76">
        <v>4461</v>
      </c>
      <c r="AH43" s="76">
        <v>0</v>
      </c>
      <c r="AI43" s="76">
        <v>0</v>
      </c>
      <c r="AJ43" s="76">
        <f t="shared" si="9"/>
        <v>7277</v>
      </c>
      <c r="AK43" s="76">
        <v>2888</v>
      </c>
      <c r="AL43" s="76">
        <v>2</v>
      </c>
      <c r="AM43" s="76">
        <v>99</v>
      </c>
      <c r="AN43" s="76">
        <v>499</v>
      </c>
      <c r="AO43" s="76">
        <v>0</v>
      </c>
      <c r="AP43" s="76">
        <v>0</v>
      </c>
      <c r="AQ43" s="76">
        <v>0</v>
      </c>
      <c r="AR43" s="76">
        <v>315</v>
      </c>
      <c r="AS43" s="76">
        <v>3474</v>
      </c>
      <c r="AT43" s="76">
        <f t="shared" si="10"/>
        <v>76</v>
      </c>
      <c r="AU43" s="76">
        <v>74</v>
      </c>
      <c r="AV43" s="76">
        <v>0</v>
      </c>
      <c r="AW43" s="76">
        <v>2</v>
      </c>
      <c r="AX43" s="76">
        <v>0</v>
      </c>
      <c r="AY43" s="76">
        <v>0</v>
      </c>
      <c r="AZ43" s="76">
        <f t="shared" si="11"/>
        <v>2204</v>
      </c>
      <c r="BA43" s="76">
        <v>2204</v>
      </c>
      <c r="BB43" s="76">
        <v>0</v>
      </c>
      <c r="BC43" s="76">
        <v>0</v>
      </c>
    </row>
    <row r="44" spans="1:55" s="61" customFormat="1" ht="12" customHeight="1">
      <c r="A44" s="70" t="s">
        <v>295</v>
      </c>
      <c r="B44" s="117" t="s">
        <v>296</v>
      </c>
      <c r="C44" s="70" t="s">
        <v>190</v>
      </c>
      <c r="D44" s="76">
        <f t="shared" si="0"/>
        <v>434937</v>
      </c>
      <c r="E44" s="76">
        <f t="shared" si="1"/>
        <v>18509</v>
      </c>
      <c r="F44" s="76">
        <v>10434</v>
      </c>
      <c r="G44" s="76">
        <v>8075</v>
      </c>
      <c r="H44" s="76">
        <f t="shared" si="2"/>
        <v>19802</v>
      </c>
      <c r="I44" s="76">
        <v>13757</v>
      </c>
      <c r="J44" s="76">
        <v>6045</v>
      </c>
      <c r="K44" s="76">
        <f t="shared" si="3"/>
        <v>396626</v>
      </c>
      <c r="L44" s="76">
        <v>143607</v>
      </c>
      <c r="M44" s="76">
        <v>253019</v>
      </c>
      <c r="N44" s="76">
        <f t="shared" si="4"/>
        <v>436903</v>
      </c>
      <c r="O44" s="76">
        <f t="shared" si="5"/>
        <v>167798</v>
      </c>
      <c r="P44" s="76">
        <v>167798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f t="shared" si="6"/>
        <v>267139</v>
      </c>
      <c r="W44" s="76">
        <v>267139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f t="shared" si="7"/>
        <v>1966</v>
      </c>
      <c r="AD44" s="76">
        <v>1966</v>
      </c>
      <c r="AE44" s="76">
        <v>0</v>
      </c>
      <c r="AF44" s="76">
        <f t="shared" si="8"/>
        <v>3681</v>
      </c>
      <c r="AG44" s="76">
        <v>3681</v>
      </c>
      <c r="AH44" s="76">
        <v>0</v>
      </c>
      <c r="AI44" s="76">
        <v>0</v>
      </c>
      <c r="AJ44" s="76">
        <f t="shared" si="9"/>
        <v>35345</v>
      </c>
      <c r="AK44" s="76">
        <v>32455</v>
      </c>
      <c r="AL44" s="76">
        <v>261</v>
      </c>
      <c r="AM44" s="76">
        <v>127</v>
      </c>
      <c r="AN44" s="76">
        <v>80</v>
      </c>
      <c r="AO44" s="76">
        <v>0</v>
      </c>
      <c r="AP44" s="76">
        <v>0</v>
      </c>
      <c r="AQ44" s="76">
        <v>4</v>
      </c>
      <c r="AR44" s="76">
        <v>2286</v>
      </c>
      <c r="AS44" s="76">
        <v>132</v>
      </c>
      <c r="AT44" s="76">
        <f t="shared" si="10"/>
        <v>1112</v>
      </c>
      <c r="AU44" s="76">
        <v>1052</v>
      </c>
      <c r="AV44" s="76">
        <v>0</v>
      </c>
      <c r="AW44" s="76">
        <v>60</v>
      </c>
      <c r="AX44" s="76">
        <v>0</v>
      </c>
      <c r="AY44" s="76">
        <v>0</v>
      </c>
      <c r="AZ44" s="76">
        <f t="shared" si="11"/>
        <v>172</v>
      </c>
      <c r="BA44" s="76">
        <v>172</v>
      </c>
      <c r="BB44" s="76">
        <v>0</v>
      </c>
      <c r="BC44" s="76">
        <v>0</v>
      </c>
    </row>
    <row r="45" spans="1:55" s="61" customFormat="1" ht="12" customHeight="1">
      <c r="A45" s="70" t="s">
        <v>297</v>
      </c>
      <c r="B45" s="117" t="s">
        <v>298</v>
      </c>
      <c r="C45" s="70" t="s">
        <v>190</v>
      </c>
      <c r="D45" s="76">
        <f t="shared" si="0"/>
        <v>375898</v>
      </c>
      <c r="E45" s="76">
        <f t="shared" si="1"/>
        <v>2704</v>
      </c>
      <c r="F45" s="76">
        <v>1484</v>
      </c>
      <c r="G45" s="76">
        <v>1220</v>
      </c>
      <c r="H45" s="76">
        <f t="shared" si="2"/>
        <v>10670</v>
      </c>
      <c r="I45" s="76">
        <v>10381</v>
      </c>
      <c r="J45" s="76">
        <v>289</v>
      </c>
      <c r="K45" s="76">
        <f t="shared" si="3"/>
        <v>362524</v>
      </c>
      <c r="L45" s="76">
        <v>171091</v>
      </c>
      <c r="M45" s="76">
        <v>191433</v>
      </c>
      <c r="N45" s="76">
        <f t="shared" si="4"/>
        <v>378425</v>
      </c>
      <c r="O45" s="76">
        <f t="shared" si="5"/>
        <v>183061</v>
      </c>
      <c r="P45" s="76">
        <v>181099</v>
      </c>
      <c r="Q45" s="76">
        <v>1081</v>
      </c>
      <c r="R45" s="76">
        <v>0</v>
      </c>
      <c r="S45" s="76">
        <v>0</v>
      </c>
      <c r="T45" s="76">
        <v>20</v>
      </c>
      <c r="U45" s="76">
        <v>861</v>
      </c>
      <c r="V45" s="76">
        <f t="shared" si="6"/>
        <v>193234</v>
      </c>
      <c r="W45" s="76">
        <v>192424</v>
      </c>
      <c r="X45" s="76">
        <v>0</v>
      </c>
      <c r="Y45" s="76">
        <v>0</v>
      </c>
      <c r="Z45" s="76">
        <v>208</v>
      </c>
      <c r="AA45" s="76">
        <v>0</v>
      </c>
      <c r="AB45" s="76">
        <v>602</v>
      </c>
      <c r="AC45" s="76">
        <f t="shared" si="7"/>
        <v>2130</v>
      </c>
      <c r="AD45" s="76">
        <v>2059</v>
      </c>
      <c r="AE45" s="76">
        <v>71</v>
      </c>
      <c r="AF45" s="76">
        <f t="shared" si="8"/>
        <v>6699</v>
      </c>
      <c r="AG45" s="76">
        <v>6699</v>
      </c>
      <c r="AH45" s="76">
        <v>0</v>
      </c>
      <c r="AI45" s="76">
        <v>0</v>
      </c>
      <c r="AJ45" s="76">
        <f t="shared" si="9"/>
        <v>10275</v>
      </c>
      <c r="AK45" s="76">
        <v>4023</v>
      </c>
      <c r="AL45" s="76">
        <v>0</v>
      </c>
      <c r="AM45" s="76">
        <v>4950</v>
      </c>
      <c r="AN45" s="76">
        <v>1061</v>
      </c>
      <c r="AO45" s="76">
        <v>0</v>
      </c>
      <c r="AP45" s="76">
        <v>194</v>
      </c>
      <c r="AQ45" s="76">
        <v>24</v>
      </c>
      <c r="AR45" s="76">
        <v>0</v>
      </c>
      <c r="AS45" s="76">
        <v>23</v>
      </c>
      <c r="AT45" s="76">
        <f t="shared" si="10"/>
        <v>447</v>
      </c>
      <c r="AU45" s="76">
        <v>447</v>
      </c>
      <c r="AV45" s="76">
        <v>0</v>
      </c>
      <c r="AW45" s="76">
        <v>0</v>
      </c>
      <c r="AX45" s="76">
        <v>0</v>
      </c>
      <c r="AY45" s="76">
        <v>0</v>
      </c>
      <c r="AZ45" s="76">
        <f t="shared" si="11"/>
        <v>817</v>
      </c>
      <c r="BA45" s="76">
        <v>817</v>
      </c>
      <c r="BB45" s="76">
        <v>0</v>
      </c>
      <c r="BC45" s="76">
        <v>0</v>
      </c>
    </row>
    <row r="46" spans="1:55" s="61" customFormat="1" ht="12" customHeight="1">
      <c r="A46" s="70" t="s">
        <v>299</v>
      </c>
      <c r="B46" s="117" t="s">
        <v>300</v>
      </c>
      <c r="C46" s="70" t="s">
        <v>190</v>
      </c>
      <c r="D46" s="76">
        <f t="shared" si="0"/>
        <v>1371731</v>
      </c>
      <c r="E46" s="76">
        <f t="shared" si="1"/>
        <v>42716</v>
      </c>
      <c r="F46" s="76">
        <v>42692</v>
      </c>
      <c r="G46" s="76">
        <v>24</v>
      </c>
      <c r="H46" s="76">
        <f t="shared" si="2"/>
        <v>213525</v>
      </c>
      <c r="I46" s="76">
        <v>213525</v>
      </c>
      <c r="J46" s="76">
        <v>0</v>
      </c>
      <c r="K46" s="76">
        <f t="shared" si="3"/>
        <v>1115490</v>
      </c>
      <c r="L46" s="76">
        <v>570356</v>
      </c>
      <c r="M46" s="76">
        <v>545134</v>
      </c>
      <c r="N46" s="76">
        <f t="shared" si="4"/>
        <v>1360092</v>
      </c>
      <c r="O46" s="76">
        <f t="shared" si="5"/>
        <v>815769</v>
      </c>
      <c r="P46" s="76">
        <v>744589</v>
      </c>
      <c r="Q46" s="76">
        <v>0</v>
      </c>
      <c r="R46" s="76">
        <v>2542</v>
      </c>
      <c r="S46" s="76">
        <v>68524</v>
      </c>
      <c r="T46" s="76">
        <v>56</v>
      </c>
      <c r="U46" s="76">
        <v>58</v>
      </c>
      <c r="V46" s="76">
        <f t="shared" si="6"/>
        <v>541609</v>
      </c>
      <c r="W46" s="76">
        <v>459229</v>
      </c>
      <c r="X46" s="76">
        <v>0</v>
      </c>
      <c r="Y46" s="76">
        <v>7635</v>
      </c>
      <c r="Z46" s="76">
        <v>74667</v>
      </c>
      <c r="AA46" s="76">
        <v>38</v>
      </c>
      <c r="AB46" s="76">
        <v>40</v>
      </c>
      <c r="AC46" s="76">
        <f t="shared" si="7"/>
        <v>2714</v>
      </c>
      <c r="AD46" s="76">
        <v>2714</v>
      </c>
      <c r="AE46" s="76">
        <v>0</v>
      </c>
      <c r="AF46" s="76">
        <f t="shared" si="8"/>
        <v>9723</v>
      </c>
      <c r="AG46" s="76">
        <v>9718</v>
      </c>
      <c r="AH46" s="76">
        <v>0</v>
      </c>
      <c r="AI46" s="76">
        <v>5</v>
      </c>
      <c r="AJ46" s="76">
        <f t="shared" si="9"/>
        <v>69014</v>
      </c>
      <c r="AK46" s="76">
        <v>59908</v>
      </c>
      <c r="AL46" s="76">
        <v>38</v>
      </c>
      <c r="AM46" s="76">
        <v>7088</v>
      </c>
      <c r="AN46" s="76">
        <v>0</v>
      </c>
      <c r="AO46" s="76">
        <v>0</v>
      </c>
      <c r="AP46" s="76">
        <v>0</v>
      </c>
      <c r="AQ46" s="76">
        <v>572</v>
      </c>
      <c r="AR46" s="76">
        <v>55</v>
      </c>
      <c r="AS46" s="76">
        <v>1353</v>
      </c>
      <c r="AT46" s="76">
        <f t="shared" si="10"/>
        <v>545</v>
      </c>
      <c r="AU46" s="76">
        <v>537</v>
      </c>
      <c r="AV46" s="76">
        <v>0</v>
      </c>
      <c r="AW46" s="76">
        <v>8</v>
      </c>
      <c r="AX46" s="76">
        <v>0</v>
      </c>
      <c r="AY46" s="76">
        <v>0</v>
      </c>
      <c r="AZ46" s="76">
        <f t="shared" si="11"/>
        <v>9382</v>
      </c>
      <c r="BA46" s="76">
        <v>4321</v>
      </c>
      <c r="BB46" s="76">
        <v>0</v>
      </c>
      <c r="BC46" s="76">
        <v>5061</v>
      </c>
    </row>
    <row r="47" spans="1:55" s="61" customFormat="1" ht="12" customHeight="1">
      <c r="A47" s="70" t="s">
        <v>301</v>
      </c>
      <c r="B47" s="117" t="s">
        <v>302</v>
      </c>
      <c r="C47" s="70" t="s">
        <v>190</v>
      </c>
      <c r="D47" s="76">
        <f t="shared" si="0"/>
        <v>457911</v>
      </c>
      <c r="E47" s="76">
        <f t="shared" si="1"/>
        <v>147</v>
      </c>
      <c r="F47" s="76">
        <v>0</v>
      </c>
      <c r="G47" s="76">
        <v>147</v>
      </c>
      <c r="H47" s="76">
        <f t="shared" si="2"/>
        <v>28481</v>
      </c>
      <c r="I47" s="76">
        <v>14047</v>
      </c>
      <c r="J47" s="76">
        <v>14434</v>
      </c>
      <c r="K47" s="76">
        <f t="shared" si="3"/>
        <v>429283</v>
      </c>
      <c r="L47" s="76">
        <v>280858</v>
      </c>
      <c r="M47" s="76">
        <v>148425</v>
      </c>
      <c r="N47" s="76">
        <f t="shared" si="4"/>
        <v>459411</v>
      </c>
      <c r="O47" s="76">
        <f t="shared" si="5"/>
        <v>294905</v>
      </c>
      <c r="P47" s="76">
        <v>294905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f t="shared" si="6"/>
        <v>163006</v>
      </c>
      <c r="W47" s="76">
        <v>161943</v>
      </c>
      <c r="X47" s="76">
        <v>1061</v>
      </c>
      <c r="Y47" s="76">
        <v>0</v>
      </c>
      <c r="Z47" s="76">
        <v>0</v>
      </c>
      <c r="AA47" s="76">
        <v>2</v>
      </c>
      <c r="AB47" s="76">
        <v>0</v>
      </c>
      <c r="AC47" s="76">
        <f t="shared" si="7"/>
        <v>1500</v>
      </c>
      <c r="AD47" s="76">
        <v>1500</v>
      </c>
      <c r="AE47" s="76">
        <v>0</v>
      </c>
      <c r="AF47" s="76">
        <f t="shared" si="8"/>
        <v>10899</v>
      </c>
      <c r="AG47" s="76">
        <v>10899</v>
      </c>
      <c r="AH47" s="76">
        <v>0</v>
      </c>
      <c r="AI47" s="76">
        <v>0</v>
      </c>
      <c r="AJ47" s="76">
        <f t="shared" si="9"/>
        <v>27641</v>
      </c>
      <c r="AK47" s="76">
        <v>12722</v>
      </c>
      <c r="AL47" s="76">
        <v>4245</v>
      </c>
      <c r="AM47" s="76">
        <v>4116</v>
      </c>
      <c r="AN47" s="76">
        <v>680</v>
      </c>
      <c r="AO47" s="76">
        <v>0</v>
      </c>
      <c r="AP47" s="76">
        <v>5127</v>
      </c>
      <c r="AQ47" s="76">
        <v>635</v>
      </c>
      <c r="AR47" s="76">
        <v>0</v>
      </c>
      <c r="AS47" s="76">
        <v>116</v>
      </c>
      <c r="AT47" s="76">
        <f t="shared" si="10"/>
        <v>226</v>
      </c>
      <c r="AU47" s="76">
        <v>225</v>
      </c>
      <c r="AV47" s="76">
        <v>0</v>
      </c>
      <c r="AW47" s="76">
        <v>1</v>
      </c>
      <c r="AX47" s="76">
        <v>0</v>
      </c>
      <c r="AY47" s="76">
        <v>0</v>
      </c>
      <c r="AZ47" s="76">
        <f t="shared" si="11"/>
        <v>864</v>
      </c>
      <c r="BA47" s="76">
        <v>675</v>
      </c>
      <c r="BB47" s="76">
        <v>189</v>
      </c>
      <c r="BC47" s="76">
        <v>0</v>
      </c>
    </row>
    <row r="48" spans="1:55" s="61" customFormat="1" ht="12" customHeight="1">
      <c r="A48" s="70" t="s">
        <v>303</v>
      </c>
      <c r="B48" s="117" t="s">
        <v>304</v>
      </c>
      <c r="C48" s="70" t="s">
        <v>190</v>
      </c>
      <c r="D48" s="76">
        <f t="shared" si="0"/>
        <v>657592</v>
      </c>
      <c r="E48" s="76">
        <f t="shared" si="1"/>
        <v>63208</v>
      </c>
      <c r="F48" s="76">
        <v>47609</v>
      </c>
      <c r="G48" s="76">
        <v>15599</v>
      </c>
      <c r="H48" s="76">
        <f t="shared" si="2"/>
        <v>4846</v>
      </c>
      <c r="I48" s="76">
        <v>4846</v>
      </c>
      <c r="J48" s="76">
        <v>0</v>
      </c>
      <c r="K48" s="76">
        <f t="shared" si="3"/>
        <v>589538</v>
      </c>
      <c r="L48" s="76">
        <v>415137</v>
      </c>
      <c r="M48" s="76">
        <v>174401</v>
      </c>
      <c r="N48" s="76">
        <f t="shared" si="4"/>
        <v>659446</v>
      </c>
      <c r="O48" s="76">
        <f t="shared" si="5"/>
        <v>467680</v>
      </c>
      <c r="P48" s="76">
        <v>467519</v>
      </c>
      <c r="Q48" s="76">
        <v>0</v>
      </c>
      <c r="R48" s="76">
        <v>0</v>
      </c>
      <c r="S48" s="76">
        <v>51</v>
      </c>
      <c r="T48" s="76">
        <v>110</v>
      </c>
      <c r="U48" s="76">
        <v>0</v>
      </c>
      <c r="V48" s="76">
        <f t="shared" si="6"/>
        <v>189875</v>
      </c>
      <c r="W48" s="76">
        <v>189828</v>
      </c>
      <c r="X48" s="76">
        <v>0</v>
      </c>
      <c r="Y48" s="76">
        <v>0</v>
      </c>
      <c r="Z48" s="76">
        <v>0</v>
      </c>
      <c r="AA48" s="76">
        <v>47</v>
      </c>
      <c r="AB48" s="76">
        <v>0</v>
      </c>
      <c r="AC48" s="76">
        <f t="shared" si="7"/>
        <v>1891</v>
      </c>
      <c r="AD48" s="76">
        <v>1891</v>
      </c>
      <c r="AE48" s="76">
        <v>0</v>
      </c>
      <c r="AF48" s="76">
        <f t="shared" si="8"/>
        <v>8429</v>
      </c>
      <c r="AG48" s="76">
        <v>8429</v>
      </c>
      <c r="AH48" s="76">
        <v>0</v>
      </c>
      <c r="AI48" s="76">
        <v>0</v>
      </c>
      <c r="AJ48" s="76">
        <f t="shared" si="9"/>
        <v>10164</v>
      </c>
      <c r="AK48" s="76">
        <v>2217</v>
      </c>
      <c r="AL48" s="76">
        <v>7</v>
      </c>
      <c r="AM48" s="76">
        <v>3018</v>
      </c>
      <c r="AN48" s="76">
        <v>1553</v>
      </c>
      <c r="AO48" s="76">
        <v>0</v>
      </c>
      <c r="AP48" s="76">
        <v>0</v>
      </c>
      <c r="AQ48" s="76">
        <v>1446</v>
      </c>
      <c r="AR48" s="76">
        <v>5</v>
      </c>
      <c r="AS48" s="76">
        <v>1918</v>
      </c>
      <c r="AT48" s="76">
        <f t="shared" si="10"/>
        <v>499</v>
      </c>
      <c r="AU48" s="76">
        <v>127</v>
      </c>
      <c r="AV48" s="76">
        <v>362</v>
      </c>
      <c r="AW48" s="76">
        <v>6</v>
      </c>
      <c r="AX48" s="76">
        <v>4</v>
      </c>
      <c r="AY48" s="76">
        <v>0</v>
      </c>
      <c r="AZ48" s="76">
        <f t="shared" si="11"/>
        <v>2587</v>
      </c>
      <c r="BA48" s="76">
        <v>2587</v>
      </c>
      <c r="BB48" s="76">
        <v>0</v>
      </c>
      <c r="BC48" s="76">
        <v>0</v>
      </c>
    </row>
    <row r="49" spans="1:55" s="61" customFormat="1" ht="12" customHeight="1">
      <c r="A49" s="70" t="s">
        <v>305</v>
      </c>
      <c r="B49" s="117" t="s">
        <v>306</v>
      </c>
      <c r="C49" s="70" t="s">
        <v>190</v>
      </c>
      <c r="D49" s="76">
        <f t="shared" si="0"/>
        <v>547736</v>
      </c>
      <c r="E49" s="76">
        <f t="shared" si="1"/>
        <v>1044</v>
      </c>
      <c r="F49" s="76">
        <v>1044</v>
      </c>
      <c r="G49" s="76">
        <v>0</v>
      </c>
      <c r="H49" s="76">
        <f t="shared" si="2"/>
        <v>30260</v>
      </c>
      <c r="I49" s="76">
        <v>26172</v>
      </c>
      <c r="J49" s="76">
        <v>4088</v>
      </c>
      <c r="K49" s="76">
        <f t="shared" si="3"/>
        <v>516432</v>
      </c>
      <c r="L49" s="76">
        <v>163454</v>
      </c>
      <c r="M49" s="76">
        <v>352978</v>
      </c>
      <c r="N49" s="76">
        <f t="shared" si="4"/>
        <v>610319</v>
      </c>
      <c r="O49" s="76">
        <f t="shared" si="5"/>
        <v>190861</v>
      </c>
      <c r="P49" s="76">
        <v>181369</v>
      </c>
      <c r="Q49" s="76">
        <v>0</v>
      </c>
      <c r="R49" s="76">
        <v>0</v>
      </c>
      <c r="S49" s="76">
        <v>8939</v>
      </c>
      <c r="T49" s="76">
        <v>40</v>
      </c>
      <c r="U49" s="76">
        <v>513</v>
      </c>
      <c r="V49" s="76">
        <f t="shared" si="6"/>
        <v>413764</v>
      </c>
      <c r="W49" s="76">
        <v>281585</v>
      </c>
      <c r="X49" s="76">
        <v>442</v>
      </c>
      <c r="Y49" s="76">
        <v>0</v>
      </c>
      <c r="Z49" s="76">
        <v>130521</v>
      </c>
      <c r="AA49" s="76">
        <v>0</v>
      </c>
      <c r="AB49" s="76">
        <v>1216</v>
      </c>
      <c r="AC49" s="76">
        <f t="shared" si="7"/>
        <v>5694</v>
      </c>
      <c r="AD49" s="76">
        <v>5274</v>
      </c>
      <c r="AE49" s="76">
        <v>420</v>
      </c>
      <c r="AF49" s="76">
        <f t="shared" si="8"/>
        <v>18198</v>
      </c>
      <c r="AG49" s="76">
        <v>18197</v>
      </c>
      <c r="AH49" s="76">
        <v>1</v>
      </c>
      <c r="AI49" s="76">
        <v>0</v>
      </c>
      <c r="AJ49" s="76">
        <f t="shared" si="9"/>
        <v>19285</v>
      </c>
      <c r="AK49" s="76">
        <v>8356</v>
      </c>
      <c r="AL49" s="76">
        <v>0</v>
      </c>
      <c r="AM49" s="76">
        <v>1776</v>
      </c>
      <c r="AN49" s="76">
        <v>164</v>
      </c>
      <c r="AO49" s="76">
        <v>0</v>
      </c>
      <c r="AP49" s="76">
        <v>7705</v>
      </c>
      <c r="AQ49" s="76">
        <v>387</v>
      </c>
      <c r="AR49" s="76">
        <v>18</v>
      </c>
      <c r="AS49" s="76">
        <v>879</v>
      </c>
      <c r="AT49" s="76">
        <f t="shared" si="10"/>
        <v>872</v>
      </c>
      <c r="AU49" s="76">
        <v>604</v>
      </c>
      <c r="AV49" s="76">
        <v>13</v>
      </c>
      <c r="AW49" s="76">
        <v>229</v>
      </c>
      <c r="AX49" s="76">
        <v>26</v>
      </c>
      <c r="AY49" s="76">
        <v>0</v>
      </c>
      <c r="AZ49" s="76">
        <f t="shared" si="11"/>
        <v>1150</v>
      </c>
      <c r="BA49" s="76">
        <v>1150</v>
      </c>
      <c r="BB49" s="76">
        <v>0</v>
      </c>
      <c r="BC49" s="76">
        <v>0</v>
      </c>
    </row>
    <row r="50" spans="1:55" s="61" customFormat="1" ht="12" customHeight="1">
      <c r="A50" s="70" t="s">
        <v>307</v>
      </c>
      <c r="B50" s="117" t="s">
        <v>308</v>
      </c>
      <c r="C50" s="70" t="s">
        <v>190</v>
      </c>
      <c r="D50" s="76">
        <f t="shared" si="0"/>
        <v>428197</v>
      </c>
      <c r="E50" s="76">
        <f t="shared" si="1"/>
        <v>1812</v>
      </c>
      <c r="F50" s="76">
        <v>1812</v>
      </c>
      <c r="G50" s="76">
        <v>0</v>
      </c>
      <c r="H50" s="76">
        <f t="shared" si="2"/>
        <v>28437</v>
      </c>
      <c r="I50" s="76">
        <v>28437</v>
      </c>
      <c r="J50" s="76">
        <v>0</v>
      </c>
      <c r="K50" s="76">
        <f t="shared" si="3"/>
        <v>397948</v>
      </c>
      <c r="L50" s="76">
        <v>92813</v>
      </c>
      <c r="M50" s="76">
        <v>305135</v>
      </c>
      <c r="N50" s="76">
        <f t="shared" si="4"/>
        <v>437728</v>
      </c>
      <c r="O50" s="76">
        <f t="shared" si="5"/>
        <v>123062</v>
      </c>
      <c r="P50" s="76">
        <v>123062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f t="shared" si="6"/>
        <v>305534</v>
      </c>
      <c r="W50" s="76">
        <v>304177</v>
      </c>
      <c r="X50" s="76">
        <v>0</v>
      </c>
      <c r="Y50" s="76">
        <v>1357</v>
      </c>
      <c r="Z50" s="76">
        <v>0</v>
      </c>
      <c r="AA50" s="76">
        <v>0</v>
      </c>
      <c r="AB50" s="76">
        <v>0</v>
      </c>
      <c r="AC50" s="76">
        <f t="shared" si="7"/>
        <v>9132</v>
      </c>
      <c r="AD50" s="76">
        <v>7970</v>
      </c>
      <c r="AE50" s="76">
        <v>1162</v>
      </c>
      <c r="AF50" s="76">
        <f t="shared" si="8"/>
        <v>12072</v>
      </c>
      <c r="AG50" s="76">
        <v>12072</v>
      </c>
      <c r="AH50" s="76">
        <v>0</v>
      </c>
      <c r="AI50" s="76">
        <v>0</v>
      </c>
      <c r="AJ50" s="76">
        <f t="shared" si="9"/>
        <v>38541</v>
      </c>
      <c r="AK50" s="76">
        <v>260</v>
      </c>
      <c r="AL50" s="76">
        <v>26220</v>
      </c>
      <c r="AM50" s="76">
        <v>10220</v>
      </c>
      <c r="AN50" s="76">
        <v>0</v>
      </c>
      <c r="AO50" s="76">
        <v>0</v>
      </c>
      <c r="AP50" s="76">
        <v>0</v>
      </c>
      <c r="AQ50" s="76">
        <v>1458</v>
      </c>
      <c r="AR50" s="76">
        <v>5</v>
      </c>
      <c r="AS50" s="76">
        <v>378</v>
      </c>
      <c r="AT50" s="76">
        <f t="shared" si="10"/>
        <v>31</v>
      </c>
      <c r="AU50" s="76">
        <v>11</v>
      </c>
      <c r="AV50" s="76">
        <v>0</v>
      </c>
      <c r="AW50" s="76">
        <v>20</v>
      </c>
      <c r="AX50" s="76">
        <v>0</v>
      </c>
      <c r="AY50" s="76">
        <v>0</v>
      </c>
      <c r="AZ50" s="76">
        <f t="shared" si="11"/>
        <v>1754</v>
      </c>
      <c r="BA50" s="76">
        <v>1754</v>
      </c>
      <c r="BB50" s="76">
        <v>0</v>
      </c>
      <c r="BC50" s="76">
        <v>0</v>
      </c>
    </row>
    <row r="51" spans="1:55" s="61" customFormat="1" ht="12" customHeight="1">
      <c r="A51" s="70" t="s">
        <v>309</v>
      </c>
      <c r="B51" s="117" t="s">
        <v>310</v>
      </c>
      <c r="C51" s="70" t="s">
        <v>190</v>
      </c>
      <c r="D51" s="76">
        <f t="shared" si="0"/>
        <v>338315</v>
      </c>
      <c r="E51" s="76">
        <f t="shared" si="1"/>
        <v>0</v>
      </c>
      <c r="F51" s="76">
        <v>0</v>
      </c>
      <c r="G51" s="76">
        <v>0</v>
      </c>
      <c r="H51" s="76">
        <f t="shared" si="2"/>
        <v>56444</v>
      </c>
      <c r="I51" s="76">
        <v>39653</v>
      </c>
      <c r="J51" s="76">
        <v>16791</v>
      </c>
      <c r="K51" s="76">
        <f t="shared" si="3"/>
        <v>281871</v>
      </c>
      <c r="L51" s="76">
        <v>59554</v>
      </c>
      <c r="M51" s="76">
        <v>222317</v>
      </c>
      <c r="N51" s="76">
        <f t="shared" si="4"/>
        <v>338281</v>
      </c>
      <c r="O51" s="76">
        <f t="shared" si="5"/>
        <v>99207</v>
      </c>
      <c r="P51" s="76">
        <v>99207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f t="shared" si="6"/>
        <v>239029</v>
      </c>
      <c r="W51" s="76">
        <v>238653</v>
      </c>
      <c r="X51" s="76">
        <v>376</v>
      </c>
      <c r="Y51" s="76">
        <v>0</v>
      </c>
      <c r="Z51" s="76">
        <v>0</v>
      </c>
      <c r="AA51" s="76">
        <v>0</v>
      </c>
      <c r="AB51" s="76">
        <v>0</v>
      </c>
      <c r="AC51" s="76">
        <f t="shared" si="7"/>
        <v>45</v>
      </c>
      <c r="AD51" s="76">
        <v>45</v>
      </c>
      <c r="AE51" s="76">
        <v>0</v>
      </c>
      <c r="AF51" s="76">
        <f t="shared" si="8"/>
        <v>38293</v>
      </c>
      <c r="AG51" s="76">
        <v>38293</v>
      </c>
      <c r="AH51" s="76">
        <v>0</v>
      </c>
      <c r="AI51" s="76">
        <v>0</v>
      </c>
      <c r="AJ51" s="76">
        <f t="shared" si="9"/>
        <v>41197</v>
      </c>
      <c r="AK51" s="76">
        <v>3161</v>
      </c>
      <c r="AL51" s="76">
        <v>75</v>
      </c>
      <c r="AM51" s="76">
        <v>593</v>
      </c>
      <c r="AN51" s="76">
        <v>960</v>
      </c>
      <c r="AO51" s="76">
        <v>0</v>
      </c>
      <c r="AP51" s="76">
        <v>34780</v>
      </c>
      <c r="AQ51" s="76">
        <v>27</v>
      </c>
      <c r="AR51" s="76">
        <v>15</v>
      </c>
      <c r="AS51" s="76">
        <v>1586</v>
      </c>
      <c r="AT51" s="76">
        <f t="shared" si="10"/>
        <v>358</v>
      </c>
      <c r="AU51" s="76">
        <v>330</v>
      </c>
      <c r="AV51" s="76">
        <v>2</v>
      </c>
      <c r="AW51" s="76">
        <v>7</v>
      </c>
      <c r="AX51" s="76">
        <v>19</v>
      </c>
      <c r="AY51" s="76">
        <v>0</v>
      </c>
      <c r="AZ51" s="76">
        <f t="shared" si="11"/>
        <v>623</v>
      </c>
      <c r="BA51" s="76">
        <v>623</v>
      </c>
      <c r="BB51" s="76">
        <v>0</v>
      </c>
      <c r="BC51" s="76">
        <v>0</v>
      </c>
    </row>
    <row r="52" spans="1:55" s="61" customFormat="1" ht="12" customHeight="1">
      <c r="A52" s="70" t="s">
        <v>311</v>
      </c>
      <c r="B52" s="117" t="s">
        <v>312</v>
      </c>
      <c r="C52" s="70" t="s">
        <v>190</v>
      </c>
      <c r="D52" s="76">
        <f t="shared" si="0"/>
        <v>759589</v>
      </c>
      <c r="E52" s="76">
        <f t="shared" si="1"/>
        <v>33183</v>
      </c>
      <c r="F52" s="76">
        <v>19113</v>
      </c>
      <c r="G52" s="76">
        <v>14070</v>
      </c>
      <c r="H52" s="76">
        <f t="shared" si="2"/>
        <v>25171</v>
      </c>
      <c r="I52" s="76">
        <v>18867</v>
      </c>
      <c r="J52" s="76">
        <v>6304</v>
      </c>
      <c r="K52" s="76">
        <f t="shared" si="3"/>
        <v>701235</v>
      </c>
      <c r="L52" s="76">
        <v>209520</v>
      </c>
      <c r="M52" s="76">
        <v>491715</v>
      </c>
      <c r="N52" s="76">
        <f t="shared" si="4"/>
        <v>759234</v>
      </c>
      <c r="O52" s="76">
        <f t="shared" si="5"/>
        <v>246166</v>
      </c>
      <c r="P52" s="76">
        <v>238199</v>
      </c>
      <c r="Q52" s="76">
        <v>0</v>
      </c>
      <c r="R52" s="76">
        <v>0</v>
      </c>
      <c r="S52" s="76">
        <v>125</v>
      </c>
      <c r="T52" s="76">
        <v>5589</v>
      </c>
      <c r="U52" s="76">
        <v>2253</v>
      </c>
      <c r="V52" s="76">
        <f t="shared" si="6"/>
        <v>512245</v>
      </c>
      <c r="W52" s="76">
        <v>501424</v>
      </c>
      <c r="X52" s="76">
        <v>0</v>
      </c>
      <c r="Y52" s="76">
        <v>0</v>
      </c>
      <c r="Z52" s="76">
        <v>682</v>
      </c>
      <c r="AA52" s="76">
        <v>7734</v>
      </c>
      <c r="AB52" s="76">
        <v>2405</v>
      </c>
      <c r="AC52" s="76">
        <f t="shared" si="7"/>
        <v>823</v>
      </c>
      <c r="AD52" s="76">
        <v>682</v>
      </c>
      <c r="AE52" s="76">
        <v>141</v>
      </c>
      <c r="AF52" s="76">
        <f t="shared" si="8"/>
        <v>14926</v>
      </c>
      <c r="AG52" s="76">
        <v>14926</v>
      </c>
      <c r="AH52" s="76">
        <v>0</v>
      </c>
      <c r="AI52" s="76">
        <v>0</v>
      </c>
      <c r="AJ52" s="76">
        <f t="shared" si="9"/>
        <v>16921</v>
      </c>
      <c r="AK52" s="76">
        <v>2877</v>
      </c>
      <c r="AL52" s="76">
        <v>0</v>
      </c>
      <c r="AM52" s="76">
        <v>244</v>
      </c>
      <c r="AN52" s="76">
        <v>3381</v>
      </c>
      <c r="AO52" s="76">
        <v>0</v>
      </c>
      <c r="AP52" s="76">
        <v>0</v>
      </c>
      <c r="AQ52" s="76">
        <v>97</v>
      </c>
      <c r="AR52" s="76">
        <v>237</v>
      </c>
      <c r="AS52" s="76">
        <v>10085</v>
      </c>
      <c r="AT52" s="76">
        <f t="shared" si="10"/>
        <v>894</v>
      </c>
      <c r="AU52" s="76">
        <v>846</v>
      </c>
      <c r="AV52" s="76">
        <v>36</v>
      </c>
      <c r="AW52" s="76">
        <v>12</v>
      </c>
      <c r="AX52" s="76">
        <v>0</v>
      </c>
      <c r="AY52" s="76">
        <v>0</v>
      </c>
      <c r="AZ52" s="76">
        <f t="shared" si="11"/>
        <v>1334</v>
      </c>
      <c r="BA52" s="76">
        <v>1334</v>
      </c>
      <c r="BB52" s="76">
        <v>0</v>
      </c>
      <c r="BC52" s="76">
        <v>0</v>
      </c>
    </row>
    <row r="53" spans="1:55" s="61" customFormat="1" ht="12" customHeight="1">
      <c r="A53" s="70" t="s">
        <v>313</v>
      </c>
      <c r="B53" s="117" t="s">
        <v>314</v>
      </c>
      <c r="C53" s="70" t="s">
        <v>190</v>
      </c>
      <c r="D53" s="76">
        <f t="shared" si="0"/>
        <v>128360</v>
      </c>
      <c r="E53" s="76">
        <f t="shared" si="1"/>
        <v>2802</v>
      </c>
      <c r="F53" s="76">
        <v>1289</v>
      </c>
      <c r="G53" s="76">
        <v>1513</v>
      </c>
      <c r="H53" s="76">
        <f t="shared" si="2"/>
        <v>1442</v>
      </c>
      <c r="I53" s="76">
        <v>504</v>
      </c>
      <c r="J53" s="76">
        <v>938</v>
      </c>
      <c r="K53" s="76">
        <f t="shared" si="3"/>
        <v>124116</v>
      </c>
      <c r="L53" s="76">
        <v>26882</v>
      </c>
      <c r="M53" s="76">
        <v>97234</v>
      </c>
      <c r="N53" s="76">
        <f t="shared" si="4"/>
        <v>128393</v>
      </c>
      <c r="O53" s="76">
        <f t="shared" si="5"/>
        <v>28675</v>
      </c>
      <c r="P53" s="76">
        <v>24277</v>
      </c>
      <c r="Q53" s="76">
        <v>0</v>
      </c>
      <c r="R53" s="76">
        <v>0</v>
      </c>
      <c r="S53" s="76">
        <v>552</v>
      </c>
      <c r="T53" s="76">
        <v>3034</v>
      </c>
      <c r="U53" s="76">
        <v>812</v>
      </c>
      <c r="V53" s="76">
        <f t="shared" si="6"/>
        <v>99685</v>
      </c>
      <c r="W53" s="76">
        <v>89677</v>
      </c>
      <c r="X53" s="76">
        <v>0</v>
      </c>
      <c r="Y53" s="76">
        <v>0</v>
      </c>
      <c r="Z53" s="76">
        <v>6327</v>
      </c>
      <c r="AA53" s="76">
        <v>2062</v>
      </c>
      <c r="AB53" s="76">
        <v>1619</v>
      </c>
      <c r="AC53" s="76">
        <f t="shared" si="7"/>
        <v>33</v>
      </c>
      <c r="AD53" s="76">
        <v>31</v>
      </c>
      <c r="AE53" s="76">
        <v>2</v>
      </c>
      <c r="AF53" s="76">
        <f t="shared" si="8"/>
        <v>10647</v>
      </c>
      <c r="AG53" s="76">
        <v>10647</v>
      </c>
      <c r="AH53" s="76">
        <v>0</v>
      </c>
      <c r="AI53" s="76">
        <v>0</v>
      </c>
      <c r="AJ53" s="76">
        <f t="shared" si="9"/>
        <v>10734</v>
      </c>
      <c r="AK53" s="76">
        <v>130</v>
      </c>
      <c r="AL53" s="76">
        <v>87</v>
      </c>
      <c r="AM53" s="76">
        <v>1633</v>
      </c>
      <c r="AN53" s="76">
        <v>794</v>
      </c>
      <c r="AO53" s="76">
        <v>0</v>
      </c>
      <c r="AP53" s="76">
        <v>20</v>
      </c>
      <c r="AQ53" s="76">
        <v>1733</v>
      </c>
      <c r="AR53" s="76">
        <v>1</v>
      </c>
      <c r="AS53" s="76">
        <v>6336</v>
      </c>
      <c r="AT53" s="76">
        <f t="shared" si="10"/>
        <v>130</v>
      </c>
      <c r="AU53" s="76">
        <v>0</v>
      </c>
      <c r="AV53" s="76">
        <v>0</v>
      </c>
      <c r="AW53" s="76">
        <v>130</v>
      </c>
      <c r="AX53" s="76">
        <v>0</v>
      </c>
      <c r="AY53" s="76">
        <v>0</v>
      </c>
      <c r="AZ53" s="76">
        <f t="shared" si="11"/>
        <v>130</v>
      </c>
      <c r="BA53" s="76">
        <v>130</v>
      </c>
      <c r="BB53" s="76">
        <v>0</v>
      </c>
      <c r="BC53" s="76">
        <v>0</v>
      </c>
    </row>
    <row r="54" spans="1:55" s="59" customFormat="1" ht="12" customHeight="1">
      <c r="A54" s="113" t="s">
        <v>85</v>
      </c>
      <c r="B54" s="114" t="s">
        <v>446</v>
      </c>
      <c r="C54" s="113" t="s">
        <v>64</v>
      </c>
      <c r="D54" s="81">
        <f>SUM(D7:D53)</f>
        <v>23778842</v>
      </c>
      <c r="E54" s="81">
        <f>SUM(E7:E53)</f>
        <v>726012</v>
      </c>
      <c r="F54" s="81">
        <f>SUM(F7:F53)</f>
        <v>477028</v>
      </c>
      <c r="G54" s="81">
        <f>SUM(G7:G53)</f>
        <v>248984</v>
      </c>
      <c r="H54" s="81">
        <f>SUM(H7:H53)</f>
        <v>3118516</v>
      </c>
      <c r="I54" s="81">
        <f>SUM(I7:I53)</f>
        <v>2510216</v>
      </c>
      <c r="J54" s="81">
        <f>SUM(J7:J53)</f>
        <v>608300</v>
      </c>
      <c r="K54" s="81">
        <f>SUM(K7:K53)</f>
        <v>19934314</v>
      </c>
      <c r="L54" s="81">
        <f>SUM(L7:L53)</f>
        <v>5876309</v>
      </c>
      <c r="M54" s="81">
        <f>SUM(M7:M53)</f>
        <v>14058005</v>
      </c>
      <c r="N54" s="81">
        <f>SUM(N7:N53)</f>
        <v>23873652</v>
      </c>
      <c r="O54" s="81">
        <f>SUM(O7:O53)</f>
        <v>8854510</v>
      </c>
      <c r="P54" s="81">
        <f>SUM(P7:P53)</f>
        <v>8353425</v>
      </c>
      <c r="Q54" s="81">
        <f>SUM(Q7:Q53)</f>
        <v>15917</v>
      </c>
      <c r="R54" s="81">
        <f>SUM(R7:R53)</f>
        <v>4616</v>
      </c>
      <c r="S54" s="81">
        <f>SUM(S7:S53)</f>
        <v>454928</v>
      </c>
      <c r="T54" s="81">
        <f>SUM(T7:T53)</f>
        <v>9402</v>
      </c>
      <c r="U54" s="81">
        <f>SUM(U7:U53)</f>
        <v>16222</v>
      </c>
      <c r="V54" s="81">
        <f>SUM(V7:V53)</f>
        <v>14917359</v>
      </c>
      <c r="W54" s="81">
        <f>SUM(W7:W53)</f>
        <v>13989456</v>
      </c>
      <c r="X54" s="81">
        <f>SUM(X7:X53)</f>
        <v>41782</v>
      </c>
      <c r="Y54" s="81">
        <f>SUM(Y7:Y53)</f>
        <v>22613</v>
      </c>
      <c r="Z54" s="81">
        <f>SUM(Z7:Z53)</f>
        <v>809888</v>
      </c>
      <c r="AA54" s="81">
        <f>SUM(AA7:AA53)</f>
        <v>23324</v>
      </c>
      <c r="AB54" s="81">
        <f>SUM(AB7:AB53)</f>
        <v>30296</v>
      </c>
      <c r="AC54" s="81">
        <f>SUM(AC7:AC53)</f>
        <v>101783</v>
      </c>
      <c r="AD54" s="81">
        <f>SUM(AD7:AD53)</f>
        <v>91147</v>
      </c>
      <c r="AE54" s="81">
        <f>SUM(AE7:AE53)</f>
        <v>10636</v>
      </c>
      <c r="AF54" s="81">
        <f>SUM(AF7:AF53)</f>
        <v>645451</v>
      </c>
      <c r="AG54" s="81">
        <f>SUM(AG7:AG53)</f>
        <v>645393</v>
      </c>
      <c r="AH54" s="81">
        <f>SUM(AH7:AH53)</f>
        <v>44</v>
      </c>
      <c r="AI54" s="81">
        <f>SUM(AI7:AI53)</f>
        <v>14</v>
      </c>
      <c r="AJ54" s="81">
        <f>SUM(AJ7:AJ53)</f>
        <v>1211689</v>
      </c>
      <c r="AK54" s="81">
        <f>SUM(AK7:AK53)</f>
        <v>515821</v>
      </c>
      <c r="AL54" s="81">
        <f>SUM(AL7:AL53)</f>
        <v>80608</v>
      </c>
      <c r="AM54" s="81">
        <f>SUM(AM7:AM53)</f>
        <v>200733</v>
      </c>
      <c r="AN54" s="81">
        <f>SUM(AN7:AN53)</f>
        <v>53990</v>
      </c>
      <c r="AO54" s="81">
        <f>SUM(AO7:AO53)</f>
        <v>18</v>
      </c>
      <c r="AP54" s="81">
        <f>SUM(AP7:AP53)</f>
        <v>174913</v>
      </c>
      <c r="AQ54" s="81">
        <f>SUM(AQ7:AQ53)</f>
        <v>30962</v>
      </c>
      <c r="AR54" s="81">
        <f>SUM(AR7:AR53)</f>
        <v>80490</v>
      </c>
      <c r="AS54" s="81">
        <f>SUM(AS7:AS53)</f>
        <v>74154</v>
      </c>
      <c r="AT54" s="81">
        <f>SUM(AT7:AT53)</f>
        <v>31811</v>
      </c>
      <c r="AU54" s="81">
        <f>SUM(AU7:AU53)</f>
        <v>22035</v>
      </c>
      <c r="AV54" s="81">
        <f>SUM(AV7:AV53)</f>
        <v>1640</v>
      </c>
      <c r="AW54" s="81">
        <f>SUM(AW7:AW53)</f>
        <v>7999</v>
      </c>
      <c r="AX54" s="81">
        <f>SUM(AX7:AX53)</f>
        <v>137</v>
      </c>
      <c r="AY54" s="81">
        <f>SUM(AY7:AY53)</f>
        <v>0</v>
      </c>
      <c r="AZ54" s="81">
        <f>SUM(AZ7:AZ53)</f>
        <v>73036</v>
      </c>
      <c r="BA54" s="81">
        <f>SUM(BA7:BA53)</f>
        <v>52056</v>
      </c>
      <c r="BB54" s="81">
        <f>SUM(BB7:BB53)</f>
        <v>15674</v>
      </c>
      <c r="BC54" s="81">
        <f>SUM(BC7:BC53)</f>
        <v>5306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A1">
      <selection activeCell="B6" sqref="B6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315</v>
      </c>
      <c r="C2" s="46" t="s">
        <v>450</v>
      </c>
      <c r="D2" s="125" t="s">
        <v>316</v>
      </c>
      <c r="E2" s="3"/>
      <c r="F2" s="3"/>
      <c r="G2" s="3"/>
      <c r="H2" s="3"/>
      <c r="I2" s="3"/>
      <c r="J2" s="3"/>
      <c r="K2" s="3"/>
      <c r="L2" s="3" t="str">
        <f>LEFT(C2,2)</f>
        <v>48</v>
      </c>
      <c r="M2" s="3" t="str">
        <f>IF(L2&lt;&gt;"",VLOOKUP(L2,$AI$6:$AJ$53,2,FALSE),"-")</f>
        <v>全国</v>
      </c>
      <c r="AA2" s="2">
        <f>IF(VALUE(C2)=0,0,1)</f>
        <v>1</v>
      </c>
      <c r="AB2" s="11" t="str">
        <f>IF(AA2=0,"",VLOOKUP(C2,'水洗化人口等'!B7:C998,2,FALSE))</f>
        <v>合計</v>
      </c>
      <c r="AC2" s="11"/>
      <c r="AD2" s="48">
        <f>IF(AA2=0,1,IF(ISERROR(AB2),1,0))</f>
        <v>0</v>
      </c>
      <c r="AF2" s="43" t="s">
        <v>317</v>
      </c>
      <c r="AG2" s="11">
        <f>IF(AA2=0,0,VLOOKUP(C2,AF5:AG300,2,FALSE))</f>
        <v>54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59" t="s">
        <v>318</v>
      </c>
      <c r="G6" s="160"/>
      <c r="H6" s="39" t="s">
        <v>319</v>
      </c>
      <c r="I6" s="39" t="s">
        <v>320</v>
      </c>
      <c r="J6" s="39" t="s">
        <v>321</v>
      </c>
      <c r="K6" s="5" t="s">
        <v>322</v>
      </c>
      <c r="L6" s="16" t="s">
        <v>323</v>
      </c>
      <c r="M6" s="40" t="s">
        <v>324</v>
      </c>
      <c r="AF6" s="11">
        <f>+'水洗化人口等'!B6</f>
        <v>0</v>
      </c>
      <c r="AG6" s="11">
        <v>6</v>
      </c>
      <c r="AI6" s="43" t="s">
        <v>325</v>
      </c>
      <c r="AJ6" s="3" t="s">
        <v>53</v>
      </c>
    </row>
    <row r="7" spans="2:36" ht="16.5" customHeight="1">
      <c r="B7" s="161" t="s">
        <v>326</v>
      </c>
      <c r="C7" s="6" t="s">
        <v>327</v>
      </c>
      <c r="D7" s="17">
        <f>AD7</f>
        <v>10671224</v>
      </c>
      <c r="F7" s="169" t="s">
        <v>328</v>
      </c>
      <c r="G7" s="7" t="s">
        <v>197</v>
      </c>
      <c r="H7" s="18">
        <f aca="true" t="shared" si="0" ref="H7:H12">AD14</f>
        <v>8353425</v>
      </c>
      <c r="I7" s="18">
        <f aca="true" t="shared" si="1" ref="I7:I12">AD24</f>
        <v>13989456</v>
      </c>
      <c r="J7" s="18">
        <f aca="true" t="shared" si="2" ref="J7:J12">SUM(H7:I7)</f>
        <v>22342881</v>
      </c>
      <c r="K7" s="19">
        <f aca="true" t="shared" si="3" ref="K7:K12">IF(J$13&gt;0,J7/J$13,0)</f>
        <v>0.9398874358595868</v>
      </c>
      <c r="L7" s="20">
        <f>AD34</f>
        <v>645393</v>
      </c>
      <c r="M7" s="21">
        <f>AD37</f>
        <v>52056</v>
      </c>
      <c r="AA7" s="4" t="s">
        <v>327</v>
      </c>
      <c r="AB7" s="47" t="s">
        <v>329</v>
      </c>
      <c r="AC7" s="47" t="s">
        <v>330</v>
      </c>
      <c r="AD7" s="11">
        <f aca="true" ca="1" t="shared" si="4" ref="AD7:AD53">IF(AD$2=0,INDIRECT(AB7&amp;"!"&amp;AC7&amp;$AG$2),0)</f>
        <v>10671224</v>
      </c>
      <c r="AF7" s="11" t="str">
        <f>+'水洗化人口等'!B7</f>
        <v>01000</v>
      </c>
      <c r="AG7" s="11">
        <v>7</v>
      </c>
      <c r="AI7" s="43" t="s">
        <v>331</v>
      </c>
      <c r="AJ7" s="3" t="s">
        <v>52</v>
      </c>
    </row>
    <row r="8" spans="2:36" ht="16.5" customHeight="1">
      <c r="B8" s="162"/>
      <c r="C8" s="7" t="s">
        <v>69</v>
      </c>
      <c r="D8" s="22">
        <f>AD8</f>
        <v>138559</v>
      </c>
      <c r="F8" s="170"/>
      <c r="G8" s="7" t="s">
        <v>199</v>
      </c>
      <c r="H8" s="18">
        <f t="shared" si="0"/>
        <v>15917</v>
      </c>
      <c r="I8" s="18">
        <f t="shared" si="1"/>
        <v>41782</v>
      </c>
      <c r="J8" s="18">
        <f t="shared" si="2"/>
        <v>57699</v>
      </c>
      <c r="K8" s="19">
        <f t="shared" si="3"/>
        <v>0.0024271966163030767</v>
      </c>
      <c r="L8" s="20">
        <f>AD35</f>
        <v>44</v>
      </c>
      <c r="M8" s="21">
        <f>AD38</f>
        <v>15674</v>
      </c>
      <c r="AA8" s="4" t="s">
        <v>69</v>
      </c>
      <c r="AB8" s="47" t="s">
        <v>329</v>
      </c>
      <c r="AC8" s="47" t="s">
        <v>332</v>
      </c>
      <c r="AD8" s="11">
        <f ca="1" t="shared" si="4"/>
        <v>138559</v>
      </c>
      <c r="AF8" s="11" t="str">
        <f>+'水洗化人口等'!B8</f>
        <v>02000</v>
      </c>
      <c r="AG8" s="11">
        <v>8</v>
      </c>
      <c r="AI8" s="43" t="s">
        <v>333</v>
      </c>
      <c r="AJ8" s="3" t="s">
        <v>51</v>
      </c>
    </row>
    <row r="9" spans="2:36" ht="16.5" customHeight="1">
      <c r="B9" s="163"/>
      <c r="C9" s="8" t="s">
        <v>334</v>
      </c>
      <c r="D9" s="23">
        <f>SUM(D7:D8)</f>
        <v>10809783</v>
      </c>
      <c r="F9" s="170"/>
      <c r="G9" s="7" t="s">
        <v>1</v>
      </c>
      <c r="H9" s="18">
        <f t="shared" si="0"/>
        <v>4616</v>
      </c>
      <c r="I9" s="18">
        <f t="shared" si="1"/>
        <v>22613</v>
      </c>
      <c r="J9" s="18">
        <f t="shared" si="2"/>
        <v>27229</v>
      </c>
      <c r="K9" s="19">
        <f t="shared" si="3"/>
        <v>0.0011454294990435965</v>
      </c>
      <c r="L9" s="20">
        <f>AD36</f>
        <v>14</v>
      </c>
      <c r="M9" s="21">
        <f>AD39</f>
        <v>5306</v>
      </c>
      <c r="AA9" s="4" t="s">
        <v>335</v>
      </c>
      <c r="AB9" s="47" t="s">
        <v>329</v>
      </c>
      <c r="AC9" s="47" t="s">
        <v>336</v>
      </c>
      <c r="AD9" s="11">
        <f ca="1" t="shared" si="4"/>
        <v>87818736</v>
      </c>
      <c r="AF9" s="11" t="str">
        <f>+'水洗化人口等'!B9</f>
        <v>03000</v>
      </c>
      <c r="AG9" s="11">
        <v>9</v>
      </c>
      <c r="AI9" s="43" t="s">
        <v>337</v>
      </c>
      <c r="AJ9" s="3" t="s">
        <v>50</v>
      </c>
    </row>
    <row r="10" spans="2:36" ht="16.5" customHeight="1">
      <c r="B10" s="164" t="s">
        <v>338</v>
      </c>
      <c r="C10" s="126" t="s">
        <v>335</v>
      </c>
      <c r="D10" s="22">
        <f>AD9</f>
        <v>87818736</v>
      </c>
      <c r="F10" s="170"/>
      <c r="G10" s="7" t="s">
        <v>213</v>
      </c>
      <c r="H10" s="18">
        <f t="shared" si="0"/>
        <v>454928</v>
      </c>
      <c r="I10" s="18">
        <f t="shared" si="1"/>
        <v>809888</v>
      </c>
      <c r="J10" s="18">
        <f t="shared" si="2"/>
        <v>1264816</v>
      </c>
      <c r="K10" s="19">
        <f t="shared" si="3"/>
        <v>0.0532064180565693</v>
      </c>
      <c r="L10" s="24" t="s">
        <v>339</v>
      </c>
      <c r="M10" s="25" t="s">
        <v>339</v>
      </c>
      <c r="AA10" s="4" t="s">
        <v>340</v>
      </c>
      <c r="AB10" s="47" t="s">
        <v>329</v>
      </c>
      <c r="AC10" s="47" t="s">
        <v>341</v>
      </c>
      <c r="AD10" s="11">
        <f ca="1" t="shared" si="4"/>
        <v>296731</v>
      </c>
      <c r="AF10" s="11" t="str">
        <f>+'水洗化人口等'!B10</f>
        <v>04000</v>
      </c>
      <c r="AG10" s="11">
        <v>10</v>
      </c>
      <c r="AI10" s="43" t="s">
        <v>342</v>
      </c>
      <c r="AJ10" s="3" t="s">
        <v>49</v>
      </c>
    </row>
    <row r="11" spans="2:36" ht="16.5" customHeight="1">
      <c r="B11" s="165"/>
      <c r="C11" s="7" t="s">
        <v>340</v>
      </c>
      <c r="D11" s="22">
        <f>AD10</f>
        <v>296731</v>
      </c>
      <c r="F11" s="170"/>
      <c r="G11" s="7" t="s">
        <v>215</v>
      </c>
      <c r="H11" s="18">
        <f t="shared" si="0"/>
        <v>9402</v>
      </c>
      <c r="I11" s="18">
        <f t="shared" si="1"/>
        <v>23324</v>
      </c>
      <c r="J11" s="18">
        <f t="shared" si="2"/>
        <v>32726</v>
      </c>
      <c r="K11" s="19">
        <f t="shared" si="3"/>
        <v>0.001376669205101206</v>
      </c>
      <c r="L11" s="24" t="s">
        <v>339</v>
      </c>
      <c r="M11" s="25" t="s">
        <v>339</v>
      </c>
      <c r="AA11" s="4" t="s">
        <v>343</v>
      </c>
      <c r="AB11" s="47" t="s">
        <v>329</v>
      </c>
      <c r="AC11" s="47" t="s">
        <v>344</v>
      </c>
      <c r="AD11" s="11">
        <f ca="1" t="shared" si="4"/>
        <v>28504090</v>
      </c>
      <c r="AF11" s="11" t="str">
        <f>+'水洗化人口等'!B11</f>
        <v>05000</v>
      </c>
      <c r="AG11" s="11">
        <v>11</v>
      </c>
      <c r="AI11" s="43" t="s">
        <v>345</v>
      </c>
      <c r="AJ11" s="3" t="s">
        <v>48</v>
      </c>
    </row>
    <row r="12" spans="2:36" ht="16.5" customHeight="1">
      <c r="B12" s="165"/>
      <c r="C12" s="7" t="s">
        <v>343</v>
      </c>
      <c r="D12" s="22">
        <f>AD11</f>
        <v>28504090</v>
      </c>
      <c r="F12" s="170"/>
      <c r="G12" s="7" t="s">
        <v>217</v>
      </c>
      <c r="H12" s="18">
        <f t="shared" si="0"/>
        <v>16222</v>
      </c>
      <c r="I12" s="18">
        <f t="shared" si="1"/>
        <v>30296</v>
      </c>
      <c r="J12" s="18">
        <f t="shared" si="2"/>
        <v>46518</v>
      </c>
      <c r="K12" s="19">
        <f t="shared" si="3"/>
        <v>0.001956850763396012</v>
      </c>
      <c r="L12" s="24" t="s">
        <v>339</v>
      </c>
      <c r="M12" s="25" t="s">
        <v>339</v>
      </c>
      <c r="AA12" s="4" t="s">
        <v>346</v>
      </c>
      <c r="AB12" s="47" t="s">
        <v>329</v>
      </c>
      <c r="AC12" s="47" t="s">
        <v>347</v>
      </c>
      <c r="AD12" s="11">
        <f ca="1" t="shared" si="4"/>
        <v>13792291</v>
      </c>
      <c r="AF12" s="11" t="str">
        <f>+'水洗化人口等'!B12</f>
        <v>06000</v>
      </c>
      <c r="AG12" s="11">
        <v>12</v>
      </c>
      <c r="AI12" s="43" t="s">
        <v>348</v>
      </c>
      <c r="AJ12" s="3" t="s">
        <v>47</v>
      </c>
    </row>
    <row r="13" spans="2:36" ht="16.5" customHeight="1">
      <c r="B13" s="166"/>
      <c r="C13" s="8" t="s">
        <v>334</v>
      </c>
      <c r="D13" s="23">
        <f>SUM(D10:D12)</f>
        <v>116619557</v>
      </c>
      <c r="F13" s="171"/>
      <c r="G13" s="7" t="s">
        <v>334</v>
      </c>
      <c r="H13" s="18">
        <f>SUM(H7:H12)</f>
        <v>8854510</v>
      </c>
      <c r="I13" s="18">
        <f>SUM(I7:I12)</f>
        <v>14917359</v>
      </c>
      <c r="J13" s="18">
        <f>SUM(J7:J12)</f>
        <v>23771869</v>
      </c>
      <c r="K13" s="19">
        <v>1</v>
      </c>
      <c r="L13" s="24" t="s">
        <v>339</v>
      </c>
      <c r="M13" s="25" t="s">
        <v>339</v>
      </c>
      <c r="AA13" s="4" t="s">
        <v>60</v>
      </c>
      <c r="AB13" s="47" t="s">
        <v>329</v>
      </c>
      <c r="AC13" s="47" t="s">
        <v>349</v>
      </c>
      <c r="AD13" s="11">
        <f ca="1" t="shared" si="4"/>
        <v>2550196</v>
      </c>
      <c r="AF13" s="11" t="str">
        <f>+'水洗化人口等'!B13</f>
        <v>07000</v>
      </c>
      <c r="AG13" s="11">
        <v>13</v>
      </c>
      <c r="AI13" s="43" t="s">
        <v>350</v>
      </c>
      <c r="AJ13" s="3" t="s">
        <v>46</v>
      </c>
    </row>
    <row r="14" spans="2:36" ht="16.5" customHeight="1" thickBot="1">
      <c r="B14" s="167" t="s">
        <v>351</v>
      </c>
      <c r="C14" s="168"/>
      <c r="D14" s="26">
        <f>SUM(D9,D13)</f>
        <v>127429340</v>
      </c>
      <c r="F14" s="172" t="s">
        <v>352</v>
      </c>
      <c r="G14" s="173"/>
      <c r="H14" s="18">
        <f>AD20</f>
        <v>91147</v>
      </c>
      <c r="I14" s="18">
        <f>AD30</f>
        <v>10636</v>
      </c>
      <c r="J14" s="18">
        <f>SUM(H14:I14)</f>
        <v>101783</v>
      </c>
      <c r="K14" s="27" t="s">
        <v>339</v>
      </c>
      <c r="L14" s="24" t="s">
        <v>339</v>
      </c>
      <c r="M14" s="25" t="s">
        <v>339</v>
      </c>
      <c r="AA14" s="4" t="s">
        <v>197</v>
      </c>
      <c r="AB14" s="47" t="s">
        <v>353</v>
      </c>
      <c r="AC14" s="47" t="s">
        <v>347</v>
      </c>
      <c r="AD14" s="11">
        <f ca="1" t="shared" si="4"/>
        <v>8353425</v>
      </c>
      <c r="AF14" s="11" t="str">
        <f>+'水洗化人口等'!B14</f>
        <v>08000</v>
      </c>
      <c r="AG14" s="11">
        <v>14</v>
      </c>
      <c r="AI14" s="43" t="s">
        <v>354</v>
      </c>
      <c r="AJ14" s="3" t="s">
        <v>45</v>
      </c>
    </row>
    <row r="15" spans="2:36" ht="16.5" customHeight="1" thickBot="1">
      <c r="B15" s="167" t="s">
        <v>60</v>
      </c>
      <c r="C15" s="168"/>
      <c r="D15" s="26">
        <f>AD13</f>
        <v>2550196</v>
      </c>
      <c r="F15" s="167" t="s">
        <v>54</v>
      </c>
      <c r="G15" s="168"/>
      <c r="H15" s="28">
        <f>SUM(H13:H14)</f>
        <v>8945657</v>
      </c>
      <c r="I15" s="28">
        <f>SUM(I13:I14)</f>
        <v>14927995</v>
      </c>
      <c r="J15" s="28">
        <f>SUM(J13:J14)</f>
        <v>23873652</v>
      </c>
      <c r="K15" s="29" t="s">
        <v>339</v>
      </c>
      <c r="L15" s="30">
        <f>SUM(L7:L9)</f>
        <v>645451</v>
      </c>
      <c r="M15" s="31">
        <f>SUM(M7:M9)</f>
        <v>73036</v>
      </c>
      <c r="AA15" s="4" t="s">
        <v>199</v>
      </c>
      <c r="AB15" s="47" t="s">
        <v>353</v>
      </c>
      <c r="AC15" s="47" t="s">
        <v>355</v>
      </c>
      <c r="AD15" s="11">
        <f ca="1" t="shared" si="4"/>
        <v>15917</v>
      </c>
      <c r="AF15" s="11" t="str">
        <f>+'水洗化人口等'!B15</f>
        <v>09000</v>
      </c>
      <c r="AG15" s="11">
        <v>15</v>
      </c>
      <c r="AI15" s="43" t="s">
        <v>356</v>
      </c>
      <c r="AJ15" s="3" t="s">
        <v>44</v>
      </c>
    </row>
    <row r="16" spans="2:36" ht="16.5" customHeight="1" thickBot="1">
      <c r="B16" s="127" t="s">
        <v>357</v>
      </c>
      <c r="AA16" s="4" t="s">
        <v>1</v>
      </c>
      <c r="AB16" s="47" t="s">
        <v>353</v>
      </c>
      <c r="AC16" s="47" t="s">
        <v>349</v>
      </c>
      <c r="AD16" s="11">
        <f ca="1" t="shared" si="4"/>
        <v>4616</v>
      </c>
      <c r="AF16" s="11" t="str">
        <f>+'水洗化人口等'!B16</f>
        <v>10000</v>
      </c>
      <c r="AG16" s="11">
        <v>16</v>
      </c>
      <c r="AI16" s="43" t="s">
        <v>358</v>
      </c>
      <c r="AJ16" s="3" t="s">
        <v>43</v>
      </c>
    </row>
    <row r="17" spans="3:36" ht="16.5" customHeight="1" thickBot="1">
      <c r="C17" s="32">
        <f>AD12</f>
        <v>13792291</v>
      </c>
      <c r="D17" s="4" t="s">
        <v>359</v>
      </c>
      <c r="J17" s="15"/>
      <c r="AA17" s="4" t="s">
        <v>213</v>
      </c>
      <c r="AB17" s="47" t="s">
        <v>353</v>
      </c>
      <c r="AC17" s="47" t="s">
        <v>360</v>
      </c>
      <c r="AD17" s="11">
        <f ca="1" t="shared" si="4"/>
        <v>454928</v>
      </c>
      <c r="AF17" s="11" t="str">
        <f>+'水洗化人口等'!B17</f>
        <v>11000</v>
      </c>
      <c r="AG17" s="11">
        <v>17</v>
      </c>
      <c r="AI17" s="43" t="s">
        <v>361</v>
      </c>
      <c r="AJ17" s="3" t="s">
        <v>42</v>
      </c>
    </row>
    <row r="18" spans="6:36" ht="30" customHeight="1">
      <c r="F18" s="159" t="s">
        <v>362</v>
      </c>
      <c r="G18" s="160"/>
      <c r="H18" s="39" t="s">
        <v>319</v>
      </c>
      <c r="I18" s="39" t="s">
        <v>320</v>
      </c>
      <c r="J18" s="42" t="s">
        <v>321</v>
      </c>
      <c r="AA18" s="4" t="s">
        <v>215</v>
      </c>
      <c r="AB18" s="47" t="s">
        <v>353</v>
      </c>
      <c r="AC18" s="47" t="s">
        <v>363</v>
      </c>
      <c r="AD18" s="11">
        <f ca="1" t="shared" si="4"/>
        <v>9402</v>
      </c>
      <c r="AF18" s="11" t="str">
        <f>+'水洗化人口等'!B18</f>
        <v>12000</v>
      </c>
      <c r="AG18" s="11">
        <v>18</v>
      </c>
      <c r="AI18" s="43" t="s">
        <v>364</v>
      </c>
      <c r="AJ18" s="3" t="s">
        <v>41</v>
      </c>
    </row>
    <row r="19" spans="3:36" ht="16.5" customHeight="1">
      <c r="C19" s="41" t="s">
        <v>365</v>
      </c>
      <c r="D19" s="10">
        <f>IF(D$14&gt;0,D13/D$14,0)</f>
        <v>0.9151703759903331</v>
      </c>
      <c r="F19" s="172" t="s">
        <v>366</v>
      </c>
      <c r="G19" s="173"/>
      <c r="H19" s="18">
        <f>AD21</f>
        <v>477028</v>
      </c>
      <c r="I19" s="18">
        <f>AD31</f>
        <v>248984</v>
      </c>
      <c r="J19" s="22">
        <f>SUM(H19:I19)</f>
        <v>726012</v>
      </c>
      <c r="AA19" s="4" t="s">
        <v>217</v>
      </c>
      <c r="AB19" s="47" t="s">
        <v>353</v>
      </c>
      <c r="AC19" s="47" t="s">
        <v>367</v>
      </c>
      <c r="AD19" s="11">
        <f ca="1" t="shared" si="4"/>
        <v>16222</v>
      </c>
      <c r="AF19" s="11" t="str">
        <f>+'水洗化人口等'!B19</f>
        <v>13000</v>
      </c>
      <c r="AG19" s="11">
        <v>19</v>
      </c>
      <c r="AI19" s="43" t="s">
        <v>368</v>
      </c>
      <c r="AJ19" s="3" t="s">
        <v>40</v>
      </c>
    </row>
    <row r="20" spans="3:36" ht="16.5" customHeight="1">
      <c r="C20" s="41" t="s">
        <v>369</v>
      </c>
      <c r="D20" s="10">
        <f>IF(D$14&gt;0,D9/D$14,0)</f>
        <v>0.08482962400966684</v>
      </c>
      <c r="F20" s="172" t="s">
        <v>370</v>
      </c>
      <c r="G20" s="173"/>
      <c r="H20" s="18">
        <f>AD22</f>
        <v>2510216</v>
      </c>
      <c r="I20" s="18">
        <f>AD32</f>
        <v>608300</v>
      </c>
      <c r="J20" s="22">
        <f>SUM(H20:I20)</f>
        <v>3118516</v>
      </c>
      <c r="AA20" s="4" t="s">
        <v>352</v>
      </c>
      <c r="AB20" s="47" t="s">
        <v>353</v>
      </c>
      <c r="AC20" s="47" t="s">
        <v>371</v>
      </c>
      <c r="AD20" s="11">
        <f ca="1" t="shared" si="4"/>
        <v>91147</v>
      </c>
      <c r="AF20" s="11" t="str">
        <f>+'水洗化人口等'!B20</f>
        <v>14000</v>
      </c>
      <c r="AG20" s="11">
        <v>20</v>
      </c>
      <c r="AI20" s="43" t="s">
        <v>372</v>
      </c>
      <c r="AJ20" s="3" t="s">
        <v>39</v>
      </c>
    </row>
    <row r="21" spans="3:36" ht="16.5" customHeight="1">
      <c r="C21" s="41" t="s">
        <v>373</v>
      </c>
      <c r="D21" s="10">
        <f>IF(D$14&gt;0,D10/D$14,0)</f>
        <v>0.6891563277342565</v>
      </c>
      <c r="F21" s="172" t="s">
        <v>374</v>
      </c>
      <c r="G21" s="173"/>
      <c r="H21" s="18">
        <f>AD23</f>
        <v>5876309</v>
      </c>
      <c r="I21" s="18">
        <f>AD33</f>
        <v>14058005</v>
      </c>
      <c r="J21" s="22">
        <f>SUM(H21:I21)</f>
        <v>19934314</v>
      </c>
      <c r="AA21" s="4" t="s">
        <v>366</v>
      </c>
      <c r="AB21" s="47" t="s">
        <v>353</v>
      </c>
      <c r="AC21" s="47" t="s">
        <v>375</v>
      </c>
      <c r="AD21" s="11">
        <f ca="1" t="shared" si="4"/>
        <v>477028</v>
      </c>
      <c r="AF21" s="11" t="str">
        <f>+'水洗化人口等'!B21</f>
        <v>15000</v>
      </c>
      <c r="AG21" s="11">
        <v>21</v>
      </c>
      <c r="AI21" s="43" t="s">
        <v>376</v>
      </c>
      <c r="AJ21" s="3" t="s">
        <v>38</v>
      </c>
    </row>
    <row r="22" spans="3:36" ht="16.5" customHeight="1" thickBot="1">
      <c r="C22" s="41" t="s">
        <v>377</v>
      </c>
      <c r="D22" s="10">
        <f>IF(D$14&gt;0,D12/D$14,0)</f>
        <v>0.2236854557984841</v>
      </c>
      <c r="F22" s="167" t="s">
        <v>54</v>
      </c>
      <c r="G22" s="168"/>
      <c r="H22" s="28">
        <f>SUM(H19:H21)</f>
        <v>8863553</v>
      </c>
      <c r="I22" s="28">
        <f>SUM(I19:I21)</f>
        <v>14915289</v>
      </c>
      <c r="J22" s="33">
        <f>SUM(J19:J21)</f>
        <v>23778842</v>
      </c>
      <c r="AA22" s="4" t="s">
        <v>370</v>
      </c>
      <c r="AB22" s="47" t="s">
        <v>353</v>
      </c>
      <c r="AC22" s="47" t="s">
        <v>378</v>
      </c>
      <c r="AD22" s="11">
        <f ca="1" t="shared" si="4"/>
        <v>2510216</v>
      </c>
      <c r="AF22" s="11" t="str">
        <f>+'水洗化人口等'!B22</f>
        <v>16000</v>
      </c>
      <c r="AG22" s="11">
        <v>22</v>
      </c>
      <c r="AI22" s="43" t="s">
        <v>379</v>
      </c>
      <c r="AJ22" s="3" t="s">
        <v>37</v>
      </c>
    </row>
    <row r="23" spans="3:36" ht="16.5" customHeight="1">
      <c r="C23" s="41" t="s">
        <v>380</v>
      </c>
      <c r="D23" s="10">
        <f>IF(D$14&gt;0,C17/D$14,0)</f>
        <v>0.10823481468239575</v>
      </c>
      <c r="F23" s="9"/>
      <c r="J23" s="34"/>
      <c r="AA23" s="4" t="s">
        <v>374</v>
      </c>
      <c r="AB23" s="47" t="s">
        <v>353</v>
      </c>
      <c r="AC23" s="47" t="s">
        <v>381</v>
      </c>
      <c r="AD23" s="11">
        <f ca="1" t="shared" si="4"/>
        <v>5876309</v>
      </c>
      <c r="AF23" s="11" t="str">
        <f>+'水洗化人口等'!B23</f>
        <v>17000</v>
      </c>
      <c r="AG23" s="11">
        <v>23</v>
      </c>
      <c r="AI23" s="43" t="s">
        <v>382</v>
      </c>
      <c r="AJ23" s="3" t="s">
        <v>36</v>
      </c>
    </row>
    <row r="24" spans="3:36" ht="16.5" customHeight="1" thickBot="1">
      <c r="C24" s="41" t="s">
        <v>383</v>
      </c>
      <c r="D24" s="10">
        <f>IF(D$9&gt;0,D7/D$9,0)</f>
        <v>0.9871820738677178</v>
      </c>
      <c r="J24" s="35" t="s">
        <v>384</v>
      </c>
      <c r="AA24" s="4" t="s">
        <v>197</v>
      </c>
      <c r="AB24" s="47" t="s">
        <v>353</v>
      </c>
      <c r="AC24" s="47" t="s">
        <v>385</v>
      </c>
      <c r="AD24" s="11">
        <f ca="1" t="shared" si="4"/>
        <v>13989456</v>
      </c>
      <c r="AF24" s="11" t="str">
        <f>+'水洗化人口等'!B24</f>
        <v>18000</v>
      </c>
      <c r="AG24" s="11">
        <v>24</v>
      </c>
      <c r="AI24" s="43" t="s">
        <v>386</v>
      </c>
      <c r="AJ24" s="3" t="s">
        <v>35</v>
      </c>
    </row>
    <row r="25" spans="3:36" ht="16.5" customHeight="1">
      <c r="C25" s="41" t="s">
        <v>387</v>
      </c>
      <c r="D25" s="10">
        <f>IF(D$9&gt;0,D8/D$9,0)</f>
        <v>0.012817926132282212</v>
      </c>
      <c r="F25" s="187" t="s">
        <v>6</v>
      </c>
      <c r="G25" s="188"/>
      <c r="H25" s="188"/>
      <c r="I25" s="180" t="s">
        <v>388</v>
      </c>
      <c r="J25" s="182" t="s">
        <v>389</v>
      </c>
      <c r="AA25" s="4" t="s">
        <v>199</v>
      </c>
      <c r="AB25" s="47" t="s">
        <v>353</v>
      </c>
      <c r="AC25" s="47" t="s">
        <v>390</v>
      </c>
      <c r="AD25" s="11">
        <f ca="1" t="shared" si="4"/>
        <v>41782</v>
      </c>
      <c r="AF25" s="11" t="str">
        <f>+'水洗化人口等'!B25</f>
        <v>19000</v>
      </c>
      <c r="AG25" s="11">
        <v>25</v>
      </c>
      <c r="AI25" s="43" t="s">
        <v>391</v>
      </c>
      <c r="AJ25" s="3" t="s">
        <v>34</v>
      </c>
    </row>
    <row r="26" spans="6:36" ht="16.5" customHeight="1">
      <c r="F26" s="189"/>
      <c r="G26" s="190"/>
      <c r="H26" s="190"/>
      <c r="I26" s="181"/>
      <c r="J26" s="183"/>
      <c r="AA26" s="4" t="s">
        <v>1</v>
      </c>
      <c r="AB26" s="47" t="s">
        <v>353</v>
      </c>
      <c r="AC26" s="47" t="s">
        <v>392</v>
      </c>
      <c r="AD26" s="11">
        <f ca="1" t="shared" si="4"/>
        <v>22613</v>
      </c>
      <c r="AF26" s="11" t="str">
        <f>+'水洗化人口等'!B26</f>
        <v>20000</v>
      </c>
      <c r="AG26" s="11">
        <v>26</v>
      </c>
      <c r="AI26" s="43" t="s">
        <v>393</v>
      </c>
      <c r="AJ26" s="3" t="s">
        <v>33</v>
      </c>
    </row>
    <row r="27" spans="6:36" ht="16.5" customHeight="1">
      <c r="F27" s="177" t="s">
        <v>202</v>
      </c>
      <c r="G27" s="178"/>
      <c r="H27" s="179"/>
      <c r="I27" s="20">
        <f aca="true" t="shared" si="5" ref="I27:I35">AD40</f>
        <v>515821</v>
      </c>
      <c r="J27" s="36">
        <f>AD49</f>
        <v>22035</v>
      </c>
      <c r="AA27" s="4" t="s">
        <v>213</v>
      </c>
      <c r="AB27" s="47" t="s">
        <v>353</v>
      </c>
      <c r="AC27" s="47" t="s">
        <v>394</v>
      </c>
      <c r="AD27" s="11">
        <f ca="1" t="shared" si="4"/>
        <v>809888</v>
      </c>
      <c r="AF27" s="11" t="str">
        <f>+'水洗化人口等'!B27</f>
        <v>21000</v>
      </c>
      <c r="AG27" s="11">
        <v>27</v>
      </c>
      <c r="AI27" s="43" t="s">
        <v>395</v>
      </c>
      <c r="AJ27" s="3" t="s">
        <v>32</v>
      </c>
    </row>
    <row r="28" spans="6:36" ht="16.5" customHeight="1">
      <c r="F28" s="184" t="s">
        <v>396</v>
      </c>
      <c r="G28" s="185"/>
      <c r="H28" s="186"/>
      <c r="I28" s="20">
        <f t="shared" si="5"/>
        <v>80608</v>
      </c>
      <c r="J28" s="36">
        <f>AD50</f>
        <v>1640</v>
      </c>
      <c r="AA28" s="4" t="s">
        <v>215</v>
      </c>
      <c r="AB28" s="47" t="s">
        <v>353</v>
      </c>
      <c r="AC28" s="47" t="s">
        <v>397</v>
      </c>
      <c r="AD28" s="11">
        <f ca="1" t="shared" si="4"/>
        <v>23324</v>
      </c>
      <c r="AF28" s="11" t="str">
        <f>+'水洗化人口等'!B28</f>
        <v>22000</v>
      </c>
      <c r="AG28" s="11">
        <v>28</v>
      </c>
      <c r="AI28" s="43" t="s">
        <v>398</v>
      </c>
      <c r="AJ28" s="3" t="s">
        <v>31</v>
      </c>
    </row>
    <row r="29" spans="6:36" ht="16.5" customHeight="1">
      <c r="F29" s="177" t="s">
        <v>0</v>
      </c>
      <c r="G29" s="178"/>
      <c r="H29" s="179"/>
      <c r="I29" s="20">
        <f t="shared" si="5"/>
        <v>200733</v>
      </c>
      <c r="J29" s="36">
        <f>AD51</f>
        <v>7999</v>
      </c>
      <c r="AA29" s="4" t="s">
        <v>217</v>
      </c>
      <c r="AB29" s="47" t="s">
        <v>353</v>
      </c>
      <c r="AC29" s="47" t="s">
        <v>399</v>
      </c>
      <c r="AD29" s="11">
        <f ca="1" t="shared" si="4"/>
        <v>30296</v>
      </c>
      <c r="AF29" s="11" t="str">
        <f>+'水洗化人口等'!B29</f>
        <v>23000</v>
      </c>
      <c r="AG29" s="11">
        <v>29</v>
      </c>
      <c r="AI29" s="43" t="s">
        <v>400</v>
      </c>
      <c r="AJ29" s="3" t="s">
        <v>30</v>
      </c>
    </row>
    <row r="30" spans="6:36" ht="16.5" customHeight="1">
      <c r="F30" s="177" t="s">
        <v>199</v>
      </c>
      <c r="G30" s="178"/>
      <c r="H30" s="179"/>
      <c r="I30" s="20">
        <f t="shared" si="5"/>
        <v>53990</v>
      </c>
      <c r="J30" s="36">
        <f>AD52</f>
        <v>137</v>
      </c>
      <c r="AA30" s="4" t="s">
        <v>352</v>
      </c>
      <c r="AB30" s="47" t="s">
        <v>353</v>
      </c>
      <c r="AC30" s="47" t="s">
        <v>401</v>
      </c>
      <c r="AD30" s="11">
        <f ca="1" t="shared" si="4"/>
        <v>10636</v>
      </c>
      <c r="AF30" s="11" t="str">
        <f>+'水洗化人口等'!B30</f>
        <v>24000</v>
      </c>
      <c r="AG30" s="11">
        <v>30</v>
      </c>
      <c r="AI30" s="43" t="s">
        <v>402</v>
      </c>
      <c r="AJ30" s="3" t="s">
        <v>29</v>
      </c>
    </row>
    <row r="31" spans="6:36" ht="16.5" customHeight="1">
      <c r="F31" s="177" t="s">
        <v>1</v>
      </c>
      <c r="G31" s="178"/>
      <c r="H31" s="179"/>
      <c r="I31" s="20">
        <f t="shared" si="5"/>
        <v>18</v>
      </c>
      <c r="J31" s="36">
        <f>AD53</f>
        <v>0</v>
      </c>
      <c r="AA31" s="4" t="s">
        <v>366</v>
      </c>
      <c r="AB31" s="47" t="s">
        <v>353</v>
      </c>
      <c r="AC31" s="47" t="s">
        <v>330</v>
      </c>
      <c r="AD31" s="11">
        <f ca="1" t="shared" si="4"/>
        <v>248984</v>
      </c>
      <c r="AF31" s="11" t="str">
        <f>+'水洗化人口等'!B31</f>
        <v>25000</v>
      </c>
      <c r="AG31" s="11">
        <v>31</v>
      </c>
      <c r="AI31" s="43" t="s">
        <v>403</v>
      </c>
      <c r="AJ31" s="3" t="s">
        <v>28</v>
      </c>
    </row>
    <row r="32" spans="6:36" ht="16.5" customHeight="1">
      <c r="F32" s="177" t="s">
        <v>2</v>
      </c>
      <c r="G32" s="178"/>
      <c r="H32" s="179"/>
      <c r="I32" s="20">
        <f t="shared" si="5"/>
        <v>174913</v>
      </c>
      <c r="J32" s="25" t="s">
        <v>339</v>
      </c>
      <c r="AA32" s="4" t="s">
        <v>370</v>
      </c>
      <c r="AB32" s="47" t="s">
        <v>353</v>
      </c>
      <c r="AC32" s="47" t="s">
        <v>404</v>
      </c>
      <c r="AD32" s="11">
        <f ca="1" t="shared" si="4"/>
        <v>608300</v>
      </c>
      <c r="AF32" s="11" t="str">
        <f>+'水洗化人口等'!B32</f>
        <v>26000</v>
      </c>
      <c r="AG32" s="11">
        <v>32</v>
      </c>
      <c r="AI32" s="43" t="s">
        <v>405</v>
      </c>
      <c r="AJ32" s="3" t="s">
        <v>27</v>
      </c>
    </row>
    <row r="33" spans="6:36" ht="16.5" customHeight="1">
      <c r="F33" s="177" t="s">
        <v>3</v>
      </c>
      <c r="G33" s="178"/>
      <c r="H33" s="179"/>
      <c r="I33" s="20">
        <f t="shared" si="5"/>
        <v>30962</v>
      </c>
      <c r="J33" s="25" t="s">
        <v>339</v>
      </c>
      <c r="AA33" s="4" t="s">
        <v>374</v>
      </c>
      <c r="AB33" s="47" t="s">
        <v>353</v>
      </c>
      <c r="AC33" s="47" t="s">
        <v>341</v>
      </c>
      <c r="AD33" s="11">
        <f ca="1" t="shared" si="4"/>
        <v>14058005</v>
      </c>
      <c r="AF33" s="11" t="str">
        <f>+'水洗化人口等'!B33</f>
        <v>27000</v>
      </c>
      <c r="AG33" s="11">
        <v>33</v>
      </c>
      <c r="AI33" s="43" t="s">
        <v>406</v>
      </c>
      <c r="AJ33" s="3" t="s">
        <v>26</v>
      </c>
    </row>
    <row r="34" spans="6:36" ht="16.5" customHeight="1">
      <c r="F34" s="177" t="s">
        <v>4</v>
      </c>
      <c r="G34" s="178"/>
      <c r="H34" s="179"/>
      <c r="I34" s="20">
        <f t="shared" si="5"/>
        <v>80490</v>
      </c>
      <c r="J34" s="25" t="s">
        <v>339</v>
      </c>
      <c r="AA34" s="4" t="s">
        <v>197</v>
      </c>
      <c r="AB34" s="47" t="s">
        <v>353</v>
      </c>
      <c r="AC34" s="47" t="s">
        <v>407</v>
      </c>
      <c r="AD34" s="47">
        <f ca="1" t="shared" si="4"/>
        <v>645393</v>
      </c>
      <c r="AF34" s="11" t="str">
        <f>+'水洗化人口等'!B34</f>
        <v>28000</v>
      </c>
      <c r="AG34" s="11">
        <v>34</v>
      </c>
      <c r="AI34" s="43" t="s">
        <v>408</v>
      </c>
      <c r="AJ34" s="3" t="s">
        <v>25</v>
      </c>
    </row>
    <row r="35" spans="6:36" ht="16.5" customHeight="1">
      <c r="F35" s="177" t="s">
        <v>5</v>
      </c>
      <c r="G35" s="178"/>
      <c r="H35" s="179"/>
      <c r="I35" s="20">
        <f t="shared" si="5"/>
        <v>74154</v>
      </c>
      <c r="J35" s="25" t="s">
        <v>339</v>
      </c>
      <c r="AA35" s="4" t="s">
        <v>199</v>
      </c>
      <c r="AB35" s="47" t="s">
        <v>353</v>
      </c>
      <c r="AC35" s="47" t="s">
        <v>409</v>
      </c>
      <c r="AD35" s="47">
        <f ca="1" t="shared" si="4"/>
        <v>44</v>
      </c>
      <c r="AF35" s="11" t="str">
        <f>+'水洗化人口等'!B35</f>
        <v>29000</v>
      </c>
      <c r="AG35" s="11">
        <v>35</v>
      </c>
      <c r="AI35" s="43" t="s">
        <v>410</v>
      </c>
      <c r="AJ35" s="3" t="s">
        <v>24</v>
      </c>
    </row>
    <row r="36" spans="6:36" ht="16.5" customHeight="1" thickBot="1">
      <c r="F36" s="174" t="s">
        <v>54</v>
      </c>
      <c r="G36" s="175"/>
      <c r="H36" s="176"/>
      <c r="I36" s="37">
        <f>SUM(I27:I35)</f>
        <v>1211689</v>
      </c>
      <c r="J36" s="38">
        <f>SUM(J27:J31)</f>
        <v>31811</v>
      </c>
      <c r="AA36" s="4" t="s">
        <v>1</v>
      </c>
      <c r="AB36" s="47" t="s">
        <v>353</v>
      </c>
      <c r="AC36" s="47" t="s">
        <v>411</v>
      </c>
      <c r="AD36" s="47">
        <f ca="1" t="shared" si="4"/>
        <v>14</v>
      </c>
      <c r="AF36" s="11" t="str">
        <f>+'水洗化人口等'!B36</f>
        <v>30000</v>
      </c>
      <c r="AG36" s="11">
        <v>36</v>
      </c>
      <c r="AI36" s="43" t="s">
        <v>412</v>
      </c>
      <c r="AJ36" s="3" t="s">
        <v>23</v>
      </c>
    </row>
    <row r="37" spans="27:36" ht="13.5">
      <c r="AA37" s="4" t="s">
        <v>197</v>
      </c>
      <c r="AB37" s="47" t="s">
        <v>353</v>
      </c>
      <c r="AC37" s="47" t="s">
        <v>413</v>
      </c>
      <c r="AD37" s="47">
        <f ca="1" t="shared" si="4"/>
        <v>52056</v>
      </c>
      <c r="AF37" s="11" t="str">
        <f>+'水洗化人口等'!B37</f>
        <v>31000</v>
      </c>
      <c r="AG37" s="11">
        <v>37</v>
      </c>
      <c r="AI37" s="43" t="s">
        <v>414</v>
      </c>
      <c r="AJ37" s="3" t="s">
        <v>22</v>
      </c>
    </row>
    <row r="38" spans="27:36" ht="13.5" hidden="1">
      <c r="AA38" s="4" t="s">
        <v>199</v>
      </c>
      <c r="AB38" s="47" t="s">
        <v>353</v>
      </c>
      <c r="AC38" s="47" t="s">
        <v>415</v>
      </c>
      <c r="AD38" s="47">
        <f ca="1" t="shared" si="4"/>
        <v>15674</v>
      </c>
      <c r="AF38" s="11" t="str">
        <f>+'水洗化人口等'!B38</f>
        <v>32000</v>
      </c>
      <c r="AG38" s="11">
        <v>38</v>
      </c>
      <c r="AI38" s="43" t="s">
        <v>416</v>
      </c>
      <c r="AJ38" s="3" t="s">
        <v>21</v>
      </c>
    </row>
    <row r="39" spans="27:36" ht="13.5" hidden="1">
      <c r="AA39" s="4" t="s">
        <v>1</v>
      </c>
      <c r="AB39" s="47" t="s">
        <v>353</v>
      </c>
      <c r="AC39" s="47" t="s">
        <v>417</v>
      </c>
      <c r="AD39" s="47">
        <f ca="1" t="shared" si="4"/>
        <v>5306</v>
      </c>
      <c r="AF39" s="11" t="str">
        <f>+'水洗化人口等'!B39</f>
        <v>33000</v>
      </c>
      <c r="AG39" s="11">
        <v>39</v>
      </c>
      <c r="AI39" s="43" t="s">
        <v>418</v>
      </c>
      <c r="AJ39" s="3" t="s">
        <v>20</v>
      </c>
    </row>
    <row r="40" spans="27:36" ht="13.5" hidden="1">
      <c r="AA40" s="4" t="s">
        <v>202</v>
      </c>
      <c r="AB40" s="47" t="s">
        <v>353</v>
      </c>
      <c r="AC40" s="47" t="s">
        <v>419</v>
      </c>
      <c r="AD40" s="47">
        <f ca="1" t="shared" si="4"/>
        <v>515821</v>
      </c>
      <c r="AF40" s="11" t="str">
        <f>+'水洗化人口等'!B40</f>
        <v>34000</v>
      </c>
      <c r="AG40" s="11">
        <v>40</v>
      </c>
      <c r="AI40" s="43" t="s">
        <v>420</v>
      </c>
      <c r="AJ40" s="3" t="s">
        <v>19</v>
      </c>
    </row>
    <row r="41" spans="27:36" ht="13.5" hidden="1">
      <c r="AA41" s="4" t="s">
        <v>396</v>
      </c>
      <c r="AB41" s="47" t="s">
        <v>353</v>
      </c>
      <c r="AC41" s="47" t="s">
        <v>421</v>
      </c>
      <c r="AD41" s="47">
        <f ca="1" t="shared" si="4"/>
        <v>80608</v>
      </c>
      <c r="AF41" s="11" t="str">
        <f>+'水洗化人口等'!B41</f>
        <v>35000</v>
      </c>
      <c r="AG41" s="11">
        <v>41</v>
      </c>
      <c r="AI41" s="43" t="s">
        <v>422</v>
      </c>
      <c r="AJ41" s="3" t="s">
        <v>18</v>
      </c>
    </row>
    <row r="42" spans="27:36" ht="13.5" hidden="1">
      <c r="AA42" s="4" t="s">
        <v>0</v>
      </c>
      <c r="AB42" s="47" t="s">
        <v>353</v>
      </c>
      <c r="AC42" s="47" t="s">
        <v>423</v>
      </c>
      <c r="AD42" s="47">
        <f ca="1" t="shared" si="4"/>
        <v>200733</v>
      </c>
      <c r="AF42" s="11" t="str">
        <f>+'水洗化人口等'!B42</f>
        <v>36000</v>
      </c>
      <c r="AG42" s="11">
        <v>42</v>
      </c>
      <c r="AI42" s="43" t="s">
        <v>424</v>
      </c>
      <c r="AJ42" s="3" t="s">
        <v>17</v>
      </c>
    </row>
    <row r="43" spans="27:36" ht="13.5" hidden="1">
      <c r="AA43" s="4" t="s">
        <v>199</v>
      </c>
      <c r="AB43" s="47" t="s">
        <v>353</v>
      </c>
      <c r="AC43" s="47" t="s">
        <v>425</v>
      </c>
      <c r="AD43" s="47">
        <f ca="1" t="shared" si="4"/>
        <v>53990</v>
      </c>
      <c r="AF43" s="11" t="str">
        <f>+'水洗化人口等'!B43</f>
        <v>37000</v>
      </c>
      <c r="AG43" s="11">
        <v>43</v>
      </c>
      <c r="AI43" s="43" t="s">
        <v>426</v>
      </c>
      <c r="AJ43" s="3" t="s">
        <v>16</v>
      </c>
    </row>
    <row r="44" spans="27:36" ht="13.5" hidden="1">
      <c r="AA44" s="4" t="s">
        <v>1</v>
      </c>
      <c r="AB44" s="47" t="s">
        <v>353</v>
      </c>
      <c r="AC44" s="47" t="s">
        <v>427</v>
      </c>
      <c r="AD44" s="47">
        <f ca="1" t="shared" si="4"/>
        <v>18</v>
      </c>
      <c r="AF44" s="11" t="str">
        <f>+'水洗化人口等'!B44</f>
        <v>38000</v>
      </c>
      <c r="AG44" s="11">
        <v>44</v>
      </c>
      <c r="AI44" s="43" t="s">
        <v>428</v>
      </c>
      <c r="AJ44" s="3" t="s">
        <v>15</v>
      </c>
    </row>
    <row r="45" spans="27:36" ht="13.5" hidden="1">
      <c r="AA45" s="4" t="s">
        <v>2</v>
      </c>
      <c r="AB45" s="47" t="s">
        <v>353</v>
      </c>
      <c r="AC45" s="47" t="s">
        <v>429</v>
      </c>
      <c r="AD45" s="47">
        <f ca="1" t="shared" si="4"/>
        <v>174913</v>
      </c>
      <c r="AF45" s="11" t="str">
        <f>+'水洗化人口等'!B45</f>
        <v>39000</v>
      </c>
      <c r="AG45" s="11">
        <v>45</v>
      </c>
      <c r="AI45" s="43" t="s">
        <v>430</v>
      </c>
      <c r="AJ45" s="3" t="s">
        <v>14</v>
      </c>
    </row>
    <row r="46" spans="27:36" ht="13.5" hidden="1">
      <c r="AA46" s="4" t="s">
        <v>3</v>
      </c>
      <c r="AB46" s="47" t="s">
        <v>353</v>
      </c>
      <c r="AC46" s="47" t="s">
        <v>431</v>
      </c>
      <c r="AD46" s="47">
        <f ca="1" t="shared" si="4"/>
        <v>30962</v>
      </c>
      <c r="AF46" s="11" t="str">
        <f>+'水洗化人口等'!B46</f>
        <v>40000</v>
      </c>
      <c r="AG46" s="11">
        <v>46</v>
      </c>
      <c r="AI46" s="43" t="s">
        <v>432</v>
      </c>
      <c r="AJ46" s="3" t="s">
        <v>13</v>
      </c>
    </row>
    <row r="47" spans="27:36" ht="13.5" hidden="1">
      <c r="AA47" s="4" t="s">
        <v>4</v>
      </c>
      <c r="AB47" s="47" t="s">
        <v>353</v>
      </c>
      <c r="AC47" s="47" t="s">
        <v>433</v>
      </c>
      <c r="AD47" s="47">
        <f ca="1" t="shared" si="4"/>
        <v>80490</v>
      </c>
      <c r="AF47" s="11" t="str">
        <f>+'水洗化人口等'!B47</f>
        <v>41000</v>
      </c>
      <c r="AG47" s="11">
        <v>47</v>
      </c>
      <c r="AI47" s="43" t="s">
        <v>434</v>
      </c>
      <c r="AJ47" s="3" t="s">
        <v>12</v>
      </c>
    </row>
    <row r="48" spans="27:36" ht="13.5" hidden="1">
      <c r="AA48" s="4" t="s">
        <v>5</v>
      </c>
      <c r="AB48" s="47" t="s">
        <v>353</v>
      </c>
      <c r="AC48" s="47" t="s">
        <v>435</v>
      </c>
      <c r="AD48" s="47">
        <f ca="1" t="shared" si="4"/>
        <v>74154</v>
      </c>
      <c r="AF48" s="11" t="str">
        <f>+'水洗化人口等'!B48</f>
        <v>42000</v>
      </c>
      <c r="AG48" s="11">
        <v>48</v>
      </c>
      <c r="AI48" s="43" t="s">
        <v>436</v>
      </c>
      <c r="AJ48" s="3" t="s">
        <v>11</v>
      </c>
    </row>
    <row r="49" spans="27:36" ht="13.5" hidden="1">
      <c r="AA49" s="4" t="s">
        <v>202</v>
      </c>
      <c r="AB49" s="47" t="s">
        <v>353</v>
      </c>
      <c r="AC49" s="47" t="s">
        <v>437</v>
      </c>
      <c r="AD49" s="47">
        <f ca="1" t="shared" si="4"/>
        <v>22035</v>
      </c>
      <c r="AF49" s="11" t="str">
        <f>+'水洗化人口等'!B49</f>
        <v>43000</v>
      </c>
      <c r="AG49" s="11">
        <v>49</v>
      </c>
      <c r="AI49" s="43" t="s">
        <v>438</v>
      </c>
      <c r="AJ49" s="3" t="s">
        <v>10</v>
      </c>
    </row>
    <row r="50" spans="27:36" ht="13.5" hidden="1">
      <c r="AA50" s="4" t="s">
        <v>396</v>
      </c>
      <c r="AB50" s="47" t="s">
        <v>353</v>
      </c>
      <c r="AC50" s="47" t="s">
        <v>439</v>
      </c>
      <c r="AD50" s="47">
        <f ca="1" t="shared" si="4"/>
        <v>1640</v>
      </c>
      <c r="AF50" s="11" t="str">
        <f>+'水洗化人口等'!B50</f>
        <v>44000</v>
      </c>
      <c r="AG50" s="11">
        <v>50</v>
      </c>
      <c r="AI50" s="43" t="s">
        <v>440</v>
      </c>
      <c r="AJ50" s="3" t="s">
        <v>9</v>
      </c>
    </row>
    <row r="51" spans="27:36" ht="13.5" hidden="1">
      <c r="AA51" s="4" t="s">
        <v>0</v>
      </c>
      <c r="AB51" s="47" t="s">
        <v>353</v>
      </c>
      <c r="AC51" s="47" t="s">
        <v>441</v>
      </c>
      <c r="AD51" s="47">
        <f ca="1" t="shared" si="4"/>
        <v>7999</v>
      </c>
      <c r="AF51" s="11" t="str">
        <f>+'水洗化人口等'!B51</f>
        <v>45000</v>
      </c>
      <c r="AG51" s="11">
        <v>51</v>
      </c>
      <c r="AI51" s="43" t="s">
        <v>442</v>
      </c>
      <c r="AJ51" s="3" t="s">
        <v>8</v>
      </c>
    </row>
    <row r="52" spans="27:36" ht="13.5" hidden="1">
      <c r="AA52" s="4" t="s">
        <v>199</v>
      </c>
      <c r="AB52" s="47" t="s">
        <v>353</v>
      </c>
      <c r="AC52" s="47" t="s">
        <v>443</v>
      </c>
      <c r="AD52" s="47">
        <f ca="1" t="shared" si="4"/>
        <v>137</v>
      </c>
      <c r="AF52" s="11" t="str">
        <f>+'水洗化人口等'!B52</f>
        <v>46000</v>
      </c>
      <c r="AG52" s="11">
        <v>52</v>
      </c>
      <c r="AI52" s="43" t="s">
        <v>444</v>
      </c>
      <c r="AJ52" s="3" t="s">
        <v>7</v>
      </c>
    </row>
    <row r="53" spans="27:36" ht="13.5" hidden="1">
      <c r="AA53" s="4" t="s">
        <v>1</v>
      </c>
      <c r="AB53" s="47" t="s">
        <v>353</v>
      </c>
      <c r="AC53" s="47" t="s">
        <v>445</v>
      </c>
      <c r="AD53" s="47">
        <f ca="1" t="shared" si="4"/>
        <v>0</v>
      </c>
      <c r="AF53" s="11" t="str">
        <f>+'水洗化人口等'!B53</f>
        <v>47000</v>
      </c>
      <c r="AG53" s="11">
        <v>53</v>
      </c>
      <c r="AI53" s="43" t="s">
        <v>448</v>
      </c>
      <c r="AJ53" s="3" t="s">
        <v>449</v>
      </c>
    </row>
    <row r="54" spans="32:33" ht="13.5" hidden="1">
      <c r="AF54" s="11" t="str">
        <f>+'水洗化人口等'!B54</f>
        <v>48000</v>
      </c>
      <c r="AG54" s="11">
        <v>54</v>
      </c>
    </row>
    <row r="55" spans="32:33" ht="13.5" hidden="1">
      <c r="AF55" s="11">
        <f>+'水洗化人口等'!B55</f>
        <v>0</v>
      </c>
      <c r="AG55" s="11">
        <v>55</v>
      </c>
    </row>
    <row r="56" spans="32:33" ht="13.5" hidden="1">
      <c r="AF56" s="11">
        <f>+'水洗化人口等'!B56</f>
        <v>0</v>
      </c>
      <c r="AG56" s="11">
        <v>56</v>
      </c>
    </row>
    <row r="57" spans="32:33" ht="13.5" hidden="1">
      <c r="AF57" s="11">
        <f>+'水洗化人口等'!B57</f>
        <v>0</v>
      </c>
      <c r="AG57" s="11">
        <v>57</v>
      </c>
    </row>
    <row r="58" spans="32:33" ht="13.5" hidden="1">
      <c r="AF58" s="11">
        <f>+'水洗化人口等'!B58</f>
        <v>0</v>
      </c>
      <c r="AG58" s="11">
        <v>58</v>
      </c>
    </row>
    <row r="59" spans="32:33" ht="13.5" hidden="1">
      <c r="AF59" s="11">
        <f>+'水洗化人口等'!B59</f>
        <v>0</v>
      </c>
      <c r="AG59" s="11">
        <v>59</v>
      </c>
    </row>
    <row r="60" spans="32:33" ht="13.5" hidden="1">
      <c r="AF60" s="11">
        <f>+'水洗化人口等'!B60</f>
        <v>0</v>
      </c>
      <c r="AG60" s="11">
        <v>60</v>
      </c>
    </row>
    <row r="61" spans="32:33" ht="13.5" hidden="1">
      <c r="AF61" s="11">
        <f>+'水洗化人口等'!B61</f>
        <v>0</v>
      </c>
      <c r="AG61" s="11">
        <v>61</v>
      </c>
    </row>
    <row r="62" spans="32:33" ht="13.5" hidden="1">
      <c r="AF62" s="11">
        <f>+'水洗化人口等'!B62</f>
        <v>0</v>
      </c>
      <c r="AG62" s="11">
        <v>62</v>
      </c>
    </row>
    <row r="63" spans="32:33" ht="13.5" hidden="1">
      <c r="AF63" s="11">
        <f>+'水洗化人口等'!B63</f>
        <v>0</v>
      </c>
      <c r="AG63" s="11">
        <v>63</v>
      </c>
    </row>
    <row r="64" spans="32:33" ht="13.5" hidden="1">
      <c r="AF64" s="11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11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11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11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11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11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11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11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11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11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11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11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11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11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11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11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11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11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11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11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11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11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11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11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11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11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11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11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11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11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11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11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11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11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11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11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11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11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11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11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11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11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11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11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11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11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11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11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11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11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11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11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11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11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11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11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11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11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11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11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11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11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11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11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11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11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11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11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11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11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11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11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11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11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11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11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11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11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11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11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11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11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11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11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11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11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11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11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11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11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11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11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11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11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11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11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11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11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11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11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11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11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11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11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11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11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11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11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11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11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11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11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11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11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11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11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11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11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11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11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11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11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11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11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11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11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11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11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11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11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11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11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11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11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11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11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11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11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11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11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11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11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11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11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11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11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11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11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11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11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11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11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11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11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11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11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11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11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11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11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11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11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11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11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11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11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11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11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11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11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11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11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11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11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11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11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11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11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11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11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11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11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11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11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11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11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11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11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11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11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11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11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11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11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11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11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11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11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11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11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11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11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11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11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11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11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11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11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11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11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11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11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11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11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11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11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11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11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11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11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11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11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11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11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11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11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11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11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11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11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11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11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11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11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11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11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11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2011-03-25T04:14:59Z</cp:lastPrinted>
  <dcterms:created xsi:type="dcterms:W3CDTF">2008-01-06T09:25:24Z</dcterms:created>
  <dcterms:modified xsi:type="dcterms:W3CDTF">2011-03-25T04:16:42Z</dcterms:modified>
  <cp:category/>
  <cp:version/>
  <cp:contentType/>
  <cp:contentStatus/>
</cp:coreProperties>
</file>