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'し尿処理状況'!$2:$28</definedName>
    <definedName name="_xlnm.Print_Area" localSheetId="0">'水洗化人口等'!$2:$28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<sst xmlns="http://schemas.openxmlformats.org/spreadsheetml/2006/main" count="655" uniqueCount="347">
  <si>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</si>
  <si>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</si>
  <si>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</si>
  <si>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</si>
  <si>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</si>
  <si>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</si>
  <si>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</si>
  <si>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</si>
  <si>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</si>
  <si>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</si>
  <si>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</si>
  <si>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</si>
  <si>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</si>
  <si>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</si>
  <si>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</si>
  <si>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</si>
  <si>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</si>
  <si>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</si>
  <si>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</si>
  <si>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</si>
  <si>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</si>
  <si>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</si>
  <si>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</si>
  <si>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</si>
  <si>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</si>
  <si>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</si>
  <si>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</si>
  <si>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</si>
  <si>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</si>
  <si>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</si>
  <si>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</si>
  <si>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</si>
  <si>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</si>
  <si>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</si>
  <si>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</si>
  <si>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</si>
  <si>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</si>
  <si>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</si>
  <si>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</si>
  <si>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</si>
  <si>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</si>
  <si>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</si>
  <si>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</si>
  <si>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</si>
  <si>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</si>
  <si>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</si>
  <si>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</si>
  <si>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</si>
  <si>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</si>
  <si>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</si>
  <si>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</si>
  <si>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</si>
  <si>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</si>
  <si>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</si>
  <si>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</si>
  <si>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</si>
  <si>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</si>
  <si>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</si>
  <si>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</si>
  <si>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</si>
  <si>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</si>
  <si>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</si>
  <si>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</si>
  <si>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</si>
  <si>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</si>
  <si>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</si>
  <si>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</si>
  <si>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</si>
  <si>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</si>
  <si>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</si>
  <si>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</si>
  <si>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</si>
  <si>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</si>
  <si>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</si>
  <si>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</si>
  <si>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</si>
  <si>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</si>
  <si>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</si>
  <si>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</si>
  <si>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</si>
  <si>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</si>
  <si>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</si>
  <si>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</si>
  <si>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</si>
  <si>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</si>
  <si>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長崎県</t>
  </si>
  <si>
    <t>42000</t>
  </si>
  <si>
    <t>42000</t>
  </si>
  <si>
    <t>42201</t>
  </si>
  <si>
    <t>長崎市</t>
  </si>
  <si>
    <t>○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</si>
  <si>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</si>
  <si>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</si>
  <si>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</si>
  <si>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</si>
  <si>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</si>
  <si>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</si>
  <si>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</si>
  <si>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</si>
  <si>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</si>
  <si>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</si>
  <si>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</si>
  <si>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</si>
  <si>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</si>
  <si>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</si>
  <si>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</si>
  <si>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</si>
  <si>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</si>
  <si>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</si>
  <si>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</si>
  <si>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</si>
  <si>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</si>
  <si>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</si>
  <si>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</si>
  <si>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</si>
  <si>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</si>
  <si>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</si>
  <si>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</si>
  <si>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</si>
  <si>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</si>
  <si>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</si>
  <si>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</si>
  <si>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</si>
  <si>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</si>
  <si>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</si>
  <si>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</si>
  <si>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</si>
  <si>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</si>
  <si>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</si>
  <si>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</si>
  <si>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</si>
  <si>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</si>
  <si>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</si>
  <si>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</si>
  <si>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</si>
  <si>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</si>
  <si>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</si>
  <si>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</si>
  <si>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</si>
  <si>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</si>
  <si>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</si>
  <si>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</si>
  <si>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</si>
  <si>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</si>
  <si>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</si>
  <si>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</si>
  <si>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</si>
  <si>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</si>
  <si>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</si>
  <si>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</si>
  <si>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</si>
  <si>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</si>
  <si>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</si>
  <si>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</si>
  <si>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</si>
  <si>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</si>
  <si>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</si>
  <si>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</si>
  <si>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</si>
  <si>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</si>
  <si>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</si>
  <si>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</si>
  <si>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</si>
  <si>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</si>
  <si>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</si>
  <si>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</si>
  <si>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</si>
  <si>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</si>
  <si>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</si>
  <si>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</si>
  <si>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</si>
  <si>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長崎県</t>
  </si>
  <si>
    <t>42000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</si>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</sst>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SUM(D8:D28)</f>
        <v>1457540</v>
      </c>
      <c r="E7" s="74">
        <f>SUM(E8:E28)</f>
        <v>436630</v>
      </c>
      <c r="F7" s="78">
        <f>IF(D7&gt;0,E7/D7*100,"-")</f>
        <v>29.956639268905143</v>
      </c>
      <c r="G7" s="74">
        <f>SUM(G8:G28)</f>
        <v>434679</v>
      </c>
      <c r="H7" s="74">
        <f>SUM(H8:H28)</f>
        <v>1951</v>
      </c>
      <c r="I7" s="74">
        <f>SUM(I8:I28)</f>
        <v>1020910</v>
      </c>
      <c r="J7" s="78">
        <f>IF($D7&gt;0,I7/$D7*100,"-")</f>
        <v>70.04336073109486</v>
      </c>
      <c r="K7" s="74">
        <f>SUM(K8:K28)</f>
        <v>746409</v>
      </c>
      <c r="L7" s="78">
        <f>IF($D7&gt;0,K7/$D7*100,"-")</f>
        <v>51.21018977180729</v>
      </c>
      <c r="M7" s="74">
        <f>SUM(M8:M28)</f>
        <v>14389</v>
      </c>
      <c r="N7" s="78">
        <f>IF($D7&gt;0,M7/$D7*100,"-")</f>
        <v>0.987211328677086</v>
      </c>
      <c r="O7" s="74">
        <f>SUM(O8:O28)</f>
        <v>260112</v>
      </c>
      <c r="P7" s="74">
        <f>SUM(P8:P28)</f>
        <v>213119</v>
      </c>
      <c r="Q7" s="78">
        <f>IF($D7&gt;0,O7/$D7*100,"-")</f>
        <v>17.84595963061048</v>
      </c>
      <c r="R7" s="74">
        <f>SUM(R8:R28)</f>
        <v>8106</v>
      </c>
      <c r="S7" s="112">
        <f>COUNTIF(S8:S28,"○")</f>
        <v>20</v>
      </c>
      <c r="T7" s="112">
        <f>COUNTIF(T8:T28,"○")</f>
        <v>0</v>
      </c>
      <c r="U7" s="112">
        <f>COUNTIF(U8:U28,"○")</f>
        <v>0</v>
      </c>
      <c r="V7" s="112">
        <f>COUNTIF(V8:V28,"○")</f>
        <v>1</v>
      </c>
      <c r="W7" s="112">
        <f>COUNTIF(W8:W28,"○")</f>
        <v>17</v>
      </c>
      <c r="X7" s="112">
        <f>COUNTIF(X8:X28,"○")</f>
        <v>0</v>
      </c>
      <c r="Y7" s="112">
        <f>COUNTIF(Y8:Y28,"○")</f>
        <v>0</v>
      </c>
      <c r="Z7" s="112">
        <f>COUNTIF(Z8:Z28,"○")</f>
        <v>4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446660</v>
      </c>
      <c r="E8" s="75">
        <f>+SUM(G8,+H8)</f>
        <v>53365</v>
      </c>
      <c r="F8" s="79">
        <f>IF(D8&gt;0,E8/D8*100,"-")</f>
        <v>11.947566381587786</v>
      </c>
      <c r="G8" s="75">
        <v>53365</v>
      </c>
      <c r="H8" s="75">
        <v>0</v>
      </c>
      <c r="I8" s="75">
        <f>+SUM(K8,+M8,+O8)</f>
        <v>393295</v>
      </c>
      <c r="J8" s="79">
        <f>IF($D8&gt;0,I8/$D8*100,"-")</f>
        <v>88.05243361841222</v>
      </c>
      <c r="K8" s="75">
        <v>370266</v>
      </c>
      <c r="L8" s="79">
        <f>IF($D8&gt;0,K8/$D8*100,"-")</f>
        <v>82.89661039717011</v>
      </c>
      <c r="M8" s="75">
        <v>0</v>
      </c>
      <c r="N8" s="79">
        <f>IF($D8&gt;0,M8/$D8*100,"-")</f>
        <v>0</v>
      </c>
      <c r="O8" s="75">
        <v>23029</v>
      </c>
      <c r="P8" s="75">
        <v>15602</v>
      </c>
      <c r="Q8" s="79">
        <f>IF($D8&gt;0,O8/$D8*100,"-")</f>
        <v>5.155823221242108</v>
      </c>
      <c r="R8" s="75">
        <v>3008</v>
      </c>
      <c r="S8" s="68" t="s">
        <v>90</v>
      </c>
      <c r="T8" s="68"/>
      <c r="U8" s="68"/>
      <c r="V8" s="68"/>
      <c r="W8" s="69"/>
      <c r="X8" s="69"/>
      <c r="Y8" s="69"/>
      <c r="Z8" s="69" t="s">
        <v>90</v>
      </c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266660</v>
      </c>
      <c r="E9" s="75">
        <f>+SUM(G9,+H9)</f>
        <v>73718</v>
      </c>
      <c r="F9" s="79">
        <f>IF(D9&gt;0,E9/D9*100,"-")</f>
        <v>27.64494112352809</v>
      </c>
      <c r="G9" s="75">
        <v>73650</v>
      </c>
      <c r="H9" s="75">
        <v>68</v>
      </c>
      <c r="I9" s="75">
        <f>+SUM(K9,+M9,+O9)</f>
        <v>192942</v>
      </c>
      <c r="J9" s="79">
        <f>IF($D9&gt;0,I9/$D9*100,"-")</f>
        <v>72.35505887647192</v>
      </c>
      <c r="K9" s="75">
        <v>130196</v>
      </c>
      <c r="L9" s="79">
        <f>IF($D9&gt;0,K9/$D9*100,"-")</f>
        <v>48.82472061801545</v>
      </c>
      <c r="M9" s="75">
        <v>1642</v>
      </c>
      <c r="N9" s="79">
        <f>IF($D9&gt;0,M9/$D9*100,"-")</f>
        <v>0.6157653941348534</v>
      </c>
      <c r="O9" s="75">
        <v>61104</v>
      </c>
      <c r="P9" s="75">
        <v>42578</v>
      </c>
      <c r="Q9" s="79">
        <f>IF($D9&gt;0,O9/$D9*100,"-")</f>
        <v>22.91457286432161</v>
      </c>
      <c r="R9" s="75">
        <v>1525</v>
      </c>
      <c r="S9" s="68"/>
      <c r="T9" s="68"/>
      <c r="U9" s="68"/>
      <c r="V9" s="68" t="s">
        <v>90</v>
      </c>
      <c r="W9" s="68"/>
      <c r="X9" s="68"/>
      <c r="Y9" s="68"/>
      <c r="Z9" s="68" t="s">
        <v>90</v>
      </c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49171</v>
      </c>
      <c r="E10" s="75">
        <f>+SUM(G10,+H10)</f>
        <v>24379</v>
      </c>
      <c r="F10" s="79">
        <f>IF(D10&gt;0,E10/D10*100,"-")</f>
        <v>49.580037013686926</v>
      </c>
      <c r="G10" s="75">
        <v>24379</v>
      </c>
      <c r="H10" s="75"/>
      <c r="I10" s="75">
        <f>+SUM(K10,+M10,+O10)</f>
        <v>24792</v>
      </c>
      <c r="J10" s="79">
        <f>IF($D10&gt;0,I10/$D10*100,"-")</f>
        <v>50.419962986313074</v>
      </c>
      <c r="K10" s="75">
        <v>0</v>
      </c>
      <c r="L10" s="79">
        <f>IF($D10&gt;0,K10/$D10*100,"-")</f>
        <v>0</v>
      </c>
      <c r="M10" s="75">
        <v>602</v>
      </c>
      <c r="N10" s="79">
        <f>IF($D10&gt;0,M10/$D10*100,"-")</f>
        <v>1.2242988753533586</v>
      </c>
      <c r="O10" s="75">
        <v>24190</v>
      </c>
      <c r="P10" s="75">
        <v>21639</v>
      </c>
      <c r="Q10" s="79">
        <f>IF($D10&gt;0,O10/$D10*100,"-")</f>
        <v>49.19566411095971</v>
      </c>
      <c r="R10" s="75">
        <v>187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142145</v>
      </c>
      <c r="E11" s="75">
        <f>+SUM(G11,+H11)</f>
        <v>52734</v>
      </c>
      <c r="F11" s="79">
        <f>IF(D11&gt;0,E11/D11*100,"-")</f>
        <v>37.09873720496676</v>
      </c>
      <c r="G11" s="75">
        <v>52725</v>
      </c>
      <c r="H11" s="75">
        <v>9</v>
      </c>
      <c r="I11" s="75">
        <f>+SUM(K11,+M11,+O11)</f>
        <v>89411</v>
      </c>
      <c r="J11" s="79">
        <f>IF($D11&gt;0,I11/$D11*100,"-")</f>
        <v>62.90126279503324</v>
      </c>
      <c r="K11" s="75">
        <v>54038</v>
      </c>
      <c r="L11" s="79">
        <f>IF($D11&gt;0,K11/$D11*100,"-")</f>
        <v>38.01611030989483</v>
      </c>
      <c r="M11" s="75">
        <v>701</v>
      </c>
      <c r="N11" s="79">
        <f>IF($D11&gt;0,M11/$D11*100,"-")</f>
        <v>0.49315839459706634</v>
      </c>
      <c r="O11" s="75">
        <v>34672</v>
      </c>
      <c r="P11" s="75">
        <v>34672</v>
      </c>
      <c r="Q11" s="79">
        <f>IF($D11&gt;0,O11/$D11*100,"-")</f>
        <v>24.39199409054135</v>
      </c>
      <c r="R11" s="75">
        <v>767</v>
      </c>
      <c r="S11" s="68" t="s">
        <v>90</v>
      </c>
      <c r="T11" s="68"/>
      <c r="U11" s="68"/>
      <c r="V11" s="68"/>
      <c r="W11" s="69"/>
      <c r="X11" s="69"/>
      <c r="Y11" s="69"/>
      <c r="Z11" s="69" t="s">
        <v>90</v>
      </c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91651</v>
      </c>
      <c r="E12" s="76">
        <f>+SUM(G12,+H12)</f>
        <v>4955</v>
      </c>
      <c r="F12" s="96">
        <f>IF(D12&gt;0,E12/D12*100,"-")</f>
        <v>5.40637854469673</v>
      </c>
      <c r="G12" s="76">
        <v>4955</v>
      </c>
      <c r="H12" s="76">
        <v>0</v>
      </c>
      <c r="I12" s="76">
        <f>+SUM(K12,+M12,+O12)</f>
        <v>86696</v>
      </c>
      <c r="J12" s="96">
        <f>IF($D12&gt;0,I12/$D12*100,"-")</f>
        <v>94.59362145530326</v>
      </c>
      <c r="K12" s="76">
        <v>82508</v>
      </c>
      <c r="L12" s="96">
        <f>IF($D12&gt;0,K12/$D12*100,"-")</f>
        <v>90.02411321207624</v>
      </c>
      <c r="M12" s="76">
        <v>0</v>
      </c>
      <c r="N12" s="96">
        <f>IF($D12&gt;0,M12/$D12*100,"-")</f>
        <v>0</v>
      </c>
      <c r="O12" s="76">
        <v>4188</v>
      </c>
      <c r="P12" s="76">
        <v>4077</v>
      </c>
      <c r="Q12" s="96">
        <f>IF($D12&gt;0,O12/$D12*100,"-")</f>
        <v>4.569508243227024</v>
      </c>
      <c r="R12" s="76">
        <v>334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36931</v>
      </c>
      <c r="E13" s="76">
        <f>+SUM(G13,+H13)</f>
        <v>27914</v>
      </c>
      <c r="F13" s="96">
        <f>IF(D13&gt;0,E13/D13*100,"-")</f>
        <v>75.58419755760744</v>
      </c>
      <c r="G13" s="76">
        <v>27914</v>
      </c>
      <c r="H13" s="76">
        <v>0</v>
      </c>
      <c r="I13" s="76">
        <f>+SUM(K13,+M13,+O13)</f>
        <v>9017</v>
      </c>
      <c r="J13" s="96">
        <f>IF($D13&gt;0,I13/$D13*100,"-")</f>
        <v>24.41580244239257</v>
      </c>
      <c r="K13" s="76">
        <v>0</v>
      </c>
      <c r="L13" s="96">
        <f>IF($D13&gt;0,K13/$D13*100,"-")</f>
        <v>0</v>
      </c>
      <c r="M13" s="76">
        <v>211</v>
      </c>
      <c r="N13" s="96">
        <f>IF($D13&gt;0,M13/$D13*100,"-")</f>
        <v>0.5713357342070348</v>
      </c>
      <c r="O13" s="76">
        <v>8806</v>
      </c>
      <c r="P13" s="76">
        <v>7327</v>
      </c>
      <c r="Q13" s="96">
        <f>IF($D13&gt;0,O13/$D13*100,"-")</f>
        <v>23.844466708185536</v>
      </c>
      <c r="R13" s="76">
        <v>129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26126</v>
      </c>
      <c r="E14" s="76">
        <f>+SUM(G14,+H14)</f>
        <v>18668</v>
      </c>
      <c r="F14" s="96">
        <f>IF(D14&gt;0,E14/D14*100,"-")</f>
        <v>71.4537242593585</v>
      </c>
      <c r="G14" s="76">
        <v>18668</v>
      </c>
      <c r="H14" s="76">
        <v>0</v>
      </c>
      <c r="I14" s="76">
        <f>+SUM(K14,+M14,+O14)</f>
        <v>7458</v>
      </c>
      <c r="J14" s="96">
        <f>IF($D14&gt;0,I14/$D14*100,"-")</f>
        <v>28.54627574064151</v>
      </c>
      <c r="K14" s="76">
        <v>1598</v>
      </c>
      <c r="L14" s="96">
        <f>IF($D14&gt;0,K14/$D14*100,"-")</f>
        <v>6.116512286611039</v>
      </c>
      <c r="M14" s="76">
        <v>0</v>
      </c>
      <c r="N14" s="96">
        <f>IF($D14&gt;0,M14/$D14*100,"-")</f>
        <v>0</v>
      </c>
      <c r="O14" s="76">
        <v>5860</v>
      </c>
      <c r="P14" s="76">
        <v>5135</v>
      </c>
      <c r="Q14" s="96">
        <f>IF($D14&gt;0,O14/$D14*100,"-")</f>
        <v>22.429763454030468</v>
      </c>
      <c r="R14" s="76">
        <v>181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36256</v>
      </c>
      <c r="E15" s="76">
        <f>+SUM(G15,+H15)</f>
        <v>24804</v>
      </c>
      <c r="F15" s="96">
        <f>IF(D15&gt;0,E15/D15*100,"-")</f>
        <v>68.4135039717564</v>
      </c>
      <c r="G15" s="76">
        <v>24804</v>
      </c>
      <c r="H15" s="76">
        <v>0</v>
      </c>
      <c r="I15" s="76">
        <f>+SUM(K15,+M15,+O15)</f>
        <v>11452</v>
      </c>
      <c r="J15" s="96">
        <f>IF($D15&gt;0,I15/$D15*100,"-")</f>
        <v>31.586496028243598</v>
      </c>
      <c r="K15" s="76">
        <v>0</v>
      </c>
      <c r="L15" s="96">
        <f>IF($D15&gt;0,K15/$D15*100,"-")</f>
        <v>0</v>
      </c>
      <c r="M15" s="76">
        <v>0</v>
      </c>
      <c r="N15" s="96">
        <f>IF($D15&gt;0,M15/$D15*100,"-")</f>
        <v>0</v>
      </c>
      <c r="O15" s="76">
        <v>11452</v>
      </c>
      <c r="P15" s="76">
        <v>8845</v>
      </c>
      <c r="Q15" s="96">
        <f>IF($D15&gt;0,O15/$D15*100,"-")</f>
        <v>31.586496028243598</v>
      </c>
      <c r="R15" s="76">
        <v>117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30905</v>
      </c>
      <c r="E16" s="76">
        <f>+SUM(G16,+H16)</f>
        <v>21124</v>
      </c>
      <c r="F16" s="96">
        <f>IF(D16&gt;0,E16/D16*100,"-")</f>
        <v>68.3513994499272</v>
      </c>
      <c r="G16" s="76">
        <v>20802</v>
      </c>
      <c r="H16" s="76">
        <v>322</v>
      </c>
      <c r="I16" s="76">
        <f>+SUM(K16,+M16,+O16)</f>
        <v>9781</v>
      </c>
      <c r="J16" s="96">
        <f>IF($D16&gt;0,I16/$D16*100,"-")</f>
        <v>31.648600550072803</v>
      </c>
      <c r="K16" s="76">
        <v>1099</v>
      </c>
      <c r="L16" s="96">
        <f>IF($D16&gt;0,K16/$D16*100,"-")</f>
        <v>3.5560588901472254</v>
      </c>
      <c r="M16" s="76">
        <v>0</v>
      </c>
      <c r="N16" s="96">
        <f>IF($D16&gt;0,M16/$D16*100,"-")</f>
        <v>0</v>
      </c>
      <c r="O16" s="76">
        <v>8682</v>
      </c>
      <c r="P16" s="76">
        <v>7872</v>
      </c>
      <c r="Q16" s="96">
        <f>IF($D16&gt;0,O16/$D16*100,"-")</f>
        <v>28.09254165992558</v>
      </c>
      <c r="R16" s="76">
        <v>33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43083</v>
      </c>
      <c r="E17" s="76">
        <f>+SUM(G17,+H17)</f>
        <v>24175</v>
      </c>
      <c r="F17" s="96">
        <f>IF(D17&gt;0,E17/D17*100,"-")</f>
        <v>56.11261982684586</v>
      </c>
      <c r="G17" s="76">
        <v>24130</v>
      </c>
      <c r="H17" s="76">
        <v>45</v>
      </c>
      <c r="I17" s="76">
        <f>+SUM(K17,+M17,+O17)</f>
        <v>18908</v>
      </c>
      <c r="J17" s="96">
        <f>IF($D17&gt;0,I17/$D17*100,"-")</f>
        <v>43.88738017315414</v>
      </c>
      <c r="K17" s="76">
        <v>0</v>
      </c>
      <c r="L17" s="96">
        <f>IF($D17&gt;0,K17/$D17*100,"-")</f>
        <v>0</v>
      </c>
      <c r="M17" s="76">
        <v>0</v>
      </c>
      <c r="N17" s="96">
        <f>IF($D17&gt;0,M17/$D17*100,"-")</f>
        <v>0</v>
      </c>
      <c r="O17" s="76">
        <v>18908</v>
      </c>
      <c r="P17" s="76">
        <v>13139</v>
      </c>
      <c r="Q17" s="96">
        <f>IF($D17&gt;0,O17/$D17*100,"-")</f>
        <v>43.88738017315414</v>
      </c>
      <c r="R17" s="76">
        <v>98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32261</v>
      </c>
      <c r="E18" s="76">
        <f>+SUM(G18,+H18)</f>
        <v>13673</v>
      </c>
      <c r="F18" s="96">
        <f>IF(D18&gt;0,E18/D18*100,"-")</f>
        <v>42.38244319766901</v>
      </c>
      <c r="G18" s="76">
        <v>13673</v>
      </c>
      <c r="H18" s="76">
        <v>0</v>
      </c>
      <c r="I18" s="76">
        <f>+SUM(K18,+M18,+O18)</f>
        <v>18588</v>
      </c>
      <c r="J18" s="96">
        <f>IF($D18&gt;0,I18/$D18*100,"-")</f>
        <v>57.61755680233098</v>
      </c>
      <c r="K18" s="76">
        <v>305</v>
      </c>
      <c r="L18" s="96">
        <f>IF($D18&gt;0,K18/$D18*100,"-")</f>
        <v>0.945413967328973</v>
      </c>
      <c r="M18" s="76">
        <v>10254</v>
      </c>
      <c r="N18" s="96">
        <f>IF($D18&gt;0,M18/$D18*100,"-")</f>
        <v>31.784507609807505</v>
      </c>
      <c r="O18" s="76">
        <v>8029</v>
      </c>
      <c r="P18" s="76">
        <v>7545</v>
      </c>
      <c r="Q18" s="96">
        <f>IF($D18&gt;0,O18/$D18*100,"-")</f>
        <v>24.887635225194508</v>
      </c>
      <c r="R18" s="76">
        <v>562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49404</v>
      </c>
      <c r="E19" s="76">
        <f>+SUM(G19,+H19)</f>
        <v>25803</v>
      </c>
      <c r="F19" s="96">
        <f>IF(D19&gt;0,E19/D19*100,"-")</f>
        <v>52.228564488705366</v>
      </c>
      <c r="G19" s="76">
        <v>25803</v>
      </c>
      <c r="H19" s="76">
        <v>0</v>
      </c>
      <c r="I19" s="76">
        <f>+SUM(K19,+M19,+O19)</f>
        <v>23601</v>
      </c>
      <c r="J19" s="96">
        <f>IF($D19&gt;0,I19/$D19*100,"-")</f>
        <v>47.77143551129463</v>
      </c>
      <c r="K19" s="76">
        <v>9904</v>
      </c>
      <c r="L19" s="96">
        <f>IF($D19&gt;0,K19/$D19*100,"-")</f>
        <v>20.04695976034329</v>
      </c>
      <c r="M19" s="76">
        <v>0</v>
      </c>
      <c r="N19" s="96">
        <f>IF($D19&gt;0,M19/$D19*100,"-")</f>
        <v>0</v>
      </c>
      <c r="O19" s="76">
        <v>13697</v>
      </c>
      <c r="P19" s="76">
        <v>11992</v>
      </c>
      <c r="Q19" s="96">
        <f>IF($D19&gt;0,O19/$D19*100,"-")</f>
        <v>27.72447575095134</v>
      </c>
      <c r="R19" s="76">
        <v>273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53377</v>
      </c>
      <c r="E20" s="76">
        <f>+SUM(G20,+H20)</f>
        <v>29596</v>
      </c>
      <c r="F20" s="96">
        <f>IF(D20&gt;0,E20/D20*100,"-")</f>
        <v>55.44710268467692</v>
      </c>
      <c r="G20" s="76">
        <v>29036</v>
      </c>
      <c r="H20" s="76">
        <v>560</v>
      </c>
      <c r="I20" s="76">
        <f>+SUM(K20,+M20,+O20)</f>
        <v>23781</v>
      </c>
      <c r="J20" s="96">
        <f>IF($D20&gt;0,I20/$D20*100,"-")</f>
        <v>44.55289731532308</v>
      </c>
      <c r="K20" s="76">
        <v>2521</v>
      </c>
      <c r="L20" s="96">
        <f>IF($D20&gt;0,K20/$D20*100,"-")</f>
        <v>4.723008037169567</v>
      </c>
      <c r="M20" s="76">
        <v>584</v>
      </c>
      <c r="N20" s="96">
        <f>IF($D20&gt;0,M20/$D20*100,"-")</f>
        <v>1.0941042021844614</v>
      </c>
      <c r="O20" s="76">
        <v>20676</v>
      </c>
      <c r="P20" s="76">
        <v>17118</v>
      </c>
      <c r="Q20" s="96">
        <f>IF($D20&gt;0,O20/$D20*100,"-")</f>
        <v>38.73578507596905</v>
      </c>
      <c r="R20" s="76">
        <v>266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42581</v>
      </c>
      <c r="E21" s="76">
        <f>+SUM(G21,+H21)</f>
        <v>715</v>
      </c>
      <c r="F21" s="96">
        <f>IF(D21&gt;0,E21/D21*100,"-")</f>
        <v>1.679152673727719</v>
      </c>
      <c r="G21" s="76">
        <v>705</v>
      </c>
      <c r="H21" s="76">
        <v>10</v>
      </c>
      <c r="I21" s="76">
        <f>+SUM(K21,+M21,+O21)</f>
        <v>41866</v>
      </c>
      <c r="J21" s="96">
        <f>IF($D21&gt;0,I21/$D21*100,"-")</f>
        <v>98.32084732627227</v>
      </c>
      <c r="K21" s="76">
        <v>41779</v>
      </c>
      <c r="L21" s="96">
        <f>IF($D21&gt;0,K21/$D21*100,"-")</f>
        <v>98.11653084709143</v>
      </c>
      <c r="M21" s="76">
        <v>0</v>
      </c>
      <c r="N21" s="96">
        <f>IF($D21&gt;0,M21/$D21*100,"-")</f>
        <v>0</v>
      </c>
      <c r="O21" s="76">
        <v>87</v>
      </c>
      <c r="P21" s="76">
        <v>87</v>
      </c>
      <c r="Q21" s="96">
        <f>IF($D21&gt;0,O21/$D21*100,"-")</f>
        <v>0.20431647918085533</v>
      </c>
      <c r="R21" s="76">
        <v>124</v>
      </c>
      <c r="S21" s="70" t="s">
        <v>90</v>
      </c>
      <c r="T21" s="70"/>
      <c r="U21" s="70"/>
      <c r="V21" s="70"/>
      <c r="W21" s="70"/>
      <c r="X21" s="70"/>
      <c r="Y21" s="70"/>
      <c r="Z21" s="70" t="s">
        <v>90</v>
      </c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30242</v>
      </c>
      <c r="E22" s="76">
        <f>+SUM(G22,+H22)</f>
        <v>2010</v>
      </c>
      <c r="F22" s="96">
        <f>IF(D22&gt;0,E22/D22*100,"-")</f>
        <v>6.646385821043582</v>
      </c>
      <c r="G22" s="76">
        <v>2007</v>
      </c>
      <c r="H22" s="76">
        <v>3</v>
      </c>
      <c r="I22" s="76">
        <f>+SUM(K22,+M22,+O22)</f>
        <v>28232</v>
      </c>
      <c r="J22" s="96">
        <f>IF($D22&gt;0,I22/$D22*100,"-")</f>
        <v>93.35361417895642</v>
      </c>
      <c r="K22" s="76">
        <v>27268</v>
      </c>
      <c r="L22" s="96">
        <f>IF($D22&gt;0,K22/$D22*100,"-")</f>
        <v>90.16599431254546</v>
      </c>
      <c r="M22" s="76">
        <v>0</v>
      </c>
      <c r="N22" s="96">
        <f>IF($D22&gt;0,M22/$D22*100,"-")</f>
        <v>0</v>
      </c>
      <c r="O22" s="76">
        <v>964</v>
      </c>
      <c r="P22" s="76">
        <v>819</v>
      </c>
      <c r="Q22" s="96">
        <f>IF($D22&gt;0,O22/$D22*100,"-")</f>
        <v>3.187619866410952</v>
      </c>
      <c r="R22" s="76">
        <v>328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9215</v>
      </c>
      <c r="E23" s="76">
        <f>+SUM(G23,+H23)</f>
        <v>5055</v>
      </c>
      <c r="F23" s="96">
        <f>IF(D23&gt;0,E23/D23*100,"-")</f>
        <v>54.85621269669018</v>
      </c>
      <c r="G23" s="76">
        <v>5055</v>
      </c>
      <c r="H23" s="76">
        <v>0</v>
      </c>
      <c r="I23" s="76">
        <f>+SUM(K23,+M23,+O23)</f>
        <v>4160</v>
      </c>
      <c r="J23" s="96">
        <f>IF($D23&gt;0,I23/$D23*100,"-")</f>
        <v>45.14378730330982</v>
      </c>
      <c r="K23" s="76">
        <v>1657</v>
      </c>
      <c r="L23" s="96">
        <f>IF($D23&gt;0,K23/$D23*100,"-")</f>
        <v>17.98155181768855</v>
      </c>
      <c r="M23" s="76">
        <v>0</v>
      </c>
      <c r="N23" s="96">
        <f>IF($D23&gt;0,M23/$D23*100,"-")</f>
        <v>0</v>
      </c>
      <c r="O23" s="76">
        <v>2503</v>
      </c>
      <c r="P23" s="76">
        <v>2002</v>
      </c>
      <c r="Q23" s="96">
        <f>IF($D23&gt;0,O23/$D23*100,"-")</f>
        <v>27.162235485621274</v>
      </c>
      <c r="R23" s="76">
        <v>23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15049</v>
      </c>
      <c r="E24" s="76">
        <f>+SUM(G24,+H24)</f>
        <v>4569</v>
      </c>
      <c r="F24" s="96">
        <f>IF(D24&gt;0,E24/D24*100,"-")</f>
        <v>30.360821317031032</v>
      </c>
      <c r="G24" s="76">
        <v>4569</v>
      </c>
      <c r="H24" s="76">
        <v>0</v>
      </c>
      <c r="I24" s="76">
        <f>+SUM(K24,+M24,+O24)</f>
        <v>10480</v>
      </c>
      <c r="J24" s="96">
        <f>IF($D24&gt;0,I24/$D24*100,"-")</f>
        <v>69.63917868296897</v>
      </c>
      <c r="K24" s="76">
        <v>7783</v>
      </c>
      <c r="L24" s="96">
        <f>IF($D24&gt;0,K24/$D24*100,"-")</f>
        <v>51.71772210778125</v>
      </c>
      <c r="M24" s="76">
        <v>0</v>
      </c>
      <c r="N24" s="96">
        <f>IF($D24&gt;0,M24/$D24*100,"-")</f>
        <v>0</v>
      </c>
      <c r="O24" s="76">
        <v>2697</v>
      </c>
      <c r="P24" s="76">
        <v>2697</v>
      </c>
      <c r="Q24" s="96">
        <f>IF($D24&gt;0,O24/$D24*100,"-")</f>
        <v>17.92145657518772</v>
      </c>
      <c r="R24" s="76">
        <v>32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15370</v>
      </c>
      <c r="E25" s="76">
        <f>+SUM(G25,+H25)</f>
        <v>6164</v>
      </c>
      <c r="F25" s="96">
        <f>IF(D25&gt;0,E25/D25*100,"-")</f>
        <v>40.10409889394925</v>
      </c>
      <c r="G25" s="76">
        <v>6164</v>
      </c>
      <c r="H25" s="76">
        <v>0</v>
      </c>
      <c r="I25" s="76">
        <f>+SUM(K25,+M25,+O25)</f>
        <v>9206</v>
      </c>
      <c r="J25" s="96">
        <f>IF($D25&gt;0,I25/$D25*100,"-")</f>
        <v>59.89590110605075</v>
      </c>
      <c r="K25" s="76">
        <v>5388</v>
      </c>
      <c r="L25" s="96">
        <f>IF($D25&gt;0,K25/$D25*100,"-")</f>
        <v>35.05530253741054</v>
      </c>
      <c r="M25" s="76">
        <v>0</v>
      </c>
      <c r="N25" s="96">
        <f>IF($D25&gt;0,M25/$D25*100,"-")</f>
        <v>0</v>
      </c>
      <c r="O25" s="76">
        <v>3818</v>
      </c>
      <c r="P25" s="76">
        <v>3818</v>
      </c>
      <c r="Q25" s="96">
        <f>IF($D25&gt;0,O25/$D25*100,"-")</f>
        <v>24.840598568640207</v>
      </c>
      <c r="R25" s="76">
        <v>29</v>
      </c>
      <c r="S25" s="70" t="s">
        <v>90</v>
      </c>
      <c r="T25" s="70"/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3026</v>
      </c>
      <c r="E26" s="76">
        <f>+SUM(G26,+H26)</f>
        <v>1343</v>
      </c>
      <c r="F26" s="96">
        <f>IF(D26&gt;0,E26/D26*100,"-")</f>
        <v>44.38202247191011</v>
      </c>
      <c r="G26" s="76">
        <v>1319</v>
      </c>
      <c r="H26" s="76">
        <v>24</v>
      </c>
      <c r="I26" s="76">
        <f>+SUM(K26,+M26,+O26)</f>
        <v>1683</v>
      </c>
      <c r="J26" s="96">
        <f>IF($D26&gt;0,I26/$D26*100,"-")</f>
        <v>55.61797752808989</v>
      </c>
      <c r="K26" s="76">
        <v>871</v>
      </c>
      <c r="L26" s="96">
        <f>IF($D26&gt;0,K26/$D26*100,"-")</f>
        <v>28.78387309980172</v>
      </c>
      <c r="M26" s="76">
        <v>0</v>
      </c>
      <c r="N26" s="96">
        <f>IF($D26&gt;0,M26/$D26*100,"-")</f>
        <v>0</v>
      </c>
      <c r="O26" s="76">
        <v>812</v>
      </c>
      <c r="P26" s="76">
        <v>812</v>
      </c>
      <c r="Q26" s="96">
        <f>IF($D26&gt;0,O26/$D26*100,"-")</f>
        <v>26.834104428288168</v>
      </c>
      <c r="R26" s="76">
        <v>8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13810</v>
      </c>
      <c r="E27" s="76">
        <f>+SUM(G27,+H27)</f>
        <v>3040</v>
      </c>
      <c r="F27" s="96">
        <f>IF(D27&gt;0,E27/D27*100,"-")</f>
        <v>22.013034033309197</v>
      </c>
      <c r="G27" s="76">
        <v>3040</v>
      </c>
      <c r="H27" s="76">
        <v>0</v>
      </c>
      <c r="I27" s="76">
        <f>+SUM(K27,+M27,+O27)</f>
        <v>10770</v>
      </c>
      <c r="J27" s="96">
        <f>IF($D27&gt;0,I27/$D27*100,"-")</f>
        <v>77.9869659666908</v>
      </c>
      <c r="K27" s="76">
        <v>9228</v>
      </c>
      <c r="L27" s="96">
        <f>IF($D27&gt;0,K27/$D27*100,"-")</f>
        <v>66.82114409847937</v>
      </c>
      <c r="M27" s="76">
        <v>0</v>
      </c>
      <c r="N27" s="96">
        <f>IF($D27&gt;0,M27/$D27*100,"-")</f>
        <v>0</v>
      </c>
      <c r="O27" s="76">
        <v>1542</v>
      </c>
      <c r="P27" s="76">
        <v>947</v>
      </c>
      <c r="Q27" s="96">
        <f>IF($D27&gt;0,O27/$D27*100,"-")</f>
        <v>11.165821868211442</v>
      </c>
      <c r="R27" s="76">
        <v>55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23617</v>
      </c>
      <c r="E28" s="76">
        <f>+SUM(G28,+H28)</f>
        <v>18826</v>
      </c>
      <c r="F28" s="96">
        <f>IF(D28&gt;0,E28/D28*100,"-")</f>
        <v>79.71376550789685</v>
      </c>
      <c r="G28" s="76">
        <v>17916</v>
      </c>
      <c r="H28" s="76">
        <v>910</v>
      </c>
      <c r="I28" s="76">
        <f>+SUM(K28,+M28,+O28)</f>
        <v>4791</v>
      </c>
      <c r="J28" s="96">
        <f>IF($D28&gt;0,I28/$D28*100,"-")</f>
        <v>20.286234492103148</v>
      </c>
      <c r="K28" s="76">
        <v>0</v>
      </c>
      <c r="L28" s="96">
        <f>IF($D28&gt;0,K28/$D28*100,"-")</f>
        <v>0</v>
      </c>
      <c r="M28" s="76">
        <v>395</v>
      </c>
      <c r="N28" s="96">
        <f>IF($D28&gt;0,M28/$D28*100,"-")</f>
        <v>1.6725240293009271</v>
      </c>
      <c r="O28" s="76">
        <v>4396</v>
      </c>
      <c r="P28" s="76">
        <v>4396</v>
      </c>
      <c r="Q28" s="96">
        <f>IF($D28&gt;0,O28/$D28*100,"-")</f>
        <v>18.613710462802217</v>
      </c>
      <c r="R28" s="76">
        <v>27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131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132</v>
      </c>
      <c r="B2" s="136" t="s">
        <v>133</v>
      </c>
      <c r="C2" s="136" t="s">
        <v>134</v>
      </c>
      <c r="D2" s="183" t="s">
        <v>135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136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137</v>
      </c>
      <c r="AG2" s="143"/>
      <c r="AH2" s="143"/>
      <c r="AI2" s="144"/>
      <c r="AJ2" s="142" t="s">
        <v>138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139</v>
      </c>
      <c r="AU2" s="136"/>
      <c r="AV2" s="136"/>
      <c r="AW2" s="136"/>
      <c r="AX2" s="136"/>
      <c r="AY2" s="136"/>
      <c r="AZ2" s="142" t="s">
        <v>140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141</v>
      </c>
      <c r="E3" s="184" t="s">
        <v>142</v>
      </c>
      <c r="F3" s="143"/>
      <c r="G3" s="144"/>
      <c r="H3" s="185" t="s">
        <v>143</v>
      </c>
      <c r="I3" s="147"/>
      <c r="J3" s="148"/>
      <c r="K3" s="184" t="s">
        <v>144</v>
      </c>
      <c r="L3" s="147"/>
      <c r="M3" s="148"/>
      <c r="N3" s="89" t="s">
        <v>141</v>
      </c>
      <c r="O3" s="184" t="s">
        <v>145</v>
      </c>
      <c r="P3" s="145"/>
      <c r="Q3" s="145"/>
      <c r="R3" s="145"/>
      <c r="S3" s="145"/>
      <c r="T3" s="145"/>
      <c r="U3" s="146"/>
      <c r="V3" s="184" t="s">
        <v>146</v>
      </c>
      <c r="W3" s="145"/>
      <c r="X3" s="145"/>
      <c r="Y3" s="145"/>
      <c r="Z3" s="145"/>
      <c r="AA3" s="145"/>
      <c r="AB3" s="146"/>
      <c r="AC3" s="186" t="s">
        <v>147</v>
      </c>
      <c r="AD3" s="87"/>
      <c r="AE3" s="88"/>
      <c r="AF3" s="138" t="s">
        <v>141</v>
      </c>
      <c r="AG3" s="136" t="s">
        <v>149</v>
      </c>
      <c r="AH3" s="136" t="s">
        <v>151</v>
      </c>
      <c r="AI3" s="136" t="s">
        <v>152</v>
      </c>
      <c r="AJ3" s="137" t="s">
        <v>141</v>
      </c>
      <c r="AK3" s="136" t="s">
        <v>154</v>
      </c>
      <c r="AL3" s="136" t="s">
        <v>155</v>
      </c>
      <c r="AM3" s="136" t="s">
        <v>156</v>
      </c>
      <c r="AN3" s="136" t="s">
        <v>151</v>
      </c>
      <c r="AO3" s="136" t="s">
        <v>152</v>
      </c>
      <c r="AP3" s="136" t="s">
        <v>157</v>
      </c>
      <c r="AQ3" s="136" t="s">
        <v>158</v>
      </c>
      <c r="AR3" s="136" t="s">
        <v>159</v>
      </c>
      <c r="AS3" s="136" t="s">
        <v>160</v>
      </c>
      <c r="AT3" s="138" t="s">
        <v>141</v>
      </c>
      <c r="AU3" s="136" t="s">
        <v>154</v>
      </c>
      <c r="AV3" s="136" t="s">
        <v>155</v>
      </c>
      <c r="AW3" s="136" t="s">
        <v>156</v>
      </c>
      <c r="AX3" s="136" t="s">
        <v>151</v>
      </c>
      <c r="AY3" s="136" t="s">
        <v>152</v>
      </c>
      <c r="AZ3" s="138" t="s">
        <v>141</v>
      </c>
      <c r="BA3" s="136" t="s">
        <v>149</v>
      </c>
      <c r="BB3" s="136" t="s">
        <v>151</v>
      </c>
      <c r="BC3" s="136" t="s">
        <v>152</v>
      </c>
    </row>
    <row r="4" spans="1:55" s="53" customFormat="1" ht="26.25" customHeight="1">
      <c r="A4" s="137"/>
      <c r="B4" s="137"/>
      <c r="C4" s="137"/>
      <c r="D4" s="89"/>
      <c r="E4" s="89" t="s">
        <v>141</v>
      </c>
      <c r="F4" s="120" t="s">
        <v>161</v>
      </c>
      <c r="G4" s="120" t="s">
        <v>162</v>
      </c>
      <c r="H4" s="89" t="s">
        <v>141</v>
      </c>
      <c r="I4" s="120" t="s">
        <v>161</v>
      </c>
      <c r="J4" s="120" t="s">
        <v>162</v>
      </c>
      <c r="K4" s="89" t="s">
        <v>141</v>
      </c>
      <c r="L4" s="120" t="s">
        <v>161</v>
      </c>
      <c r="M4" s="120" t="s">
        <v>162</v>
      </c>
      <c r="N4" s="89"/>
      <c r="O4" s="89" t="s">
        <v>141</v>
      </c>
      <c r="P4" s="120" t="s">
        <v>149</v>
      </c>
      <c r="Q4" s="120" t="s">
        <v>151</v>
      </c>
      <c r="R4" s="120" t="s">
        <v>152</v>
      </c>
      <c r="S4" s="120" t="s">
        <v>164</v>
      </c>
      <c r="T4" s="120" t="s">
        <v>166</v>
      </c>
      <c r="U4" s="120" t="s">
        <v>168</v>
      </c>
      <c r="V4" s="89" t="s">
        <v>141</v>
      </c>
      <c r="W4" s="120" t="s">
        <v>149</v>
      </c>
      <c r="X4" s="120" t="s">
        <v>151</v>
      </c>
      <c r="Y4" s="120" t="s">
        <v>152</v>
      </c>
      <c r="Z4" s="120" t="s">
        <v>164</v>
      </c>
      <c r="AA4" s="120" t="s">
        <v>166</v>
      </c>
      <c r="AB4" s="120" t="s">
        <v>168</v>
      </c>
      <c r="AC4" s="89" t="s">
        <v>141</v>
      </c>
      <c r="AD4" s="120" t="s">
        <v>161</v>
      </c>
      <c r="AE4" s="120" t="s">
        <v>162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169</v>
      </c>
      <c r="E6" s="94" t="s">
        <v>169</v>
      </c>
      <c r="F6" s="94" t="s">
        <v>169</v>
      </c>
      <c r="G6" s="94" t="s">
        <v>169</v>
      </c>
      <c r="H6" s="94" t="s">
        <v>169</v>
      </c>
      <c r="I6" s="94" t="s">
        <v>169</v>
      </c>
      <c r="J6" s="94" t="s">
        <v>169</v>
      </c>
      <c r="K6" s="94" t="s">
        <v>169</v>
      </c>
      <c r="L6" s="94" t="s">
        <v>169</v>
      </c>
      <c r="M6" s="94" t="s">
        <v>169</v>
      </c>
      <c r="N6" s="94" t="s">
        <v>169</v>
      </c>
      <c r="O6" s="94" t="s">
        <v>169</v>
      </c>
      <c r="P6" s="94" t="s">
        <v>169</v>
      </c>
      <c r="Q6" s="94" t="s">
        <v>169</v>
      </c>
      <c r="R6" s="94" t="s">
        <v>169</v>
      </c>
      <c r="S6" s="94" t="s">
        <v>169</v>
      </c>
      <c r="T6" s="94" t="s">
        <v>169</v>
      </c>
      <c r="U6" s="94" t="s">
        <v>169</v>
      </c>
      <c r="V6" s="94" t="s">
        <v>169</v>
      </c>
      <c r="W6" s="94" t="s">
        <v>169</v>
      </c>
      <c r="X6" s="94" t="s">
        <v>169</v>
      </c>
      <c r="Y6" s="94" t="s">
        <v>169</v>
      </c>
      <c r="Z6" s="94" t="s">
        <v>169</v>
      </c>
      <c r="AA6" s="94" t="s">
        <v>169</v>
      </c>
      <c r="AB6" s="94" t="s">
        <v>169</v>
      </c>
      <c r="AC6" s="94" t="s">
        <v>169</v>
      </c>
      <c r="AD6" s="94" t="s">
        <v>169</v>
      </c>
      <c r="AE6" s="94" t="s">
        <v>169</v>
      </c>
      <c r="AF6" s="95" t="s">
        <v>170</v>
      </c>
      <c r="AG6" s="95" t="s">
        <v>170</v>
      </c>
      <c r="AH6" s="95" t="s">
        <v>170</v>
      </c>
      <c r="AI6" s="95" t="s">
        <v>170</v>
      </c>
      <c r="AJ6" s="95" t="s">
        <v>170</v>
      </c>
      <c r="AK6" s="95" t="s">
        <v>170</v>
      </c>
      <c r="AL6" s="95" t="s">
        <v>170</v>
      </c>
      <c r="AM6" s="95" t="s">
        <v>170</v>
      </c>
      <c r="AN6" s="95" t="s">
        <v>170</v>
      </c>
      <c r="AO6" s="95" t="s">
        <v>170</v>
      </c>
      <c r="AP6" s="95" t="s">
        <v>170</v>
      </c>
      <c r="AQ6" s="95" t="s">
        <v>170</v>
      </c>
      <c r="AR6" s="95" t="s">
        <v>170</v>
      </c>
      <c r="AS6" s="95" t="s">
        <v>170</v>
      </c>
      <c r="AT6" s="95" t="s">
        <v>170</v>
      </c>
      <c r="AU6" s="95" t="s">
        <v>170</v>
      </c>
      <c r="AV6" s="95" t="s">
        <v>170</v>
      </c>
      <c r="AW6" s="95" t="s">
        <v>170</v>
      </c>
      <c r="AX6" s="95" t="s">
        <v>170</v>
      </c>
      <c r="AY6" s="95" t="s">
        <v>170</v>
      </c>
      <c r="AZ6" s="95" t="s">
        <v>170</v>
      </c>
      <c r="BA6" s="95" t="s">
        <v>170</v>
      </c>
      <c r="BB6" s="95" t="s">
        <v>170</v>
      </c>
      <c r="BC6" s="95" t="s">
        <v>170</v>
      </c>
    </row>
    <row r="7" spans="1:55" s="59" customFormat="1" ht="12" customHeight="1">
      <c r="A7" s="113" t="s">
        <v>171</v>
      </c>
      <c r="B7" s="114" t="s">
        <v>172</v>
      </c>
      <c r="C7" s="113" t="s">
        <v>141</v>
      </c>
      <c r="D7" s="81">
        <f>SUM(D8:D28)</f>
        <v>657592</v>
      </c>
      <c r="E7" s="81">
        <f>SUM(E8:E28)</f>
        <v>63208</v>
      </c>
      <c r="F7" s="81">
        <f>SUM(F8:F28)</f>
        <v>47609</v>
      </c>
      <c r="G7" s="81">
        <f>SUM(G8:G28)</f>
        <v>15599</v>
      </c>
      <c r="H7" s="81">
        <f>SUM(H8:H28)</f>
        <v>4846</v>
      </c>
      <c r="I7" s="81">
        <f>SUM(I8:I28)</f>
        <v>4846</v>
      </c>
      <c r="J7" s="81">
        <f>SUM(J8:J28)</f>
        <v>0</v>
      </c>
      <c r="K7" s="81">
        <f>SUM(K8:K28)</f>
        <v>589538</v>
      </c>
      <c r="L7" s="81">
        <f>SUM(L8:L28)</f>
        <v>415137</v>
      </c>
      <c r="M7" s="81">
        <f>SUM(M8:M28)</f>
        <v>174401</v>
      </c>
      <c r="N7" s="81">
        <f>SUM(N8:N28)</f>
        <v>659446</v>
      </c>
      <c r="O7" s="81">
        <f>SUM(O8:O28)</f>
        <v>467680</v>
      </c>
      <c r="P7" s="81">
        <f>SUM(P8:P28)</f>
        <v>467519</v>
      </c>
      <c r="Q7" s="81">
        <f>SUM(Q8:Q28)</f>
        <v>0</v>
      </c>
      <c r="R7" s="81">
        <f>SUM(R8:R28)</f>
        <v>0</v>
      </c>
      <c r="S7" s="81">
        <f>SUM(S8:S28)</f>
        <v>51</v>
      </c>
      <c r="T7" s="81">
        <f>SUM(T8:T28)</f>
        <v>110</v>
      </c>
      <c r="U7" s="81">
        <f>SUM(U8:U28)</f>
        <v>0</v>
      </c>
      <c r="V7" s="81">
        <f>SUM(V8:V28)</f>
        <v>189875</v>
      </c>
      <c r="W7" s="81">
        <f>SUM(W8:W28)</f>
        <v>189828</v>
      </c>
      <c r="X7" s="81">
        <f>SUM(X8:X28)</f>
        <v>0</v>
      </c>
      <c r="Y7" s="81">
        <f>SUM(Y8:Y28)</f>
        <v>0</v>
      </c>
      <c r="Z7" s="81">
        <f>SUM(Z8:Z28)</f>
        <v>0</v>
      </c>
      <c r="AA7" s="81">
        <f>SUM(AA8:AA28)</f>
        <v>47</v>
      </c>
      <c r="AB7" s="81">
        <f>SUM(AB8:AB28)</f>
        <v>0</v>
      </c>
      <c r="AC7" s="81">
        <f>SUM(AC8:AC28)</f>
        <v>1891</v>
      </c>
      <c r="AD7" s="81">
        <f>SUM(AD8:AD28)</f>
        <v>1891</v>
      </c>
      <c r="AE7" s="81">
        <f>SUM(AE8:AE28)</f>
        <v>0</v>
      </c>
      <c r="AF7" s="81">
        <f>SUM(AF8:AF28)</f>
        <v>8429</v>
      </c>
      <c r="AG7" s="81">
        <f>SUM(AG8:AG28)</f>
        <v>8429</v>
      </c>
      <c r="AH7" s="81">
        <f>SUM(AH8:AH28)</f>
        <v>0</v>
      </c>
      <c r="AI7" s="81">
        <f>SUM(AI8:AI28)</f>
        <v>0</v>
      </c>
      <c r="AJ7" s="81">
        <f>SUM(AJ8:AJ28)</f>
        <v>10164</v>
      </c>
      <c r="AK7" s="81">
        <f>SUM(AK8:AK28)</f>
        <v>2217</v>
      </c>
      <c r="AL7" s="81">
        <f>SUM(AL8:AL28)</f>
        <v>7</v>
      </c>
      <c r="AM7" s="81">
        <f>SUM(AM8:AM28)</f>
        <v>3018</v>
      </c>
      <c r="AN7" s="81">
        <f>SUM(AN8:AN28)</f>
        <v>1553</v>
      </c>
      <c r="AO7" s="81">
        <f>SUM(AO8:AO28)</f>
        <v>0</v>
      </c>
      <c r="AP7" s="81">
        <f>SUM(AP8:AP28)</f>
        <v>0</v>
      </c>
      <c r="AQ7" s="81">
        <f>SUM(AQ8:AQ28)</f>
        <v>1446</v>
      </c>
      <c r="AR7" s="81">
        <f>SUM(AR8:AR28)</f>
        <v>5</v>
      </c>
      <c r="AS7" s="81">
        <f>SUM(AS8:AS28)</f>
        <v>1918</v>
      </c>
      <c r="AT7" s="81">
        <f>SUM(AT8:AT28)</f>
        <v>499</v>
      </c>
      <c r="AU7" s="81">
        <f>SUM(AU8:AU28)</f>
        <v>127</v>
      </c>
      <c r="AV7" s="81">
        <f>SUM(AV8:AV28)</f>
        <v>362</v>
      </c>
      <c r="AW7" s="81">
        <f>SUM(AW8:AW28)</f>
        <v>6</v>
      </c>
      <c r="AX7" s="81">
        <f>SUM(AX8:AX28)</f>
        <v>4</v>
      </c>
      <c r="AY7" s="81">
        <f>SUM(AY8:AY28)</f>
        <v>0</v>
      </c>
      <c r="AZ7" s="81">
        <f>SUM(AZ8:AZ28)</f>
        <v>2587</v>
      </c>
      <c r="BA7" s="81">
        <f>SUM(BA8:BA28)</f>
        <v>2587</v>
      </c>
      <c r="BB7" s="81">
        <f>SUM(BB8:BB28)</f>
        <v>0</v>
      </c>
      <c r="BC7" s="81">
        <f>SUM(BC8:BC28)</f>
        <v>0</v>
      </c>
    </row>
    <row r="8" spans="1:55" s="61" customFormat="1" ht="12" customHeight="1">
      <c r="A8" s="115" t="s">
        <v>173</v>
      </c>
      <c r="B8" s="116" t="s">
        <v>174</v>
      </c>
      <c r="C8" s="115" t="s">
        <v>175</v>
      </c>
      <c r="D8" s="75">
        <f>SUM(E8,+H8,+K8)</f>
        <v>60537</v>
      </c>
      <c r="E8" s="75">
        <f>SUM(F8:G8)</f>
        <v>0</v>
      </c>
      <c r="F8" s="75">
        <v>0</v>
      </c>
      <c r="G8" s="75">
        <v>0</v>
      </c>
      <c r="H8" s="75">
        <f>SUM(I8:J8)</f>
        <v>1340</v>
      </c>
      <c r="I8" s="75">
        <v>1340</v>
      </c>
      <c r="J8" s="75">
        <v>0</v>
      </c>
      <c r="K8" s="75">
        <f>SUM(L8:M8)</f>
        <v>59197</v>
      </c>
      <c r="L8" s="75">
        <v>44906</v>
      </c>
      <c r="M8" s="75">
        <v>14291</v>
      </c>
      <c r="N8" s="75">
        <f>SUM(O8,+V8,+AC8)</f>
        <v>60413</v>
      </c>
      <c r="O8" s="75">
        <f>SUM(P8:U8)</f>
        <v>46246</v>
      </c>
      <c r="P8" s="75">
        <v>46195</v>
      </c>
      <c r="Q8" s="75">
        <v>0</v>
      </c>
      <c r="R8" s="75">
        <v>0</v>
      </c>
      <c r="S8" s="75">
        <v>51</v>
      </c>
      <c r="T8" s="75">
        <v>0</v>
      </c>
      <c r="U8" s="75">
        <v>0</v>
      </c>
      <c r="V8" s="75">
        <f>SUM(W8:AB8)</f>
        <v>14167</v>
      </c>
      <c r="W8" s="75">
        <v>14167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1634</v>
      </c>
      <c r="AG8" s="75">
        <v>1634</v>
      </c>
      <c r="AH8" s="75">
        <v>0</v>
      </c>
      <c r="AI8" s="75">
        <v>0</v>
      </c>
      <c r="AJ8" s="75">
        <f>SUM(AK8:AS8)</f>
        <v>1634</v>
      </c>
      <c r="AK8" s="75">
        <v>0</v>
      </c>
      <c r="AL8" s="75">
        <v>0</v>
      </c>
      <c r="AM8" s="75">
        <v>129</v>
      </c>
      <c r="AN8" s="75">
        <v>1398</v>
      </c>
      <c r="AO8" s="75">
        <v>0</v>
      </c>
      <c r="AP8" s="75">
        <v>0</v>
      </c>
      <c r="AQ8" s="75">
        <v>0</v>
      </c>
      <c r="AR8" s="75">
        <v>0</v>
      </c>
      <c r="AS8" s="75">
        <v>107</v>
      </c>
      <c r="AT8" s="75">
        <f>SUM(AU8:AY8)</f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173</v>
      </c>
      <c r="B9" s="116" t="s">
        <v>176</v>
      </c>
      <c r="C9" s="115" t="s">
        <v>177</v>
      </c>
      <c r="D9" s="75">
        <f>SUM(E9,+H9,+K9)</f>
        <v>139208</v>
      </c>
      <c r="E9" s="75">
        <f>SUM(F9:G9)</f>
        <v>0</v>
      </c>
      <c r="F9" s="75">
        <v>0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139208</v>
      </c>
      <c r="L9" s="75">
        <v>97813</v>
      </c>
      <c r="M9" s="75">
        <v>41395</v>
      </c>
      <c r="N9" s="75">
        <f>SUM(O9,+V9,+AC9)</f>
        <v>139298</v>
      </c>
      <c r="O9" s="75">
        <f>SUM(P9:U9)</f>
        <v>97813</v>
      </c>
      <c r="P9" s="75">
        <v>97813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41395</v>
      </c>
      <c r="W9" s="75">
        <v>41395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90</v>
      </c>
      <c r="AD9" s="75">
        <v>90</v>
      </c>
      <c r="AE9" s="75">
        <v>0</v>
      </c>
      <c r="AF9" s="75">
        <f>SUM(AG9:AI9)</f>
        <v>551</v>
      </c>
      <c r="AG9" s="75">
        <v>551</v>
      </c>
      <c r="AH9" s="75">
        <v>0</v>
      </c>
      <c r="AI9" s="75">
        <v>0</v>
      </c>
      <c r="AJ9" s="75">
        <f>SUM(AK9:AS9)</f>
        <v>551</v>
      </c>
      <c r="AK9" s="75">
        <v>0</v>
      </c>
      <c r="AL9" s="75">
        <v>0</v>
      </c>
      <c r="AM9" s="75">
        <v>147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404</v>
      </c>
      <c r="AT9" s="75">
        <f>SUM(AU9:AY9)</f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1753</v>
      </c>
      <c r="BA9" s="75">
        <v>1753</v>
      </c>
      <c r="BB9" s="75">
        <v>0</v>
      </c>
      <c r="BC9" s="75">
        <v>0</v>
      </c>
    </row>
    <row r="10" spans="1:55" s="61" customFormat="1" ht="12" customHeight="1">
      <c r="A10" s="115" t="s">
        <v>173</v>
      </c>
      <c r="B10" s="116" t="s">
        <v>178</v>
      </c>
      <c r="C10" s="115" t="s">
        <v>179</v>
      </c>
      <c r="D10" s="75">
        <f>SUM(E10,+H10,+K10)</f>
        <v>49710</v>
      </c>
      <c r="E10" s="75">
        <f>SUM(F10:G10)</f>
        <v>1121</v>
      </c>
      <c r="F10" s="75">
        <v>655</v>
      </c>
      <c r="G10" s="75">
        <v>466</v>
      </c>
      <c r="H10" s="75">
        <f>SUM(I10:J10)</f>
        <v>0</v>
      </c>
      <c r="I10" s="75">
        <v>0</v>
      </c>
      <c r="J10" s="75">
        <v>0</v>
      </c>
      <c r="K10" s="75">
        <f>SUM(L10:M10)</f>
        <v>48589</v>
      </c>
      <c r="L10" s="75">
        <v>34823</v>
      </c>
      <c r="M10" s="75">
        <v>13766</v>
      </c>
      <c r="N10" s="75">
        <f>SUM(O10,+V10,+AC10)</f>
        <v>49710</v>
      </c>
      <c r="O10" s="75">
        <f>SUM(P10:U10)</f>
        <v>35478</v>
      </c>
      <c r="P10" s="75">
        <v>35478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14232</v>
      </c>
      <c r="W10" s="75">
        <v>14232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1019</v>
      </c>
      <c r="AG10" s="75">
        <v>1019</v>
      </c>
      <c r="AH10" s="75">
        <v>0</v>
      </c>
      <c r="AI10" s="75">
        <v>0</v>
      </c>
      <c r="AJ10" s="75">
        <f>SUM(AK10:AS10)</f>
        <v>1019</v>
      </c>
      <c r="AK10" s="75">
        <v>0</v>
      </c>
      <c r="AL10" s="75">
        <v>0</v>
      </c>
      <c r="AM10" s="75">
        <v>1019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61</v>
      </c>
      <c r="BA10" s="75">
        <v>61</v>
      </c>
      <c r="BB10" s="75">
        <v>0</v>
      </c>
      <c r="BC10" s="75">
        <v>0</v>
      </c>
    </row>
    <row r="11" spans="1:55" s="61" customFormat="1" ht="12" customHeight="1">
      <c r="A11" s="115" t="s">
        <v>173</v>
      </c>
      <c r="B11" s="116" t="s">
        <v>180</v>
      </c>
      <c r="C11" s="115" t="s">
        <v>181</v>
      </c>
      <c r="D11" s="75">
        <f>SUM(E11,+H11,+K11)</f>
        <v>72149</v>
      </c>
      <c r="E11" s="75">
        <f>SUM(F11:G11)</f>
        <v>0</v>
      </c>
      <c r="F11" s="75">
        <v>0</v>
      </c>
      <c r="G11" s="75">
        <v>0</v>
      </c>
      <c r="H11" s="75">
        <f>SUM(I11:J11)</f>
        <v>0</v>
      </c>
      <c r="I11" s="75">
        <v>0</v>
      </c>
      <c r="J11" s="75">
        <v>0</v>
      </c>
      <c r="K11" s="75">
        <f>SUM(L11:M11)</f>
        <v>72149</v>
      </c>
      <c r="L11" s="75">
        <v>50852</v>
      </c>
      <c r="M11" s="75">
        <v>21297</v>
      </c>
      <c r="N11" s="75">
        <f>SUM(O11,+V11,+AC11)</f>
        <v>72158</v>
      </c>
      <c r="O11" s="75">
        <f>SUM(P11:U11)</f>
        <v>50852</v>
      </c>
      <c r="P11" s="75">
        <v>50852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21297</v>
      </c>
      <c r="W11" s="75">
        <v>21297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9</v>
      </c>
      <c r="AD11" s="75">
        <v>9</v>
      </c>
      <c r="AE11" s="75">
        <v>0</v>
      </c>
      <c r="AF11" s="75">
        <f>SUM(AG11:AI11)</f>
        <v>930</v>
      </c>
      <c r="AG11" s="75">
        <v>930</v>
      </c>
      <c r="AH11" s="75">
        <v>0</v>
      </c>
      <c r="AI11" s="75">
        <v>0</v>
      </c>
      <c r="AJ11" s="75">
        <f>SUM(AK11:AS11)</f>
        <v>568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568</v>
      </c>
      <c r="AT11" s="75">
        <f>SUM(AU11:AY11)</f>
        <v>362</v>
      </c>
      <c r="AU11" s="75">
        <v>0</v>
      </c>
      <c r="AV11" s="75">
        <v>362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173</v>
      </c>
      <c r="B12" s="117" t="s">
        <v>182</v>
      </c>
      <c r="C12" s="70" t="s">
        <v>183</v>
      </c>
      <c r="D12" s="76">
        <f>SUM(E12,+H12,+K12)</f>
        <v>11345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11345</v>
      </c>
      <c r="L12" s="76">
        <v>5978</v>
      </c>
      <c r="M12" s="76">
        <v>5367</v>
      </c>
      <c r="N12" s="76">
        <f>SUM(O12,+V12,+AC12)</f>
        <v>11345</v>
      </c>
      <c r="O12" s="76">
        <f>SUM(P12:U12)</f>
        <v>5978</v>
      </c>
      <c r="P12" s="76">
        <v>5978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5367</v>
      </c>
      <c r="W12" s="76">
        <v>5367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9</v>
      </c>
      <c r="AG12" s="76">
        <v>9</v>
      </c>
      <c r="AH12" s="76">
        <v>0</v>
      </c>
      <c r="AI12" s="76">
        <v>0</v>
      </c>
      <c r="AJ12" s="76">
        <f>SUM(AK12:AS12)</f>
        <v>9</v>
      </c>
      <c r="AK12" s="76">
        <v>0</v>
      </c>
      <c r="AL12" s="76">
        <v>0</v>
      </c>
      <c r="AM12" s="76">
        <v>9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173</v>
      </c>
      <c r="B13" s="117" t="s">
        <v>184</v>
      </c>
      <c r="C13" s="70" t="s">
        <v>185</v>
      </c>
      <c r="D13" s="76">
        <f>SUM(E13,+H13,+K13)</f>
        <v>33850</v>
      </c>
      <c r="E13" s="76">
        <f>SUM(F13:G13)</f>
        <v>1596</v>
      </c>
      <c r="F13" s="76">
        <v>1323</v>
      </c>
      <c r="G13" s="76">
        <v>273</v>
      </c>
      <c r="H13" s="76">
        <f>SUM(I13:J13)</f>
        <v>0</v>
      </c>
      <c r="I13" s="76">
        <v>0</v>
      </c>
      <c r="J13" s="76">
        <v>0</v>
      </c>
      <c r="K13" s="76">
        <f>SUM(L13:M13)</f>
        <v>32254</v>
      </c>
      <c r="L13" s="76">
        <v>21907</v>
      </c>
      <c r="M13" s="76">
        <v>10347</v>
      </c>
      <c r="N13" s="76">
        <f>SUM(O13,+V13,+AC13)</f>
        <v>33940</v>
      </c>
      <c r="O13" s="76">
        <f>SUM(P13:U13)</f>
        <v>23320</v>
      </c>
      <c r="P13" s="76">
        <v>23320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10620</v>
      </c>
      <c r="W13" s="76">
        <v>10620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245</v>
      </c>
      <c r="AG13" s="76">
        <v>245</v>
      </c>
      <c r="AH13" s="76">
        <v>0</v>
      </c>
      <c r="AI13" s="76">
        <v>0</v>
      </c>
      <c r="AJ13" s="76">
        <f>SUM(AK13:AS13)</f>
        <v>245</v>
      </c>
      <c r="AK13" s="76">
        <v>0</v>
      </c>
      <c r="AL13" s="76"/>
      <c r="AM13" s="76">
        <v>245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6</v>
      </c>
      <c r="AU13" s="76">
        <v>0</v>
      </c>
      <c r="AV13" s="76">
        <v>0</v>
      </c>
      <c r="AW13" s="76">
        <v>6</v>
      </c>
      <c r="AX13" s="76">
        <v>0</v>
      </c>
      <c r="AY13" s="76">
        <v>0</v>
      </c>
      <c r="AZ13" s="76">
        <f>SUM(BA13:BC13)</f>
        <v>264</v>
      </c>
      <c r="BA13" s="76">
        <v>264</v>
      </c>
      <c r="BB13" s="76">
        <v>0</v>
      </c>
      <c r="BC13" s="76">
        <v>0</v>
      </c>
    </row>
    <row r="14" spans="1:55" s="61" customFormat="1" ht="12" customHeight="1">
      <c r="A14" s="70" t="s">
        <v>173</v>
      </c>
      <c r="B14" s="117" t="s">
        <v>186</v>
      </c>
      <c r="C14" s="70" t="s">
        <v>187</v>
      </c>
      <c r="D14" s="76">
        <f>SUM(E14,+H14,+K14)</f>
        <v>26183</v>
      </c>
      <c r="E14" s="76">
        <f>SUM(F14:G14)</f>
        <v>0</v>
      </c>
      <c r="F14" s="76">
        <v>0</v>
      </c>
      <c r="G14" s="76">
        <v>0</v>
      </c>
      <c r="H14" s="76">
        <f>SUM(I14:J14)</f>
        <v>1573</v>
      </c>
      <c r="I14" s="76">
        <v>1573</v>
      </c>
      <c r="J14" s="76"/>
      <c r="K14" s="76">
        <f>SUM(L14:M14)</f>
        <v>24610</v>
      </c>
      <c r="L14" s="76">
        <v>18605</v>
      </c>
      <c r="M14" s="76">
        <v>6005</v>
      </c>
      <c r="N14" s="76">
        <f>SUM(O14,+V14,+AC14)</f>
        <v>26180</v>
      </c>
      <c r="O14" s="76">
        <f>SUM(P14:U14)</f>
        <v>20176</v>
      </c>
      <c r="P14" s="76">
        <v>20176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6004</v>
      </c>
      <c r="W14" s="76">
        <v>6004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1293</v>
      </c>
      <c r="AG14" s="76">
        <v>1293</v>
      </c>
      <c r="AH14" s="76">
        <v>0</v>
      </c>
      <c r="AI14" s="76">
        <v>0</v>
      </c>
      <c r="AJ14" s="76">
        <f>SUM(AK14:AS14)</f>
        <v>1293</v>
      </c>
      <c r="AK14" s="76">
        <v>0</v>
      </c>
      <c r="AL14" s="76">
        <v>0</v>
      </c>
      <c r="AM14" s="76">
        <v>0</v>
      </c>
      <c r="AN14" s="76">
        <v>155</v>
      </c>
      <c r="AO14" s="76">
        <v>0</v>
      </c>
      <c r="AP14" s="76">
        <v>0</v>
      </c>
      <c r="AQ14" s="76">
        <v>1138</v>
      </c>
      <c r="AR14" s="76">
        <v>0</v>
      </c>
      <c r="AS14" s="76">
        <v>0</v>
      </c>
      <c r="AT14" s="76">
        <f>SUM(AU14:AY14)</f>
        <v>4</v>
      </c>
      <c r="AU14" s="76">
        <v>0</v>
      </c>
      <c r="AV14" s="76">
        <v>0</v>
      </c>
      <c r="AW14" s="76">
        <v>0</v>
      </c>
      <c r="AX14" s="76">
        <v>4</v>
      </c>
      <c r="AY14" s="76">
        <v>0</v>
      </c>
      <c r="AZ14" s="76">
        <f>SUM(BA14:BC14)</f>
        <v>200</v>
      </c>
      <c r="BA14" s="76">
        <v>200</v>
      </c>
      <c r="BB14" s="76">
        <v>0</v>
      </c>
      <c r="BC14" s="76">
        <v>0</v>
      </c>
    </row>
    <row r="15" spans="1:55" s="61" customFormat="1" ht="12" customHeight="1">
      <c r="A15" s="70" t="s">
        <v>173</v>
      </c>
      <c r="B15" s="117" t="s">
        <v>188</v>
      </c>
      <c r="C15" s="70" t="s">
        <v>189</v>
      </c>
      <c r="D15" s="76">
        <f>SUM(E15,+H15,+K15)</f>
        <v>40174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40174</v>
      </c>
      <c r="L15" s="76">
        <v>29826</v>
      </c>
      <c r="M15" s="76">
        <v>10348</v>
      </c>
      <c r="N15" s="76">
        <f>SUM(O15,+V15,+AC15)</f>
        <v>40174</v>
      </c>
      <c r="O15" s="76">
        <f>SUM(P15:U15)</f>
        <v>29826</v>
      </c>
      <c r="P15" s="76">
        <v>29826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10348</v>
      </c>
      <c r="W15" s="76">
        <v>10348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0</v>
      </c>
      <c r="AG15" s="76">
        <v>0</v>
      </c>
      <c r="AH15" s="76">
        <v>0</v>
      </c>
      <c r="AI15" s="76">
        <v>0</v>
      </c>
      <c r="AJ15" s="76">
        <f>SUM(AK15:AS15)</f>
        <v>0</v>
      </c>
      <c r="AK15" s="76"/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173</v>
      </c>
      <c r="B16" s="117" t="s">
        <v>190</v>
      </c>
      <c r="C16" s="70" t="s">
        <v>191</v>
      </c>
      <c r="D16" s="76">
        <f>SUM(E16,+H16,+K16)</f>
        <v>25916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25916</v>
      </c>
      <c r="L16" s="76">
        <v>21026</v>
      </c>
      <c r="M16" s="76">
        <v>4890</v>
      </c>
      <c r="N16" s="76">
        <f>SUM(O16,+V16,+AC16)</f>
        <v>26241</v>
      </c>
      <c r="O16" s="76">
        <f>SUM(P16:U16)</f>
        <v>21026</v>
      </c>
      <c r="P16" s="76">
        <v>21026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4890</v>
      </c>
      <c r="W16" s="76">
        <v>4890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325</v>
      </c>
      <c r="AD16" s="76">
        <v>325</v>
      </c>
      <c r="AE16" s="76">
        <v>0</v>
      </c>
      <c r="AF16" s="76">
        <f>SUM(AG16:AI16)</f>
        <v>0</v>
      </c>
      <c r="AG16" s="76">
        <v>0</v>
      </c>
      <c r="AH16" s="76">
        <v>0</v>
      </c>
      <c r="AI16" s="76">
        <v>0</v>
      </c>
      <c r="AJ16" s="76">
        <f>SUM(AK16:AS16)</f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173</v>
      </c>
      <c r="B17" s="117" t="s">
        <v>192</v>
      </c>
      <c r="C17" s="70" t="s">
        <v>193</v>
      </c>
      <c r="D17" s="76">
        <f>SUM(E17,+H17,+K17)</f>
        <v>37927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37927</v>
      </c>
      <c r="L17" s="76">
        <v>21265</v>
      </c>
      <c r="M17" s="76">
        <v>16662</v>
      </c>
      <c r="N17" s="76">
        <f>SUM(O17,+V17,+AC17)</f>
        <v>37973</v>
      </c>
      <c r="O17" s="76">
        <f>SUM(P17:U17)</f>
        <v>21265</v>
      </c>
      <c r="P17" s="76">
        <v>21265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16662</v>
      </c>
      <c r="W17" s="76">
        <v>16662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46</v>
      </c>
      <c r="AD17" s="76">
        <v>46</v>
      </c>
      <c r="AE17" s="76">
        <v>0</v>
      </c>
      <c r="AF17" s="76">
        <f>SUM(AG17:AI17)</f>
        <v>756</v>
      </c>
      <c r="AG17" s="76">
        <v>756</v>
      </c>
      <c r="AH17" s="76">
        <v>0</v>
      </c>
      <c r="AI17" s="76">
        <v>0</v>
      </c>
      <c r="AJ17" s="76">
        <f>SUM(AK17:AS17)</f>
        <v>723</v>
      </c>
      <c r="AK17" s="76">
        <v>0</v>
      </c>
      <c r="AL17" s="76">
        <v>0</v>
      </c>
      <c r="AM17" s="76">
        <v>723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33</v>
      </c>
      <c r="AU17" s="76">
        <v>33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173</v>
      </c>
      <c r="B18" s="117" t="s">
        <v>194</v>
      </c>
      <c r="C18" s="70" t="s">
        <v>195</v>
      </c>
      <c r="D18" s="76">
        <f>SUM(E18,+H18,+K18)</f>
        <v>24569</v>
      </c>
      <c r="E18" s="76">
        <f>SUM(F18:G18)</f>
        <v>0</v>
      </c>
      <c r="F18" s="76">
        <v>0</v>
      </c>
      <c r="G18" s="76">
        <v>0</v>
      </c>
      <c r="H18" s="76">
        <f>SUM(I18:J18)</f>
        <v>191</v>
      </c>
      <c r="I18" s="76">
        <v>191</v>
      </c>
      <c r="J18" s="76">
        <v>0</v>
      </c>
      <c r="K18" s="76">
        <f>SUM(L18:M18)</f>
        <v>24378</v>
      </c>
      <c r="L18" s="76">
        <v>13277</v>
      </c>
      <c r="M18" s="76">
        <v>11101</v>
      </c>
      <c r="N18" s="76">
        <f>SUM(O18,+V18,+AC18)</f>
        <v>24569</v>
      </c>
      <c r="O18" s="76">
        <f>SUM(P18:U18)</f>
        <v>13468</v>
      </c>
      <c r="P18" s="76">
        <v>13468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11101</v>
      </c>
      <c r="W18" s="76">
        <v>11101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77</v>
      </c>
      <c r="AG18" s="76">
        <v>77</v>
      </c>
      <c r="AH18" s="76">
        <v>0</v>
      </c>
      <c r="AI18" s="76">
        <v>0</v>
      </c>
      <c r="AJ18" s="76">
        <f>SUM(AK18:AS18)</f>
        <v>459</v>
      </c>
      <c r="AK18" s="76">
        <v>452</v>
      </c>
      <c r="AL18" s="76">
        <v>7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77</v>
      </c>
      <c r="AU18" s="76">
        <v>77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173</v>
      </c>
      <c r="B19" s="117" t="s">
        <v>196</v>
      </c>
      <c r="C19" s="70" t="s">
        <v>197</v>
      </c>
      <c r="D19" s="76">
        <f>SUM(E19,+H19,+K19)</f>
        <v>39578</v>
      </c>
      <c r="E19" s="76">
        <f>SUM(F19:G19)</f>
        <v>10119</v>
      </c>
      <c r="F19" s="76">
        <v>7916</v>
      </c>
      <c r="G19" s="76">
        <v>2203</v>
      </c>
      <c r="H19" s="76">
        <f>SUM(I19:J19)</f>
        <v>0</v>
      </c>
      <c r="I19" s="76">
        <v>0</v>
      </c>
      <c r="J19" s="76">
        <v>0</v>
      </c>
      <c r="K19" s="76">
        <f>SUM(L19:M19)</f>
        <v>29459</v>
      </c>
      <c r="L19" s="76">
        <v>21338</v>
      </c>
      <c r="M19" s="76">
        <v>8121</v>
      </c>
      <c r="N19" s="76">
        <f>SUM(O19,+V19,+AC19)</f>
        <v>39578</v>
      </c>
      <c r="O19" s="76">
        <f>SUM(P19:U19)</f>
        <v>29254</v>
      </c>
      <c r="P19" s="76">
        <v>29254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10324</v>
      </c>
      <c r="W19" s="76">
        <v>10324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529</v>
      </c>
      <c r="AG19" s="76">
        <v>529</v>
      </c>
      <c r="AH19" s="76">
        <v>0</v>
      </c>
      <c r="AI19" s="76">
        <v>0</v>
      </c>
      <c r="AJ19" s="76">
        <f>SUM(AK19:AS19)</f>
        <v>529</v>
      </c>
      <c r="AK19" s="76">
        <v>0</v>
      </c>
      <c r="AL19" s="76">
        <v>0</v>
      </c>
      <c r="AM19" s="76">
        <v>17</v>
      </c>
      <c r="AN19" s="76">
        <v>0</v>
      </c>
      <c r="AO19" s="76">
        <v>0</v>
      </c>
      <c r="AP19" s="76">
        <v>0</v>
      </c>
      <c r="AQ19" s="76">
        <v>151</v>
      </c>
      <c r="AR19" s="76">
        <v>0</v>
      </c>
      <c r="AS19" s="76">
        <v>361</v>
      </c>
      <c r="AT19" s="76">
        <f>SUM(AU19:AY19)</f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151</v>
      </c>
      <c r="BA19" s="76">
        <v>151</v>
      </c>
      <c r="BB19" s="76">
        <v>0</v>
      </c>
      <c r="BC19" s="76">
        <v>0</v>
      </c>
    </row>
    <row r="20" spans="1:55" s="61" customFormat="1" ht="12" customHeight="1">
      <c r="A20" s="70" t="s">
        <v>173</v>
      </c>
      <c r="B20" s="117" t="s">
        <v>198</v>
      </c>
      <c r="C20" s="70" t="s">
        <v>199</v>
      </c>
      <c r="D20" s="76">
        <f>SUM(E20,+H20,+K20)</f>
        <v>38242</v>
      </c>
      <c r="E20" s="76">
        <f>SUM(F20:G20)</f>
        <v>27713</v>
      </c>
      <c r="F20" s="76">
        <v>21850</v>
      </c>
      <c r="G20" s="76">
        <v>5863</v>
      </c>
      <c r="H20" s="76">
        <f>SUM(I20:J20)</f>
        <v>0</v>
      </c>
      <c r="I20" s="76">
        <v>0</v>
      </c>
      <c r="J20" s="76">
        <v>0</v>
      </c>
      <c r="K20" s="76">
        <f>SUM(L20:M20)</f>
        <v>10529</v>
      </c>
      <c r="L20" s="76">
        <v>7312</v>
      </c>
      <c r="M20" s="76">
        <v>3217</v>
      </c>
      <c r="N20" s="76">
        <f>SUM(O20,+V20,+AC20)</f>
        <v>38770</v>
      </c>
      <c r="O20" s="76">
        <f>SUM(P20:U20)</f>
        <v>29162</v>
      </c>
      <c r="P20" s="76">
        <v>29162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9080</v>
      </c>
      <c r="W20" s="76">
        <v>9080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528</v>
      </c>
      <c r="AD20" s="76">
        <v>528</v>
      </c>
      <c r="AE20" s="76">
        <v>0</v>
      </c>
      <c r="AF20" s="76">
        <f>SUM(AG20:AI20)</f>
        <v>966</v>
      </c>
      <c r="AG20" s="76">
        <v>966</v>
      </c>
      <c r="AH20" s="76">
        <v>0</v>
      </c>
      <c r="AI20" s="76">
        <v>0</v>
      </c>
      <c r="AJ20" s="76">
        <f>SUM(AK20:AS20)</f>
        <v>966</v>
      </c>
      <c r="AK20" s="76">
        <v>0</v>
      </c>
      <c r="AL20" s="76">
        <v>0</v>
      </c>
      <c r="AM20" s="76">
        <v>663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303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173</v>
      </c>
      <c r="B21" s="117" t="s">
        <v>200</v>
      </c>
      <c r="C21" s="70" t="s">
        <v>201</v>
      </c>
      <c r="D21" s="76">
        <f>SUM(E21,+H21,+K21)</f>
        <v>1765</v>
      </c>
      <c r="E21" s="76">
        <f>SUM(F21:G21)</f>
        <v>0</v>
      </c>
      <c r="F21" s="76">
        <v>0</v>
      </c>
      <c r="G21" s="76">
        <v>0</v>
      </c>
      <c r="H21" s="76">
        <f>SUM(I21:J21)</f>
        <v>1742</v>
      </c>
      <c r="I21" s="76">
        <v>1742</v>
      </c>
      <c r="J21" s="76">
        <v>0</v>
      </c>
      <c r="K21" s="76">
        <f>SUM(L21:M21)</f>
        <v>23</v>
      </c>
      <c r="L21" s="76">
        <v>0</v>
      </c>
      <c r="M21" s="76">
        <v>23</v>
      </c>
      <c r="N21" s="76">
        <f>SUM(O21,+V21,+AC21)</f>
        <v>1770</v>
      </c>
      <c r="O21" s="76">
        <f>SUM(P21:U21)</f>
        <v>1742</v>
      </c>
      <c r="P21" s="76">
        <v>1742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23</v>
      </c>
      <c r="W21" s="76">
        <v>23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5</v>
      </c>
      <c r="AD21" s="76">
        <v>5</v>
      </c>
      <c r="AE21" s="76">
        <v>0</v>
      </c>
      <c r="AF21" s="76">
        <f>SUM(AG21:AI21)</f>
        <v>6</v>
      </c>
      <c r="AG21" s="76">
        <v>6</v>
      </c>
      <c r="AH21" s="76">
        <v>0</v>
      </c>
      <c r="AI21" s="76">
        <v>0</v>
      </c>
      <c r="AJ21" s="76">
        <f>SUM(AK21:AS21)</f>
        <v>1765</v>
      </c>
      <c r="AK21" s="76">
        <v>1765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6</v>
      </c>
      <c r="AU21" s="76">
        <v>6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173</v>
      </c>
      <c r="B22" s="117" t="s">
        <v>202</v>
      </c>
      <c r="C22" s="70" t="s">
        <v>203</v>
      </c>
      <c r="D22" s="76">
        <f>SUM(E22,+H22,+K22)</f>
        <v>3236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3236</v>
      </c>
      <c r="L22" s="76">
        <v>2271</v>
      </c>
      <c r="M22" s="76">
        <v>965</v>
      </c>
      <c r="N22" s="76">
        <f>SUM(O22,+V22,+AC22)</f>
        <v>3239</v>
      </c>
      <c r="O22" s="76">
        <f>SUM(P22:U22)</f>
        <v>2271</v>
      </c>
      <c r="P22" s="76">
        <v>2271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965</v>
      </c>
      <c r="W22" s="76">
        <v>965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3</v>
      </c>
      <c r="AD22" s="76">
        <v>3</v>
      </c>
      <c r="AE22" s="76">
        <v>0</v>
      </c>
      <c r="AF22" s="76">
        <f>SUM(AG22:AI22)</f>
        <v>11</v>
      </c>
      <c r="AG22" s="76">
        <v>11</v>
      </c>
      <c r="AH22" s="76">
        <v>0</v>
      </c>
      <c r="AI22" s="76">
        <v>0</v>
      </c>
      <c r="AJ22" s="76">
        <f>SUM(AK22:AS22)</f>
        <v>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11</v>
      </c>
      <c r="AU22" s="76">
        <v>11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173</v>
      </c>
      <c r="B23" s="117" t="s">
        <v>204</v>
      </c>
      <c r="C23" s="70" t="s">
        <v>205</v>
      </c>
      <c r="D23" s="76">
        <f>SUM(E23,+H23,+K23)</f>
        <v>6864</v>
      </c>
      <c r="E23" s="76">
        <f>SUM(F23:G23)</f>
        <v>6864</v>
      </c>
      <c r="F23" s="76">
        <v>4679</v>
      </c>
      <c r="G23" s="76">
        <v>2185</v>
      </c>
      <c r="H23" s="76">
        <f>SUM(I23:J23)</f>
        <v>0</v>
      </c>
      <c r="I23" s="76">
        <v>0</v>
      </c>
      <c r="J23" s="76">
        <v>0</v>
      </c>
      <c r="K23" s="76">
        <f>SUM(L23:M23)</f>
        <v>0</v>
      </c>
      <c r="L23" s="76">
        <v>0</v>
      </c>
      <c r="M23" s="76">
        <v>0</v>
      </c>
      <c r="N23" s="76">
        <f>SUM(O23,+V23,+AC23)</f>
        <v>6864</v>
      </c>
      <c r="O23" s="76">
        <f>SUM(P23:U23)</f>
        <v>4679</v>
      </c>
      <c r="P23" s="76">
        <v>4646</v>
      </c>
      <c r="Q23" s="76">
        <v>0</v>
      </c>
      <c r="R23" s="76">
        <v>0</v>
      </c>
      <c r="S23" s="76">
        <v>0</v>
      </c>
      <c r="T23" s="76">
        <v>33</v>
      </c>
      <c r="U23" s="76">
        <v>0</v>
      </c>
      <c r="V23" s="76">
        <f>SUM(W23:AB23)</f>
        <v>2185</v>
      </c>
      <c r="W23" s="76">
        <v>2170</v>
      </c>
      <c r="X23" s="76">
        <v>0</v>
      </c>
      <c r="Y23" s="76">
        <v>0</v>
      </c>
      <c r="Z23" s="76">
        <v>0</v>
      </c>
      <c r="AA23" s="76">
        <v>15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53</v>
      </c>
      <c r="AG23" s="76">
        <v>53</v>
      </c>
      <c r="AH23" s="76">
        <v>0</v>
      </c>
      <c r="AI23" s="76">
        <v>0</v>
      </c>
      <c r="AJ23" s="76">
        <f>SUM(AK23:AS23)</f>
        <v>53</v>
      </c>
      <c r="AK23" s="76">
        <v>0</v>
      </c>
      <c r="AL23" s="76">
        <v>0</v>
      </c>
      <c r="AM23" s="76">
        <v>5</v>
      </c>
      <c r="AN23" s="76">
        <v>0</v>
      </c>
      <c r="AO23" s="76">
        <v>0</v>
      </c>
      <c r="AP23" s="76">
        <v>0</v>
      </c>
      <c r="AQ23" s="76">
        <v>48</v>
      </c>
      <c r="AR23" s="76">
        <v>0</v>
      </c>
      <c r="AS23" s="76">
        <v>0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173</v>
      </c>
      <c r="B24" s="117" t="s">
        <v>206</v>
      </c>
      <c r="C24" s="70" t="s">
        <v>207</v>
      </c>
      <c r="D24" s="76">
        <f>SUM(E24,+H24,+K24)</f>
        <v>5777</v>
      </c>
      <c r="E24" s="76">
        <f>SUM(F24:G24)</f>
        <v>5777</v>
      </c>
      <c r="F24" s="76">
        <v>3923</v>
      </c>
      <c r="G24" s="76">
        <v>1854</v>
      </c>
      <c r="H24" s="76">
        <f>SUM(I24:J24)</f>
        <v>0</v>
      </c>
      <c r="I24" s="76">
        <v>0</v>
      </c>
      <c r="J24" s="76">
        <v>0</v>
      </c>
      <c r="K24" s="76">
        <f>SUM(L24:M24)</f>
        <v>0</v>
      </c>
      <c r="L24" s="76">
        <v>0</v>
      </c>
      <c r="M24" s="76">
        <v>0</v>
      </c>
      <c r="N24" s="76">
        <f>SUM(O24,+V24,+AC24)</f>
        <v>5777</v>
      </c>
      <c r="O24" s="76">
        <f>SUM(P24:U24)</f>
        <v>3923</v>
      </c>
      <c r="P24" s="76">
        <v>3896</v>
      </c>
      <c r="Q24" s="76">
        <v>0</v>
      </c>
      <c r="R24" s="76">
        <v>0</v>
      </c>
      <c r="S24" s="76">
        <v>0</v>
      </c>
      <c r="T24" s="76">
        <v>27</v>
      </c>
      <c r="U24" s="76">
        <v>0</v>
      </c>
      <c r="V24" s="76">
        <f>SUM(W24:AB24)</f>
        <v>1854</v>
      </c>
      <c r="W24" s="76">
        <v>1841</v>
      </c>
      <c r="X24" s="76">
        <v>0</v>
      </c>
      <c r="Y24" s="76">
        <v>0</v>
      </c>
      <c r="Z24" s="76">
        <v>0</v>
      </c>
      <c r="AA24" s="76">
        <v>13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45</v>
      </c>
      <c r="AG24" s="76">
        <v>45</v>
      </c>
      <c r="AH24" s="76">
        <v>0</v>
      </c>
      <c r="AI24" s="76">
        <v>0</v>
      </c>
      <c r="AJ24" s="76">
        <f>SUM(AK24:AS24)</f>
        <v>45</v>
      </c>
      <c r="AK24" s="76">
        <v>0</v>
      </c>
      <c r="AL24" s="76">
        <v>0</v>
      </c>
      <c r="AM24" s="76">
        <v>5</v>
      </c>
      <c r="AN24" s="76">
        <v>0</v>
      </c>
      <c r="AO24" s="76">
        <v>0</v>
      </c>
      <c r="AP24" s="76">
        <v>0</v>
      </c>
      <c r="AQ24" s="76">
        <v>40</v>
      </c>
      <c r="AR24" s="76">
        <v>0</v>
      </c>
      <c r="AS24" s="76">
        <v>0</v>
      </c>
      <c r="AT24" s="76">
        <f>SUM(AU24:AY24)</f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173</v>
      </c>
      <c r="B25" s="117" t="s">
        <v>208</v>
      </c>
      <c r="C25" s="70" t="s">
        <v>209</v>
      </c>
      <c r="D25" s="76">
        <f>SUM(E25,+H25,+K25)</f>
        <v>10018</v>
      </c>
      <c r="E25" s="76">
        <f>SUM(F25:G25)</f>
        <v>10018</v>
      </c>
      <c r="F25" s="76">
        <v>7263</v>
      </c>
      <c r="G25" s="76">
        <v>2755</v>
      </c>
      <c r="H25" s="76">
        <f>SUM(I25:J25)</f>
        <v>0</v>
      </c>
      <c r="I25" s="76">
        <v>0</v>
      </c>
      <c r="J25" s="76">
        <v>0</v>
      </c>
      <c r="K25" s="76">
        <f>SUM(L25:M25)</f>
        <v>0</v>
      </c>
      <c r="L25" s="76">
        <v>0</v>
      </c>
      <c r="M25" s="76">
        <v>0</v>
      </c>
      <c r="N25" s="76">
        <f>SUM(O25,+V25,+AC25)</f>
        <v>10018</v>
      </c>
      <c r="O25" s="76">
        <f>SUM(P25:U25)</f>
        <v>7263</v>
      </c>
      <c r="P25" s="76">
        <v>7213</v>
      </c>
      <c r="Q25" s="76">
        <v>0</v>
      </c>
      <c r="R25" s="76">
        <v>0</v>
      </c>
      <c r="S25" s="76">
        <v>0</v>
      </c>
      <c r="T25" s="76">
        <v>50</v>
      </c>
      <c r="U25" s="76">
        <v>0</v>
      </c>
      <c r="V25" s="76">
        <f>SUM(W25:AB25)</f>
        <v>2755</v>
      </c>
      <c r="W25" s="76">
        <v>2736</v>
      </c>
      <c r="X25" s="76">
        <v>0</v>
      </c>
      <c r="Y25" s="76">
        <v>0</v>
      </c>
      <c r="Z25" s="76">
        <v>0</v>
      </c>
      <c r="AA25" s="76">
        <v>19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77</v>
      </c>
      <c r="AG25" s="76">
        <v>77</v>
      </c>
      <c r="AH25" s="76">
        <v>0</v>
      </c>
      <c r="AI25" s="76">
        <v>0</v>
      </c>
      <c r="AJ25" s="76">
        <f>SUM(AK25:AS25)</f>
        <v>77</v>
      </c>
      <c r="AK25" s="76">
        <v>0</v>
      </c>
      <c r="AL25" s="76">
        <v>0</v>
      </c>
      <c r="AM25" s="76">
        <v>8</v>
      </c>
      <c r="AN25" s="76">
        <v>0</v>
      </c>
      <c r="AO25" s="76">
        <v>0</v>
      </c>
      <c r="AP25" s="76">
        <v>0</v>
      </c>
      <c r="AQ25" s="76">
        <v>69</v>
      </c>
      <c r="AR25" s="76">
        <v>0</v>
      </c>
      <c r="AS25" s="76">
        <v>0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173</v>
      </c>
      <c r="B26" s="117" t="s">
        <v>210</v>
      </c>
      <c r="C26" s="70" t="s">
        <v>211</v>
      </c>
      <c r="D26" s="76">
        <f>SUM(E26,+H26,+K26)</f>
        <v>3143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3143</v>
      </c>
      <c r="L26" s="76">
        <v>1537</v>
      </c>
      <c r="M26" s="76">
        <v>1606</v>
      </c>
      <c r="N26" s="76">
        <f>SUM(O26,+V26,+AC26)</f>
        <v>3168</v>
      </c>
      <c r="O26" s="76">
        <f>SUM(P26:U26)</f>
        <v>1537</v>
      </c>
      <c r="P26" s="76">
        <v>1537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1606</v>
      </c>
      <c r="W26" s="76">
        <v>1606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25</v>
      </c>
      <c r="AD26" s="76">
        <v>25</v>
      </c>
      <c r="AE26" s="76">
        <v>0</v>
      </c>
      <c r="AF26" s="76">
        <f>SUM(AG26:AI26)</f>
        <v>5</v>
      </c>
      <c r="AG26" s="76">
        <v>5</v>
      </c>
      <c r="AH26" s="76">
        <v>0</v>
      </c>
      <c r="AI26" s="76">
        <v>0</v>
      </c>
      <c r="AJ26" s="76">
        <f>SUM(AK26:AS26)</f>
        <v>5</v>
      </c>
      <c r="AK26" s="76">
        <v>0</v>
      </c>
      <c r="AL26" s="76">
        <v>0</v>
      </c>
      <c r="AM26" s="76">
        <v>5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173</v>
      </c>
      <c r="B27" s="117" t="s">
        <v>212</v>
      </c>
      <c r="C27" s="70" t="s">
        <v>213</v>
      </c>
      <c r="D27" s="76">
        <f>SUM(E27,+H27,+K27)</f>
        <v>4749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4749</v>
      </c>
      <c r="L27" s="76">
        <v>3767</v>
      </c>
      <c r="M27" s="76">
        <v>982</v>
      </c>
      <c r="N27" s="76">
        <f>SUM(O27,+V27,+AC27)</f>
        <v>4749</v>
      </c>
      <c r="O27" s="76">
        <f>SUM(P27:U27)</f>
        <v>3767</v>
      </c>
      <c r="P27" s="76">
        <v>3767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982</v>
      </c>
      <c r="W27" s="76">
        <v>982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175</v>
      </c>
      <c r="AG27" s="76">
        <v>175</v>
      </c>
      <c r="AH27" s="76">
        <v>0</v>
      </c>
      <c r="AI27" s="76">
        <v>0</v>
      </c>
      <c r="AJ27" s="76">
        <f>SUM(AK27:AS27)</f>
        <v>175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175</v>
      </c>
      <c r="AT27" s="76">
        <f>SUM(AU27:AY27)</f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173</v>
      </c>
      <c r="B28" s="117" t="s">
        <v>214</v>
      </c>
      <c r="C28" s="70" t="s">
        <v>215</v>
      </c>
      <c r="D28" s="76">
        <f>SUM(E28,+H28,+K28)</f>
        <v>22652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22652</v>
      </c>
      <c r="L28" s="76">
        <v>18634</v>
      </c>
      <c r="M28" s="76">
        <v>4018</v>
      </c>
      <c r="N28" s="76">
        <f>SUM(O28,+V28,+AC28)</f>
        <v>23512</v>
      </c>
      <c r="O28" s="76">
        <f>SUM(P28:U28)</f>
        <v>18634</v>
      </c>
      <c r="P28" s="76">
        <v>18634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4018</v>
      </c>
      <c r="W28" s="76">
        <v>4018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860</v>
      </c>
      <c r="AD28" s="76">
        <v>860</v>
      </c>
      <c r="AE28" s="76">
        <v>0</v>
      </c>
      <c r="AF28" s="76">
        <f>SUM(AG28:AI28)</f>
        <v>48</v>
      </c>
      <c r="AG28" s="76">
        <v>48</v>
      </c>
      <c r="AH28" s="76">
        <v>0</v>
      </c>
      <c r="AI28" s="76">
        <v>0</v>
      </c>
      <c r="AJ28" s="76">
        <f>SUM(AK28:AS28)</f>
        <v>48</v>
      </c>
      <c r="AK28" s="76">
        <v>0</v>
      </c>
      <c r="AL28" s="76">
        <v>0</v>
      </c>
      <c r="AM28" s="76">
        <v>43</v>
      </c>
      <c r="AN28" s="76">
        <v>0</v>
      </c>
      <c r="AO28" s="76">
        <v>0</v>
      </c>
      <c r="AP28" s="76">
        <v>0</v>
      </c>
      <c r="AQ28" s="76">
        <v>0</v>
      </c>
      <c r="AR28" s="76">
        <v>5</v>
      </c>
      <c r="AS28" s="76">
        <v>0</v>
      </c>
      <c r="AT28" s="76">
        <f>SUM(AU28:AY28)</f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158</v>
      </c>
      <c r="BA28" s="76">
        <v>158</v>
      </c>
      <c r="BB28" s="76">
        <v>0</v>
      </c>
      <c r="BC28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216</v>
      </c>
      <c r="C2" s="46" t="s">
        <v>86</v>
      </c>
      <c r="D2" s="187" t="s">
        <v>217</v>
      </c>
      <c r="E2" s="3"/>
      <c r="F2" s="3"/>
      <c r="G2" s="3"/>
      <c r="H2" s="3"/>
      <c r="I2" s="3"/>
      <c r="J2" s="3"/>
      <c r="K2" s="3"/>
      <c r="L2" s="3" t="str">
        <f>LEFT(C2,2)</f>
        <v>42</v>
      </c>
      <c r="M2" s="3" t="str">
        <f>IF(L2&lt;&gt;"",VLOOKUP(L2,$AI$6:$AJ$52,2,FALSE),"-")</f>
        <v>長崎県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218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219</v>
      </c>
      <c r="G6" s="150"/>
      <c r="H6" s="39" t="s">
        <v>220</v>
      </c>
      <c r="I6" s="39" t="s">
        <v>221</v>
      </c>
      <c r="J6" s="39" t="s">
        <v>222</v>
      </c>
      <c r="K6" s="5" t="s">
        <v>223</v>
      </c>
      <c r="L6" s="16" t="s">
        <v>224</v>
      </c>
      <c r="M6" s="40" t="s">
        <v>225</v>
      </c>
      <c r="AF6" s="11">
        <f>+'水洗化人口等'!B6</f>
        <v>0</v>
      </c>
      <c r="AG6" s="11">
        <v>6</v>
      </c>
      <c r="AI6" s="43" t="s">
        <v>226</v>
      </c>
      <c r="AJ6" s="3" t="s">
        <v>53</v>
      </c>
    </row>
    <row r="7" spans="2:36" ht="16.5" customHeight="1">
      <c r="B7" s="151" t="s">
        <v>227</v>
      </c>
      <c r="C7" s="6" t="s">
        <v>228</v>
      </c>
      <c r="D7" s="17">
        <f>AD7</f>
        <v>434679</v>
      </c>
      <c r="F7" s="188" t="s">
        <v>229</v>
      </c>
      <c r="G7" s="7" t="s">
        <v>148</v>
      </c>
      <c r="H7" s="18">
        <f>AD14</f>
        <v>467519</v>
      </c>
      <c r="I7" s="18">
        <f>AD24</f>
        <v>189828</v>
      </c>
      <c r="J7" s="18">
        <f>SUM(H7:I7)</f>
        <v>657347</v>
      </c>
      <c r="K7" s="19">
        <f>IF(J$13&gt;0,J7/J$13,0)</f>
        <v>0.9996836766506224</v>
      </c>
      <c r="L7" s="20">
        <f>AD34</f>
        <v>8429</v>
      </c>
      <c r="M7" s="21">
        <f>AD37</f>
        <v>2587</v>
      </c>
      <c r="AA7" s="4" t="s">
        <v>228</v>
      </c>
      <c r="AB7" s="47" t="s">
        <v>230</v>
      </c>
      <c r="AC7" s="47" t="s">
        <v>231</v>
      </c>
      <c r="AD7" s="11">
        <f ca="1">IF(AD$2=0,INDIRECT(AB7&amp;"!"&amp;AC7&amp;$AG$2),0)</f>
        <v>434679</v>
      </c>
      <c r="AF7" s="43" t="str">
        <f>+'水洗化人口等'!B7</f>
        <v>42000</v>
      </c>
      <c r="AG7" s="11">
        <v>7</v>
      </c>
      <c r="AI7" s="43" t="s">
        <v>232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1951</v>
      </c>
      <c r="F8" s="159"/>
      <c r="G8" s="7" t="s">
        <v>150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230</v>
      </c>
      <c r="AC8" s="47" t="s">
        <v>233</v>
      </c>
      <c r="AD8" s="11">
        <f ca="1">IF(AD$2=0,INDIRECT(AB8&amp;"!"&amp;AC8&amp;$AG$2),0)</f>
        <v>1951</v>
      </c>
      <c r="AF8" s="43" t="str">
        <f>+'水洗化人口等'!B8</f>
        <v>42201</v>
      </c>
      <c r="AG8" s="11">
        <v>8</v>
      </c>
      <c r="AI8" s="43" t="s">
        <v>234</v>
      </c>
      <c r="AJ8" s="3" t="s">
        <v>51</v>
      </c>
    </row>
    <row r="9" spans="2:36" ht="16.5" customHeight="1">
      <c r="B9" s="153"/>
      <c r="C9" s="8" t="s">
        <v>235</v>
      </c>
      <c r="D9" s="23">
        <f>SUM(D7:D8)</f>
        <v>436630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236</v>
      </c>
      <c r="AB9" s="47" t="s">
        <v>230</v>
      </c>
      <c r="AC9" s="47" t="s">
        <v>237</v>
      </c>
      <c r="AD9" s="11">
        <f ca="1">IF(AD$2=0,INDIRECT(AB9&amp;"!"&amp;AC9&amp;$AG$2),0)</f>
        <v>746409</v>
      </c>
      <c r="AF9" s="43" t="str">
        <f>+'水洗化人口等'!B9</f>
        <v>42202</v>
      </c>
      <c r="AG9" s="11">
        <v>9</v>
      </c>
      <c r="AI9" s="43" t="s">
        <v>238</v>
      </c>
      <c r="AJ9" s="3" t="s">
        <v>50</v>
      </c>
    </row>
    <row r="10" spans="2:36" ht="16.5" customHeight="1">
      <c r="B10" s="154" t="s">
        <v>239</v>
      </c>
      <c r="C10" s="189" t="s">
        <v>236</v>
      </c>
      <c r="D10" s="22">
        <f>AD9</f>
        <v>746409</v>
      </c>
      <c r="F10" s="159"/>
      <c r="G10" s="7" t="s">
        <v>163</v>
      </c>
      <c r="H10" s="18">
        <f>AD17</f>
        <v>51</v>
      </c>
      <c r="I10" s="18">
        <f>AD27</f>
        <v>0</v>
      </c>
      <c r="J10" s="18">
        <f>SUM(H10:I10)</f>
        <v>51</v>
      </c>
      <c r="K10" s="19">
        <f>IF(J$13&gt;0,J10/J$13,0)</f>
        <v>7.756005201085841E-05</v>
      </c>
      <c r="L10" s="24" t="s">
        <v>240</v>
      </c>
      <c r="M10" s="25" t="s">
        <v>240</v>
      </c>
      <c r="AA10" s="4" t="s">
        <v>241</v>
      </c>
      <c r="AB10" s="47" t="s">
        <v>230</v>
      </c>
      <c r="AC10" s="47" t="s">
        <v>242</v>
      </c>
      <c r="AD10" s="11">
        <f ca="1">IF(AD$2=0,INDIRECT(AB10&amp;"!"&amp;AC10&amp;$AG$2),0)</f>
        <v>14389</v>
      </c>
      <c r="AF10" s="43" t="str">
        <f>+'水洗化人口等'!B10</f>
        <v>42203</v>
      </c>
      <c r="AG10" s="11">
        <v>10</v>
      </c>
      <c r="AI10" s="43" t="s">
        <v>243</v>
      </c>
      <c r="AJ10" s="3" t="s">
        <v>49</v>
      </c>
    </row>
    <row r="11" spans="2:36" ht="16.5" customHeight="1">
      <c r="B11" s="155"/>
      <c r="C11" s="7" t="s">
        <v>241</v>
      </c>
      <c r="D11" s="22">
        <f>AD10</f>
        <v>14389</v>
      </c>
      <c r="F11" s="159"/>
      <c r="G11" s="7" t="s">
        <v>165</v>
      </c>
      <c r="H11" s="18">
        <f>AD18</f>
        <v>110</v>
      </c>
      <c r="I11" s="18">
        <f>AD28</f>
        <v>47</v>
      </c>
      <c r="J11" s="18">
        <f>SUM(H11:I11)</f>
        <v>157</v>
      </c>
      <c r="K11" s="19">
        <f>IF(J$13&gt;0,J11/J$13,0)</f>
        <v>0.0002387632973667602</v>
      </c>
      <c r="L11" s="24" t="s">
        <v>240</v>
      </c>
      <c r="M11" s="25" t="s">
        <v>240</v>
      </c>
      <c r="AA11" s="4" t="s">
        <v>244</v>
      </c>
      <c r="AB11" s="47" t="s">
        <v>230</v>
      </c>
      <c r="AC11" s="47" t="s">
        <v>245</v>
      </c>
      <c r="AD11" s="11">
        <f ca="1">IF(AD$2=0,INDIRECT(AB11&amp;"!"&amp;AC11&amp;$AG$2),0)</f>
        <v>260112</v>
      </c>
      <c r="AF11" s="43" t="str">
        <f>+'水洗化人口等'!B11</f>
        <v>42204</v>
      </c>
      <c r="AG11" s="11">
        <v>11</v>
      </c>
      <c r="AI11" s="43" t="s">
        <v>246</v>
      </c>
      <c r="AJ11" s="3" t="s">
        <v>48</v>
      </c>
    </row>
    <row r="12" spans="2:36" ht="16.5" customHeight="1">
      <c r="B12" s="155"/>
      <c r="C12" s="7" t="s">
        <v>244</v>
      </c>
      <c r="D12" s="22">
        <f>AD11</f>
        <v>260112</v>
      </c>
      <c r="F12" s="159"/>
      <c r="G12" s="7" t="s">
        <v>167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240</v>
      </c>
      <c r="M12" s="25" t="s">
        <v>240</v>
      </c>
      <c r="AA12" s="4" t="s">
        <v>247</v>
      </c>
      <c r="AB12" s="47" t="s">
        <v>230</v>
      </c>
      <c r="AC12" s="47" t="s">
        <v>248</v>
      </c>
      <c r="AD12" s="11">
        <f ca="1">IF(AD$2=0,INDIRECT(AB12&amp;"!"&amp;AC12&amp;$AG$2),0)</f>
        <v>213119</v>
      </c>
      <c r="AF12" s="43" t="str">
        <f>+'水洗化人口等'!B12</f>
        <v>42205</v>
      </c>
      <c r="AG12" s="11">
        <v>12</v>
      </c>
      <c r="AI12" s="43" t="s">
        <v>249</v>
      </c>
      <c r="AJ12" s="3" t="s">
        <v>47</v>
      </c>
    </row>
    <row r="13" spans="2:36" ht="16.5" customHeight="1">
      <c r="B13" s="156"/>
      <c r="C13" s="8" t="s">
        <v>235</v>
      </c>
      <c r="D13" s="23">
        <f>SUM(D10:D12)</f>
        <v>1020910</v>
      </c>
      <c r="F13" s="160"/>
      <c r="G13" s="7" t="s">
        <v>235</v>
      </c>
      <c r="H13" s="18">
        <f>SUM(H7:H12)</f>
        <v>467680</v>
      </c>
      <c r="I13" s="18">
        <f>SUM(I7:I12)</f>
        <v>189875</v>
      </c>
      <c r="J13" s="18">
        <f>SUM(J7:J12)</f>
        <v>657555</v>
      </c>
      <c r="K13" s="19">
        <v>1</v>
      </c>
      <c r="L13" s="24" t="s">
        <v>240</v>
      </c>
      <c r="M13" s="25" t="s">
        <v>240</v>
      </c>
      <c r="AA13" s="4" t="s">
        <v>60</v>
      </c>
      <c r="AB13" s="47" t="s">
        <v>230</v>
      </c>
      <c r="AC13" s="47" t="s">
        <v>250</v>
      </c>
      <c r="AD13" s="11">
        <f ca="1">IF(AD$2=0,INDIRECT(AB13&amp;"!"&amp;AC13&amp;$AG$2),0)</f>
        <v>8106</v>
      </c>
      <c r="AF13" s="43" t="str">
        <f>+'水洗化人口等'!B13</f>
        <v>42207</v>
      </c>
      <c r="AG13" s="11">
        <v>13</v>
      </c>
      <c r="AI13" s="43" t="s">
        <v>251</v>
      </c>
      <c r="AJ13" s="3" t="s">
        <v>46</v>
      </c>
    </row>
    <row r="14" spans="2:36" ht="16.5" customHeight="1" thickBot="1">
      <c r="B14" s="157" t="s">
        <v>252</v>
      </c>
      <c r="C14" s="158"/>
      <c r="D14" s="26">
        <f>SUM(D9,D13)</f>
        <v>1457540</v>
      </c>
      <c r="F14" s="161" t="s">
        <v>253</v>
      </c>
      <c r="G14" s="162"/>
      <c r="H14" s="18">
        <f>AD20</f>
        <v>1891</v>
      </c>
      <c r="I14" s="18">
        <f>AD30</f>
        <v>0</v>
      </c>
      <c r="J14" s="18">
        <f>SUM(H14:I14)</f>
        <v>1891</v>
      </c>
      <c r="K14" s="27" t="s">
        <v>240</v>
      </c>
      <c r="L14" s="24" t="s">
        <v>240</v>
      </c>
      <c r="M14" s="25" t="s">
        <v>240</v>
      </c>
      <c r="AA14" s="4" t="s">
        <v>148</v>
      </c>
      <c r="AB14" s="47" t="s">
        <v>254</v>
      </c>
      <c r="AC14" s="47" t="s">
        <v>248</v>
      </c>
      <c r="AD14" s="11">
        <f ca="1">IF(AD$2=0,INDIRECT(AB14&amp;"!"&amp;AC14&amp;$AG$2),0)</f>
        <v>467519</v>
      </c>
      <c r="AF14" s="43" t="str">
        <f>+'水洗化人口等'!B14</f>
        <v>42208</v>
      </c>
      <c r="AG14" s="11">
        <v>14</v>
      </c>
      <c r="AI14" s="43" t="s">
        <v>255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8106</v>
      </c>
      <c r="F15" s="157" t="s">
        <v>54</v>
      </c>
      <c r="G15" s="158"/>
      <c r="H15" s="28">
        <f>SUM(H13:H14)</f>
        <v>469571</v>
      </c>
      <c r="I15" s="28">
        <f>SUM(I13:I14)</f>
        <v>189875</v>
      </c>
      <c r="J15" s="28">
        <f>SUM(J13:J14)</f>
        <v>659446</v>
      </c>
      <c r="K15" s="29" t="s">
        <v>240</v>
      </c>
      <c r="L15" s="30">
        <f>SUM(L7:L9)</f>
        <v>8429</v>
      </c>
      <c r="M15" s="31">
        <f>SUM(M7:M9)</f>
        <v>2587</v>
      </c>
      <c r="AA15" s="4" t="s">
        <v>150</v>
      </c>
      <c r="AB15" s="47" t="s">
        <v>254</v>
      </c>
      <c r="AC15" s="47" t="s">
        <v>256</v>
      </c>
      <c r="AD15" s="11">
        <f ca="1">IF(AD$2=0,INDIRECT(AB15&amp;"!"&amp;AC15&amp;$AG$2),0)</f>
        <v>0</v>
      </c>
      <c r="AF15" s="43" t="str">
        <f>+'水洗化人口等'!B15</f>
        <v>42209</v>
      </c>
      <c r="AG15" s="11">
        <v>15</v>
      </c>
      <c r="AI15" s="43" t="s">
        <v>257</v>
      </c>
      <c r="AJ15" s="3" t="s">
        <v>44</v>
      </c>
    </row>
    <row r="16" spans="2:36" ht="16.5" customHeight="1" thickBot="1">
      <c r="B16" s="190" t="s">
        <v>258</v>
      </c>
      <c r="AA16" s="4" t="s">
        <v>1</v>
      </c>
      <c r="AB16" s="47" t="s">
        <v>254</v>
      </c>
      <c r="AC16" s="47" t="s">
        <v>250</v>
      </c>
      <c r="AD16" s="11">
        <f ca="1">IF(AD$2=0,INDIRECT(AB16&amp;"!"&amp;AC16&amp;$AG$2),0)</f>
        <v>0</v>
      </c>
      <c r="AF16" s="43" t="str">
        <f>+'水洗化人口等'!B16</f>
        <v>42210</v>
      </c>
      <c r="AG16" s="11">
        <v>16</v>
      </c>
      <c r="AI16" s="43" t="s">
        <v>259</v>
      </c>
      <c r="AJ16" s="3" t="s">
        <v>43</v>
      </c>
    </row>
    <row r="17" spans="3:36" ht="16.5" customHeight="1" thickBot="1">
      <c r="C17" s="32">
        <f>AD12</f>
        <v>213119</v>
      </c>
      <c r="D17" s="4" t="s">
        <v>260</v>
      </c>
      <c r="J17" s="15"/>
      <c r="AA17" s="4" t="s">
        <v>163</v>
      </c>
      <c r="AB17" s="47" t="s">
        <v>254</v>
      </c>
      <c r="AC17" s="47" t="s">
        <v>261</v>
      </c>
      <c r="AD17" s="11">
        <f ca="1">IF(AD$2=0,INDIRECT(AB17&amp;"!"&amp;AC17&amp;$AG$2),0)</f>
        <v>51</v>
      </c>
      <c r="AF17" s="43" t="str">
        <f>+'水洗化人口等'!B17</f>
        <v>42211</v>
      </c>
      <c r="AG17" s="11">
        <v>17</v>
      </c>
      <c r="AI17" s="43" t="s">
        <v>262</v>
      </c>
      <c r="AJ17" s="3" t="s">
        <v>42</v>
      </c>
    </row>
    <row r="18" spans="6:36" ht="30" customHeight="1">
      <c r="F18" s="149" t="s">
        <v>263</v>
      </c>
      <c r="G18" s="150"/>
      <c r="H18" s="39" t="s">
        <v>220</v>
      </c>
      <c r="I18" s="39" t="s">
        <v>221</v>
      </c>
      <c r="J18" s="42" t="s">
        <v>222</v>
      </c>
      <c r="AA18" s="4" t="s">
        <v>165</v>
      </c>
      <c r="AB18" s="47" t="s">
        <v>254</v>
      </c>
      <c r="AC18" s="47" t="s">
        <v>264</v>
      </c>
      <c r="AD18" s="11">
        <f ca="1">IF(AD$2=0,INDIRECT(AB18&amp;"!"&amp;AC18&amp;$AG$2),0)</f>
        <v>110</v>
      </c>
      <c r="AF18" s="43" t="str">
        <f>+'水洗化人口等'!B18</f>
        <v>42212</v>
      </c>
      <c r="AG18" s="11">
        <v>18</v>
      </c>
      <c r="AI18" s="43" t="s">
        <v>265</v>
      </c>
      <c r="AJ18" s="3" t="s">
        <v>41</v>
      </c>
    </row>
    <row r="19" spans="3:36" ht="16.5" customHeight="1">
      <c r="C19" s="41" t="s">
        <v>266</v>
      </c>
      <c r="D19" s="10">
        <f>IF(D$14&gt;0,D13/D$14,0)</f>
        <v>0.7004336073109486</v>
      </c>
      <c r="F19" s="161" t="s">
        <v>267</v>
      </c>
      <c r="G19" s="162"/>
      <c r="H19" s="18">
        <f>AD21</f>
        <v>47609</v>
      </c>
      <c r="I19" s="18">
        <f>AD31</f>
        <v>15599</v>
      </c>
      <c r="J19" s="22">
        <f>SUM(H19:I19)</f>
        <v>63208</v>
      </c>
      <c r="AA19" s="4" t="s">
        <v>167</v>
      </c>
      <c r="AB19" s="47" t="s">
        <v>254</v>
      </c>
      <c r="AC19" s="47" t="s">
        <v>268</v>
      </c>
      <c r="AD19" s="11">
        <f ca="1">IF(AD$2=0,INDIRECT(AB19&amp;"!"&amp;AC19&amp;$AG$2),0)</f>
        <v>0</v>
      </c>
      <c r="AF19" s="43" t="str">
        <f>+'水洗化人口等'!B19</f>
        <v>42213</v>
      </c>
      <c r="AG19" s="11">
        <v>19</v>
      </c>
      <c r="AI19" s="43" t="s">
        <v>269</v>
      </c>
      <c r="AJ19" s="3" t="s">
        <v>40</v>
      </c>
    </row>
    <row r="20" spans="3:36" ht="16.5" customHeight="1">
      <c r="C20" s="41" t="s">
        <v>270</v>
      </c>
      <c r="D20" s="10">
        <f>IF(D$14&gt;0,D9/D$14,0)</f>
        <v>0.29956639268905144</v>
      </c>
      <c r="F20" s="161" t="s">
        <v>271</v>
      </c>
      <c r="G20" s="162"/>
      <c r="H20" s="18">
        <f>AD22</f>
        <v>4846</v>
      </c>
      <c r="I20" s="18">
        <f>AD32</f>
        <v>0</v>
      </c>
      <c r="J20" s="22">
        <f>SUM(H20:I20)</f>
        <v>4846</v>
      </c>
      <c r="AA20" s="4" t="s">
        <v>253</v>
      </c>
      <c r="AB20" s="47" t="s">
        <v>254</v>
      </c>
      <c r="AC20" s="47" t="s">
        <v>272</v>
      </c>
      <c r="AD20" s="11">
        <f ca="1">IF(AD$2=0,INDIRECT(AB20&amp;"!"&amp;AC20&amp;$AG$2),0)</f>
        <v>1891</v>
      </c>
      <c r="AF20" s="43" t="str">
        <f>+'水洗化人口等'!B20</f>
        <v>42214</v>
      </c>
      <c r="AG20" s="11">
        <v>20</v>
      </c>
      <c r="AI20" s="43" t="s">
        <v>273</v>
      </c>
      <c r="AJ20" s="3" t="s">
        <v>39</v>
      </c>
    </row>
    <row r="21" spans="3:36" ht="16.5" customHeight="1">
      <c r="C21" s="41" t="s">
        <v>274</v>
      </c>
      <c r="D21" s="10">
        <f>IF(D$14&gt;0,D10/D$14,0)</f>
        <v>0.5121018977180729</v>
      </c>
      <c r="F21" s="161" t="s">
        <v>275</v>
      </c>
      <c r="G21" s="162"/>
      <c r="H21" s="18">
        <f>AD23</f>
        <v>415137</v>
      </c>
      <c r="I21" s="18">
        <f>AD33</f>
        <v>174401</v>
      </c>
      <c r="J21" s="22">
        <f>SUM(H21:I21)</f>
        <v>589538</v>
      </c>
      <c r="AA21" s="4" t="s">
        <v>267</v>
      </c>
      <c r="AB21" s="47" t="s">
        <v>254</v>
      </c>
      <c r="AC21" s="47" t="s">
        <v>276</v>
      </c>
      <c r="AD21" s="11">
        <f ca="1">IF(AD$2=0,INDIRECT(AB21&amp;"!"&amp;AC21&amp;$AG$2),0)</f>
        <v>47609</v>
      </c>
      <c r="AF21" s="43" t="str">
        <f>+'水洗化人口等'!B21</f>
        <v>42307</v>
      </c>
      <c r="AG21" s="11">
        <v>21</v>
      </c>
      <c r="AI21" s="43" t="s">
        <v>277</v>
      </c>
      <c r="AJ21" s="3" t="s">
        <v>38</v>
      </c>
    </row>
    <row r="22" spans="3:36" ht="16.5" customHeight="1" thickBot="1">
      <c r="C22" s="41" t="s">
        <v>278</v>
      </c>
      <c r="D22" s="10">
        <f>IF(D$14&gt;0,D12/D$14,0)</f>
        <v>0.1784595963061048</v>
      </c>
      <c r="F22" s="157" t="s">
        <v>54</v>
      </c>
      <c r="G22" s="158"/>
      <c r="H22" s="28">
        <f>SUM(H19:H21)</f>
        <v>467592</v>
      </c>
      <c r="I22" s="28">
        <f>SUM(I19:I21)</f>
        <v>190000</v>
      </c>
      <c r="J22" s="33">
        <f>SUM(J19:J21)</f>
        <v>657592</v>
      </c>
      <c r="AA22" s="4" t="s">
        <v>271</v>
      </c>
      <c r="AB22" s="47" t="s">
        <v>254</v>
      </c>
      <c r="AC22" s="47" t="s">
        <v>279</v>
      </c>
      <c r="AD22" s="11">
        <f ca="1">IF(AD$2=0,INDIRECT(AB22&amp;"!"&amp;AC22&amp;$AG$2),0)</f>
        <v>4846</v>
      </c>
      <c r="AF22" s="43" t="str">
        <f>+'水洗化人口等'!B22</f>
        <v>42308</v>
      </c>
      <c r="AG22" s="11">
        <v>22</v>
      </c>
      <c r="AI22" s="43" t="s">
        <v>280</v>
      </c>
      <c r="AJ22" s="3" t="s">
        <v>37</v>
      </c>
    </row>
    <row r="23" spans="3:36" ht="16.5" customHeight="1">
      <c r="C23" s="41" t="s">
        <v>281</v>
      </c>
      <c r="D23" s="10">
        <f>IF(D$14&gt;0,C17/D$14,0)</f>
        <v>0.14621828560451172</v>
      </c>
      <c r="F23" s="9"/>
      <c r="J23" s="34"/>
      <c r="AA23" s="4" t="s">
        <v>275</v>
      </c>
      <c r="AB23" s="47" t="s">
        <v>254</v>
      </c>
      <c r="AC23" s="47" t="s">
        <v>282</v>
      </c>
      <c r="AD23" s="11">
        <f ca="1">IF(AD$2=0,INDIRECT(AB23&amp;"!"&amp;AC23&amp;$AG$2),0)</f>
        <v>415137</v>
      </c>
      <c r="AF23" s="43" t="str">
        <f>+'水洗化人口等'!B23</f>
        <v>42321</v>
      </c>
      <c r="AG23" s="11">
        <v>23</v>
      </c>
      <c r="AI23" s="43" t="s">
        <v>283</v>
      </c>
      <c r="AJ23" s="3" t="s">
        <v>36</v>
      </c>
    </row>
    <row r="24" spans="3:36" ht="16.5" customHeight="1" thickBot="1">
      <c r="C24" s="41" t="s">
        <v>284</v>
      </c>
      <c r="D24" s="10">
        <f>IF(D$9&gt;0,D7/D$9,0)</f>
        <v>0.9955316858667522</v>
      </c>
      <c r="J24" s="35" t="s">
        <v>285</v>
      </c>
      <c r="AA24" s="4" t="s">
        <v>148</v>
      </c>
      <c r="AB24" s="47" t="s">
        <v>254</v>
      </c>
      <c r="AC24" s="47" t="s">
        <v>286</v>
      </c>
      <c r="AD24" s="11">
        <f ca="1">IF(AD$2=0,INDIRECT(AB24&amp;"!"&amp;AC24&amp;$AG$2),0)</f>
        <v>189828</v>
      </c>
      <c r="AF24" s="43" t="str">
        <f>+'水洗化人口等'!B24</f>
        <v>42322</v>
      </c>
      <c r="AG24" s="11">
        <v>24</v>
      </c>
      <c r="AI24" s="43" t="s">
        <v>287</v>
      </c>
      <c r="AJ24" s="3" t="s">
        <v>35</v>
      </c>
    </row>
    <row r="25" spans="3:36" ht="16.5" customHeight="1">
      <c r="C25" s="41" t="s">
        <v>288</v>
      </c>
      <c r="D25" s="10">
        <f>IF(D$9&gt;0,D8/D$9,0)</f>
        <v>0.00446831413324783</v>
      </c>
      <c r="F25" s="176" t="s">
        <v>6</v>
      </c>
      <c r="G25" s="177"/>
      <c r="H25" s="177"/>
      <c r="I25" s="169" t="s">
        <v>289</v>
      </c>
      <c r="J25" s="171" t="s">
        <v>290</v>
      </c>
      <c r="AA25" s="4" t="s">
        <v>150</v>
      </c>
      <c r="AB25" s="47" t="s">
        <v>254</v>
      </c>
      <c r="AC25" s="47" t="s">
        <v>291</v>
      </c>
      <c r="AD25" s="11">
        <f ca="1">IF(AD$2=0,INDIRECT(AB25&amp;"!"&amp;AC25&amp;$AG$2),0)</f>
        <v>0</v>
      </c>
      <c r="AF25" s="43" t="str">
        <f>+'水洗化人口等'!B25</f>
        <v>42323</v>
      </c>
      <c r="AG25" s="11">
        <v>25</v>
      </c>
      <c r="AI25" s="43" t="s">
        <v>292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254</v>
      </c>
      <c r="AC26" s="47" t="s">
        <v>293</v>
      </c>
      <c r="AD26" s="11">
        <f ca="1">IF(AD$2=0,INDIRECT(AB26&amp;"!"&amp;AC26&amp;$AG$2),0)</f>
        <v>0</v>
      </c>
      <c r="AF26" s="43" t="str">
        <f>+'水洗化人口等'!B26</f>
        <v>42383</v>
      </c>
      <c r="AG26" s="11">
        <v>26</v>
      </c>
      <c r="AI26" s="43" t="s">
        <v>294</v>
      </c>
      <c r="AJ26" s="3" t="s">
        <v>33</v>
      </c>
    </row>
    <row r="27" spans="6:36" ht="16.5" customHeight="1">
      <c r="F27" s="166" t="s">
        <v>153</v>
      </c>
      <c r="G27" s="167"/>
      <c r="H27" s="168"/>
      <c r="I27" s="20">
        <f>AD40</f>
        <v>2217</v>
      </c>
      <c r="J27" s="36">
        <f>AD49</f>
        <v>127</v>
      </c>
      <c r="AA27" s="4" t="s">
        <v>163</v>
      </c>
      <c r="AB27" s="47" t="s">
        <v>254</v>
      </c>
      <c r="AC27" s="47" t="s">
        <v>295</v>
      </c>
      <c r="AD27" s="11">
        <f ca="1">IF(AD$2=0,INDIRECT(AB27&amp;"!"&amp;AC27&amp;$AG$2),0)</f>
        <v>0</v>
      </c>
      <c r="AF27" s="43" t="str">
        <f>+'水洗化人口等'!B27</f>
        <v>42391</v>
      </c>
      <c r="AG27" s="11">
        <v>27</v>
      </c>
      <c r="AI27" s="43" t="s">
        <v>296</v>
      </c>
      <c r="AJ27" s="3" t="s">
        <v>32</v>
      </c>
    </row>
    <row r="28" spans="6:36" ht="16.5" customHeight="1">
      <c r="F28" s="173" t="s">
        <v>297</v>
      </c>
      <c r="G28" s="174"/>
      <c r="H28" s="175"/>
      <c r="I28" s="20">
        <f>AD41</f>
        <v>7</v>
      </c>
      <c r="J28" s="36">
        <f>AD50</f>
        <v>362</v>
      </c>
      <c r="AA28" s="4" t="s">
        <v>165</v>
      </c>
      <c r="AB28" s="47" t="s">
        <v>254</v>
      </c>
      <c r="AC28" s="47" t="s">
        <v>298</v>
      </c>
      <c r="AD28" s="11">
        <f ca="1">IF(AD$2=0,INDIRECT(AB28&amp;"!"&amp;AC28&amp;$AG$2),0)</f>
        <v>47</v>
      </c>
      <c r="AF28" s="43" t="str">
        <f>+'水洗化人口等'!B28</f>
        <v>42411</v>
      </c>
      <c r="AG28" s="11">
        <v>28</v>
      </c>
      <c r="AI28" s="43" t="s">
        <v>299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3018</v>
      </c>
      <c r="J29" s="36">
        <f>AD51</f>
        <v>6</v>
      </c>
      <c r="AA29" s="4" t="s">
        <v>167</v>
      </c>
      <c r="AB29" s="47" t="s">
        <v>254</v>
      </c>
      <c r="AC29" s="47" t="s">
        <v>300</v>
      </c>
      <c r="AD29" s="11">
        <f ca="1">IF(AD$2=0,INDIRECT(AB29&amp;"!"&amp;AC29&amp;$AG$2),0)</f>
        <v>0</v>
      </c>
      <c r="AF29" s="43">
        <f>+'水洗化人口等'!B29</f>
        <v>0</v>
      </c>
      <c r="AG29" s="11">
        <v>29</v>
      </c>
      <c r="AI29" s="43" t="s">
        <v>301</v>
      </c>
      <c r="AJ29" s="3" t="s">
        <v>30</v>
      </c>
    </row>
    <row r="30" spans="6:36" ht="16.5" customHeight="1">
      <c r="F30" s="166" t="s">
        <v>150</v>
      </c>
      <c r="G30" s="167"/>
      <c r="H30" s="168"/>
      <c r="I30" s="20">
        <f>AD43</f>
        <v>1553</v>
      </c>
      <c r="J30" s="36">
        <f>AD52</f>
        <v>4</v>
      </c>
      <c r="AA30" s="4" t="s">
        <v>253</v>
      </c>
      <c r="AB30" s="47" t="s">
        <v>254</v>
      </c>
      <c r="AC30" s="47" t="s">
        <v>302</v>
      </c>
      <c r="AD30" s="11">
        <f ca="1">IF(AD$2=0,INDIRECT(AB30&amp;"!"&amp;AC30&amp;$AG$2),0)</f>
        <v>0</v>
      </c>
      <c r="AF30" s="43">
        <f>+'水洗化人口等'!B30</f>
        <v>0</v>
      </c>
      <c r="AG30" s="11">
        <v>30</v>
      </c>
      <c r="AI30" s="43" t="s">
        <v>303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267</v>
      </c>
      <c r="AB31" s="47" t="s">
        <v>254</v>
      </c>
      <c r="AC31" s="47" t="s">
        <v>231</v>
      </c>
      <c r="AD31" s="11">
        <f ca="1">IF(AD$2=0,INDIRECT(AB31&amp;"!"&amp;AC31&amp;$AG$2),0)</f>
        <v>15599</v>
      </c>
      <c r="AF31" s="43">
        <f>+'水洗化人口等'!B31</f>
        <v>0</v>
      </c>
      <c r="AG31" s="11">
        <v>31</v>
      </c>
      <c r="AI31" s="43" t="s">
        <v>304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240</v>
      </c>
      <c r="AA32" s="4" t="s">
        <v>271</v>
      </c>
      <c r="AB32" s="47" t="s">
        <v>254</v>
      </c>
      <c r="AC32" s="47" t="s">
        <v>305</v>
      </c>
      <c r="AD32" s="11">
        <f ca="1">IF(AD$2=0,INDIRECT(AB32&amp;"!"&amp;AC32&amp;$AG$2),0)</f>
        <v>0</v>
      </c>
      <c r="AF32" s="43">
        <f>+'水洗化人口等'!B32</f>
        <v>0</v>
      </c>
      <c r="AG32" s="11">
        <v>32</v>
      </c>
      <c r="AI32" s="43" t="s">
        <v>306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1446</v>
      </c>
      <c r="J33" s="25" t="s">
        <v>240</v>
      </c>
      <c r="AA33" s="4" t="s">
        <v>275</v>
      </c>
      <c r="AB33" s="47" t="s">
        <v>254</v>
      </c>
      <c r="AC33" s="47" t="s">
        <v>242</v>
      </c>
      <c r="AD33" s="11">
        <f ca="1">IF(AD$2=0,INDIRECT(AB33&amp;"!"&amp;AC33&amp;$AG$2),0)</f>
        <v>174401</v>
      </c>
      <c r="AF33" s="43">
        <f>+'水洗化人口等'!B33</f>
        <v>0</v>
      </c>
      <c r="AG33" s="11">
        <v>33</v>
      </c>
      <c r="AI33" s="43" t="s">
        <v>307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5</v>
      </c>
      <c r="J34" s="25" t="s">
        <v>240</v>
      </c>
      <c r="AA34" s="4" t="s">
        <v>148</v>
      </c>
      <c r="AB34" s="47" t="s">
        <v>254</v>
      </c>
      <c r="AC34" s="47" t="s">
        <v>308</v>
      </c>
      <c r="AD34" s="47">
        <f ca="1">IF(AD$2=0,INDIRECT(AB34&amp;"!"&amp;AC34&amp;$AG$2),0)</f>
        <v>8429</v>
      </c>
      <c r="AF34" s="43">
        <f>+'水洗化人口等'!B34</f>
        <v>0</v>
      </c>
      <c r="AG34" s="11">
        <v>34</v>
      </c>
      <c r="AI34" s="43" t="s">
        <v>309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1918</v>
      </c>
      <c r="J35" s="25" t="s">
        <v>240</v>
      </c>
      <c r="AA35" s="4" t="s">
        <v>150</v>
      </c>
      <c r="AB35" s="47" t="s">
        <v>254</v>
      </c>
      <c r="AC35" s="47" t="s">
        <v>310</v>
      </c>
      <c r="AD35" s="47">
        <f ca="1">IF(AD$2=0,INDIRECT(AB35&amp;"!"&amp;AC35&amp;$AG$2),0)</f>
        <v>0</v>
      </c>
      <c r="AF35" s="43">
        <f>+'水洗化人口等'!B35</f>
        <v>0</v>
      </c>
      <c r="AG35" s="11">
        <v>35</v>
      </c>
      <c r="AI35" s="43" t="s">
        <v>311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10164</v>
      </c>
      <c r="J36" s="38">
        <f>SUM(J27:J31)</f>
        <v>499</v>
      </c>
      <c r="AA36" s="4" t="s">
        <v>1</v>
      </c>
      <c r="AB36" s="47" t="s">
        <v>254</v>
      </c>
      <c r="AC36" s="47" t="s">
        <v>312</v>
      </c>
      <c r="AD36" s="47">
        <f ca="1">IF(AD$2=0,INDIRECT(AB36&amp;"!"&amp;AC36&amp;$AG$2),0)</f>
        <v>0</v>
      </c>
      <c r="AF36" s="43">
        <f>+'水洗化人口等'!B36</f>
        <v>0</v>
      </c>
      <c r="AG36" s="11">
        <v>36</v>
      </c>
      <c r="AI36" s="43" t="s">
        <v>313</v>
      </c>
      <c r="AJ36" s="3" t="s">
        <v>23</v>
      </c>
    </row>
    <row r="37" spans="27:36" ht="13.5">
      <c r="AA37" s="4" t="s">
        <v>148</v>
      </c>
      <c r="AB37" s="47" t="s">
        <v>254</v>
      </c>
      <c r="AC37" s="47" t="s">
        <v>314</v>
      </c>
      <c r="AD37" s="47">
        <f ca="1">IF(AD$2=0,INDIRECT(AB37&amp;"!"&amp;AC37&amp;$AG$2),0)</f>
        <v>2587</v>
      </c>
      <c r="AF37" s="43">
        <f>+'水洗化人口等'!B37</f>
        <v>0</v>
      </c>
      <c r="AG37" s="11">
        <v>37</v>
      </c>
      <c r="AI37" s="43" t="s">
        <v>315</v>
      </c>
      <c r="AJ37" s="3" t="s">
        <v>22</v>
      </c>
    </row>
    <row r="38" spans="27:36" ht="13.5" hidden="1">
      <c r="AA38" s="4" t="s">
        <v>150</v>
      </c>
      <c r="AB38" s="47" t="s">
        <v>254</v>
      </c>
      <c r="AC38" s="47" t="s">
        <v>316</v>
      </c>
      <c r="AD38" s="47">
        <f ca="1">IF(AD$2=0,INDIRECT(AB38&amp;"!"&amp;AC38&amp;$AG$2),0)</f>
        <v>0</v>
      </c>
      <c r="AF38" s="43">
        <f>+'水洗化人口等'!B38</f>
        <v>0</v>
      </c>
      <c r="AG38" s="11">
        <v>38</v>
      </c>
      <c r="AI38" s="43" t="s">
        <v>317</v>
      </c>
      <c r="AJ38" s="3" t="s">
        <v>21</v>
      </c>
    </row>
    <row r="39" spans="27:36" ht="13.5" hidden="1">
      <c r="AA39" s="4" t="s">
        <v>1</v>
      </c>
      <c r="AB39" s="47" t="s">
        <v>254</v>
      </c>
      <c r="AC39" s="47" t="s">
        <v>318</v>
      </c>
      <c r="AD39" s="47">
        <f ca="1">IF(AD$2=0,INDIRECT(AB39&amp;"!"&amp;AC39&amp;$AG$2),0)</f>
        <v>0</v>
      </c>
      <c r="AF39" s="43">
        <f>+'水洗化人口等'!B39</f>
        <v>0</v>
      </c>
      <c r="AG39" s="11">
        <v>39</v>
      </c>
      <c r="AI39" s="43" t="s">
        <v>319</v>
      </c>
      <c r="AJ39" s="3" t="s">
        <v>20</v>
      </c>
    </row>
    <row r="40" spans="27:36" ht="13.5" hidden="1">
      <c r="AA40" s="4" t="s">
        <v>153</v>
      </c>
      <c r="AB40" s="47" t="s">
        <v>254</v>
      </c>
      <c r="AC40" s="47" t="s">
        <v>320</v>
      </c>
      <c r="AD40" s="47">
        <f ca="1">IF(AD$2=0,INDIRECT(AB40&amp;"!"&amp;AC40&amp;$AG$2),0)</f>
        <v>2217</v>
      </c>
      <c r="AF40" s="43">
        <f>+'水洗化人口等'!B40</f>
        <v>0</v>
      </c>
      <c r="AG40" s="11">
        <v>40</v>
      </c>
      <c r="AI40" s="43" t="s">
        <v>321</v>
      </c>
      <c r="AJ40" s="3" t="s">
        <v>19</v>
      </c>
    </row>
    <row r="41" spans="27:36" ht="13.5" hidden="1">
      <c r="AA41" s="4" t="s">
        <v>297</v>
      </c>
      <c r="AB41" s="47" t="s">
        <v>254</v>
      </c>
      <c r="AC41" s="47" t="s">
        <v>322</v>
      </c>
      <c r="AD41" s="47">
        <f ca="1">IF(AD$2=0,INDIRECT(AB41&amp;"!"&amp;AC41&amp;$AG$2),0)</f>
        <v>7</v>
      </c>
      <c r="AF41" s="43">
        <f>+'水洗化人口等'!B41</f>
        <v>0</v>
      </c>
      <c r="AG41" s="11">
        <v>41</v>
      </c>
      <c r="AI41" s="43" t="s">
        <v>323</v>
      </c>
      <c r="AJ41" s="3" t="s">
        <v>18</v>
      </c>
    </row>
    <row r="42" spans="27:36" ht="13.5" hidden="1">
      <c r="AA42" s="4" t="s">
        <v>0</v>
      </c>
      <c r="AB42" s="47" t="s">
        <v>254</v>
      </c>
      <c r="AC42" s="47" t="s">
        <v>324</v>
      </c>
      <c r="AD42" s="47">
        <f ca="1">IF(AD$2=0,INDIRECT(AB42&amp;"!"&amp;AC42&amp;$AG$2),0)</f>
        <v>3018</v>
      </c>
      <c r="AF42" s="43">
        <f>+'水洗化人口等'!B42</f>
        <v>0</v>
      </c>
      <c r="AG42" s="11">
        <v>42</v>
      </c>
      <c r="AI42" s="43" t="s">
        <v>325</v>
      </c>
      <c r="AJ42" s="3" t="s">
        <v>17</v>
      </c>
    </row>
    <row r="43" spans="27:36" ht="13.5" hidden="1">
      <c r="AA43" s="4" t="s">
        <v>150</v>
      </c>
      <c r="AB43" s="47" t="s">
        <v>254</v>
      </c>
      <c r="AC43" s="47" t="s">
        <v>326</v>
      </c>
      <c r="AD43" s="47">
        <f ca="1">IF(AD$2=0,INDIRECT(AB43&amp;"!"&amp;AC43&amp;$AG$2),0)</f>
        <v>1553</v>
      </c>
      <c r="AF43" s="43">
        <f>+'水洗化人口等'!B43</f>
        <v>0</v>
      </c>
      <c r="AG43" s="11">
        <v>43</v>
      </c>
      <c r="AI43" s="43" t="s">
        <v>327</v>
      </c>
      <c r="AJ43" s="3" t="s">
        <v>16</v>
      </c>
    </row>
    <row r="44" spans="27:36" ht="13.5" hidden="1">
      <c r="AA44" s="4" t="s">
        <v>1</v>
      </c>
      <c r="AB44" s="47" t="s">
        <v>254</v>
      </c>
      <c r="AC44" s="47" t="s">
        <v>328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329</v>
      </c>
      <c r="AJ44" s="3" t="s">
        <v>15</v>
      </c>
    </row>
    <row r="45" spans="27:36" ht="13.5" hidden="1">
      <c r="AA45" s="4" t="s">
        <v>2</v>
      </c>
      <c r="AB45" s="47" t="s">
        <v>254</v>
      </c>
      <c r="AC45" s="47" t="s">
        <v>330</v>
      </c>
      <c r="AD45" s="47">
        <f ca="1">IF(AD$2=0,INDIRECT(AB45&amp;"!"&amp;AC45&amp;$AG$2),0)</f>
        <v>0</v>
      </c>
      <c r="AF45" s="43">
        <f>+'水洗化人口等'!B45</f>
        <v>0</v>
      </c>
      <c r="AG45" s="11">
        <v>45</v>
      </c>
      <c r="AI45" s="43" t="s">
        <v>331</v>
      </c>
      <c r="AJ45" s="3" t="s">
        <v>14</v>
      </c>
    </row>
    <row r="46" spans="27:36" ht="13.5" hidden="1">
      <c r="AA46" s="4" t="s">
        <v>3</v>
      </c>
      <c r="AB46" s="47" t="s">
        <v>254</v>
      </c>
      <c r="AC46" s="47" t="s">
        <v>332</v>
      </c>
      <c r="AD46" s="47">
        <f ca="1">IF(AD$2=0,INDIRECT(AB46&amp;"!"&amp;AC46&amp;$AG$2),0)</f>
        <v>1446</v>
      </c>
      <c r="AF46" s="43">
        <f>+'水洗化人口等'!B46</f>
        <v>0</v>
      </c>
      <c r="AG46" s="11">
        <v>46</v>
      </c>
      <c r="AI46" s="43" t="s">
        <v>333</v>
      </c>
      <c r="AJ46" s="3" t="s">
        <v>13</v>
      </c>
    </row>
    <row r="47" spans="27:36" ht="13.5" hidden="1">
      <c r="AA47" s="4" t="s">
        <v>4</v>
      </c>
      <c r="AB47" s="47" t="s">
        <v>254</v>
      </c>
      <c r="AC47" s="47" t="s">
        <v>334</v>
      </c>
      <c r="AD47" s="47">
        <f ca="1">IF(AD$2=0,INDIRECT(AB47&amp;"!"&amp;AC47&amp;$AG$2),0)</f>
        <v>5</v>
      </c>
      <c r="AF47" s="43">
        <f>+'水洗化人口等'!B47</f>
        <v>0</v>
      </c>
      <c r="AG47" s="11">
        <v>47</v>
      </c>
      <c r="AI47" s="43" t="s">
        <v>335</v>
      </c>
      <c r="AJ47" s="3" t="s">
        <v>12</v>
      </c>
    </row>
    <row r="48" spans="27:36" ht="13.5" hidden="1">
      <c r="AA48" s="4" t="s">
        <v>5</v>
      </c>
      <c r="AB48" s="47" t="s">
        <v>254</v>
      </c>
      <c r="AC48" s="47" t="s">
        <v>336</v>
      </c>
      <c r="AD48" s="47">
        <f ca="1">IF(AD$2=0,INDIRECT(AB48&amp;"!"&amp;AC48&amp;$AG$2),0)</f>
        <v>1918</v>
      </c>
      <c r="AF48" s="43">
        <f>+'水洗化人口等'!B48</f>
        <v>0</v>
      </c>
      <c r="AG48" s="11">
        <v>48</v>
      </c>
      <c r="AI48" s="43" t="s">
        <v>337</v>
      </c>
      <c r="AJ48" s="3" t="s">
        <v>11</v>
      </c>
    </row>
    <row r="49" spans="27:36" ht="13.5" hidden="1">
      <c r="AA49" s="4" t="s">
        <v>153</v>
      </c>
      <c r="AB49" s="47" t="s">
        <v>254</v>
      </c>
      <c r="AC49" s="47" t="s">
        <v>338</v>
      </c>
      <c r="AD49" s="47">
        <f ca="1">IF(AD$2=0,INDIRECT(AB49&amp;"!"&amp;AC49&amp;$AG$2),0)</f>
        <v>127</v>
      </c>
      <c r="AF49" s="43">
        <f>+'水洗化人口等'!B49</f>
        <v>0</v>
      </c>
      <c r="AG49" s="11">
        <v>49</v>
      </c>
      <c r="AI49" s="43" t="s">
        <v>339</v>
      </c>
      <c r="AJ49" s="3" t="s">
        <v>10</v>
      </c>
    </row>
    <row r="50" spans="27:36" ht="13.5" hidden="1">
      <c r="AA50" s="4" t="s">
        <v>297</v>
      </c>
      <c r="AB50" s="47" t="s">
        <v>254</v>
      </c>
      <c r="AC50" s="47" t="s">
        <v>340</v>
      </c>
      <c r="AD50" s="47">
        <f ca="1">IF(AD$2=0,INDIRECT(AB50&amp;"!"&amp;AC50&amp;$AG$2),0)</f>
        <v>362</v>
      </c>
      <c r="AF50" s="43">
        <f>+'水洗化人口等'!B50</f>
        <v>0</v>
      </c>
      <c r="AG50" s="11">
        <v>50</v>
      </c>
      <c r="AI50" s="43" t="s">
        <v>341</v>
      </c>
      <c r="AJ50" s="3" t="s">
        <v>9</v>
      </c>
    </row>
    <row r="51" spans="27:36" ht="13.5" hidden="1">
      <c r="AA51" s="4" t="s">
        <v>0</v>
      </c>
      <c r="AB51" s="47" t="s">
        <v>254</v>
      </c>
      <c r="AC51" s="47" t="s">
        <v>342</v>
      </c>
      <c r="AD51" s="47">
        <f ca="1">IF(AD$2=0,INDIRECT(AB51&amp;"!"&amp;AC51&amp;$AG$2),0)</f>
        <v>6</v>
      </c>
      <c r="AF51" s="43">
        <f>+'水洗化人口等'!B51</f>
        <v>0</v>
      </c>
      <c r="AG51" s="11">
        <v>51</v>
      </c>
      <c r="AI51" s="43" t="s">
        <v>343</v>
      </c>
      <c r="AJ51" s="3" t="s">
        <v>8</v>
      </c>
    </row>
    <row r="52" spans="27:36" ht="13.5" hidden="1">
      <c r="AA52" s="4" t="s">
        <v>150</v>
      </c>
      <c r="AB52" s="47" t="s">
        <v>254</v>
      </c>
      <c r="AC52" s="47" t="s">
        <v>344</v>
      </c>
      <c r="AD52" s="47">
        <f ca="1">IF(AD$2=0,INDIRECT(AB52&amp;"!"&amp;AC52&amp;$AG$2),0)</f>
        <v>4</v>
      </c>
      <c r="AF52" s="43">
        <f>+'水洗化人口等'!B52</f>
        <v>0</v>
      </c>
      <c r="AG52" s="11">
        <v>52</v>
      </c>
      <c r="AI52" s="43" t="s">
        <v>345</v>
      </c>
      <c r="AJ52" s="3" t="s">
        <v>7</v>
      </c>
    </row>
    <row r="53" spans="27:33" ht="13.5" hidden="1">
      <c r="AA53" s="4" t="s">
        <v>1</v>
      </c>
      <c r="AB53" s="47" t="s">
        <v>254</v>
      </c>
      <c r="AC53" s="47" t="s">
        <v>346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2011-02-23T10:44:35Z</dcterms:modified>
  <cp:category/>
  <cp:version/>
  <cp:contentType/>
  <cp:contentStatus/>
</cp:coreProperties>
</file>