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'災害廃棄物搬入量'!$2:$24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<sst xmlns="http://schemas.openxmlformats.org/spreadsheetml/2006/main" count="3661" uniqueCount="716">
  <si>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</si>
  <si>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</si>
  <si>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</si>
  <si>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</si>
  <si>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</si>
  <si>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</si>
  <si>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</si>
  <si>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</si>
  <si>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</si>
  <si>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</si>
  <si>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</si>
  <si>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</si>
  <si>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</si>
  <si>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</si>
  <si>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</si>
  <si>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</si>
  <si>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</si>
  <si>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</si>
  <si>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</si>
  <si>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</si>
  <si>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</si>
  <si>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</si>
  <si>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</si>
  <si>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</si>
  <si>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</si>
  <si>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</si>
  <si>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</si>
  <si>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</si>
  <si>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</si>
  <si>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</si>
  <si>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</si>
  <si>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</si>
  <si>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</si>
  <si>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</si>
  <si>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</si>
  <si>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</si>
  <si>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</si>
  <si>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</si>
  <si>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</si>
  <si>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</si>
  <si>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</si>
  <si>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</si>
  <si>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</si>
  <si>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</si>
  <si>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</si>
  <si>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</si>
  <si>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</si>
  <si>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</si>
  <si>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</si>
  <si>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</si>
  <si>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</si>
  <si>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</si>
  <si>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</si>
  <si>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</si>
  <si>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</si>
  <si>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</si>
  <si>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</si>
  <si>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</si>
  <si>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</si>
  <si>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</si>
  <si>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</si>
  <si>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</si>
  <si>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</si>
  <si>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</si>
  <si>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</si>
  <si>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</si>
  <si>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</si>
  <si>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</si>
  <si>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</si>
  <si>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</si>
  <si>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</si>
  <si>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</si>
  <si>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</si>
  <si>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</si>
  <si>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</si>
  <si>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</si>
  <si>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</si>
  <si>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</si>
  <si>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</si>
  <si>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</si>
  <si>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</si>
  <si>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</si>
  <si>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</si>
  <si>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</si>
  <si>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</si>
  <si>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</si>
  <si>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</si>
  <si>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</si>
  <si>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</si>
  <si>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</si>
  <si>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</si>
  <si>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</si>
  <si>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</si>
  <si>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</si>
  <si>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</si>
  <si>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</si>
  <si>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</si>
  <si>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</si>
  <si>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</si>
  <si>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</si>
  <si>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</si>
  <si>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</si>
  <si>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</si>
  <si>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</si>
  <si>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</si>
  <si>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</si>
  <si>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</si>
  <si>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</si>
  <si>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</si>
  <si>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</si>
  <si>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</si>
  <si>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</si>
  <si>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</si>
  <si>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</si>
  <si>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</si>
  <si>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</si>
  <si>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</si>
  <si>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</si>
  <si>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</si>
  <si>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</si>
  <si>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</si>
  <si>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</si>
  <si>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</si>
  <si>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</si>
  <si>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</si>
  <si>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</si>
  <si>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</si>
  <si>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</si>
  <si>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</si>
  <si>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</si>
  <si>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</si>
  <si>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</si>
  <si>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</si>
  <si>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</si>
  <si>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</si>
  <si>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</si>
  <si>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</si>
  <si>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</si>
  <si>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</si>
  <si>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</si>
  <si>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</si>
  <si>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</si>
  <si>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</si>
  <si>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</si>
  <si>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</si>
  <si>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</si>
  <si>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</si>
  <si>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</si>
  <si>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</si>
  <si>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</si>
  <si>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</si>
  <si>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</si>
  <si>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</si>
  <si>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</si>
  <si>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</si>
  <si>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</si>
  <si>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</si>
  <si>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</si>
  <si>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</si>
  <si>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</si>
  <si>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</si>
  <si>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</si>
  <si>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</si>
  <si>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</si>
  <si>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</si>
  <si>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</si>
  <si>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</si>
  <si>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</si>
  <si>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</si>
  <si>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</si>
  <si>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</si>
  <si>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</si>
  <si>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</si>
  <si>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</si>
  <si>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</si>
  <si>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</si>
  <si>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</si>
  <si>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</si>
  <si>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</si>
  <si>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</si>
  <si>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</si>
  <si>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</si>
  <si>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</si>
  <si>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</si>
  <si>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</si>
  <si>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</si>
  <si>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</si>
  <si>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</si>
  <si>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香川県</t>
  </si>
  <si>
    <t>37000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</si>
  <si>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</si>
  <si>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</si>
  <si>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</si>
  <si>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</si>
  <si>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</si>
  <si>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</si>
  <si>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</si>
  <si>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</si>
  <si>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</si>
  <si>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</si>
  <si>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</si>
  <si>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</si>
  <si>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</si>
  <si>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</si>
  <si>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</si>
  <si>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</si>
  <si>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</si>
  <si>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</si>
  <si>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</si>
  <si>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</si>
  <si>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</si>
  <si>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</si>
  <si>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</si>
  <si>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</si>
  <si>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</si>
  <si>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</si>
  <si>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</si>
  <si>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</si>
  <si>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</si>
  <si>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</si>
  <si>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</si>
  <si>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</si>
  <si>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</si>
  <si>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</si>
  <si>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</si>
  <si>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</si>
  <si>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</si>
  <si>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</si>
  <si>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</si>
  <si>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</si>
  <si>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</si>
  <si>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</si>
  <si>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</si>
  <si>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</si>
  <si>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</si>
  <si>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</si>
  <si>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</si>
  <si>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</si>
  <si>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</si>
  <si>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</si>
  <si>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</si>
  <si>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</si>
  <si>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</si>
  <si>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</si>
  <si>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</si>
  <si>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</si>
  <si>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</si>
  <si>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</si>
  <si>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</si>
  <si>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</si>
  <si>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</si>
  <si>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</si>
  <si>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</si>
  <si>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</si>
  <si>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</si>
  <si>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</si>
  <si>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</si>
  <si>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</si>
  <si>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</si>
  <si>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</si>
  <si>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</si>
  <si>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</si>
  <si>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</si>
  <si>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</si>
  <si>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</si>
  <si>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</si>
  <si>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</si>
  <si>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</si>
  <si>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</si>
  <si>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</si>
  <si>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</si>
  <si>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</si>
  <si>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</si>
  <si>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</si>
  <si>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</si>
  <si>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</si>
  <si>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</si>
  <si>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</si>
  <si>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</si>
  <si>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</si>
  <si>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</si>
  <si>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</si>
  <si>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</si>
  <si>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</si>
  <si>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</si>
  <si>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</si>
  <si>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</si>
  <si>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</si>
  <si>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</si>
  <si>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</si>
  <si>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</si>
  <si>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</si>
  <si>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</si>
  <si>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</si>
  <si>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</si>
  <si>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</si>
  <si>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</si>
  <si>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</si>
  <si>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</si>
  <si>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</si>
  <si>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</si>
  <si>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</si>
  <si>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</si>
  <si>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</si>
  <si>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</si>
  <si>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</si>
  <si>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</si>
  <si>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</si>
  <si>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</si>
  <si>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</si>
  <si>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</si>
  <si>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</si>
  <si>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</si>
  <si>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</si>
  <si>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</si>
  <si>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</si>
  <si>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</si>
  <si>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</si>
  <si>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</si>
  <si>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</si>
  <si>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</si>
  <si>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</si>
  <si>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</si>
  <si>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</si>
  <si>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</si>
  <si>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</si>
  <si>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</si>
  <si>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</si>
  <si>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</si>
  <si>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</si>
  <si>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</si>
  <si>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</si>
  <si>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</si>
  <si>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</si>
  <si>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</si>
  <si>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</si>
  <si>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</si>
  <si>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</si>
  <si>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</si>
  <si>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</si>
  <si>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</si>
  <si>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</si>
  <si>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</si>
  <si>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</si>
  <si>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</si>
  <si>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</si>
  <si>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</si>
  <si>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</si>
  <si>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</si>
  <si>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</si>
  <si>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</si>
  <si>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</si>
  <si>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</si>
  <si>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</si>
  <si>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</si>
  <si>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</si>
  <si>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</si>
  <si>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</si>
  <si>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</si>
  <si>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</si>
  <si>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</si>
  <si>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</si>
  <si>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</si>
  <si>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</si>
  <si>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</si>
  <si>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</si>
  <si>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</si>
  <si>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</si>
  <si>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</si>
  <si>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</si>
  <si>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</si>
  <si>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</si>
  <si>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</si>
  <si>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</si>
  <si>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</si>
  <si>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</si>
  <si>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</si>
  <si>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</si>
  <si>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</si>
  <si>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</si>
  <si>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</si>
  <si>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香川県</t>
  </si>
  <si>
    <t>37000</t>
  </si>
  <si>
    <t>37201</t>
  </si>
  <si>
    <t>高松市</t>
  </si>
  <si>
    <t>-</t>
  </si>
  <si>
    <t>有る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</si>
  <si>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</si>
  <si>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</si>
  <si>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</si>
  <si>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</si>
  <si>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</si>
  <si>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</si>
  <si>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</si>
  <si>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</si>
  <si>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</si>
  <si>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</si>
  <si>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無い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</si>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</sst>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SUM(D8:D24)</f>
        <v>1016434</v>
      </c>
      <c r="E7" s="231">
        <f>SUM(E8:E24)</f>
        <v>1016419</v>
      </c>
      <c r="F7" s="231">
        <f>SUM(F8:F24)</f>
        <v>15</v>
      </c>
      <c r="G7" s="231">
        <f>SUM(G8:G24)</f>
        <v>8993</v>
      </c>
      <c r="H7" s="231">
        <f>SUM(H8:H24)</f>
        <v>319783</v>
      </c>
      <c r="I7" s="231">
        <f>SUM(I8:I24)</f>
        <v>13869</v>
      </c>
      <c r="J7" s="231">
        <f>SUM(J8:J24)</f>
        <v>5592</v>
      </c>
      <c r="K7" s="231">
        <f>SUM(K8:K24)</f>
        <v>339244</v>
      </c>
      <c r="L7" s="231">
        <f>IF(D7&lt;&gt;0,K7/D7/365*1000000,"-")</f>
        <v>914.4082315608846</v>
      </c>
      <c r="M7" s="231">
        <f>IF(D7&lt;&gt;0,('ごみ搬入量内訳'!BR7+'ごみ処理概要'!J7)/'ごみ処理概要'!D7/365*1000000,"-")</f>
        <v>660.5688687452866</v>
      </c>
      <c r="N7" s="231">
        <f>IF(D7&lt;&gt;0,'ごみ搬入量内訳'!CM7/'ごみ処理概要'!D7/365*1000000,"-")</f>
        <v>253.83936281559804</v>
      </c>
      <c r="O7" s="231">
        <f>SUM(O8:O24)</f>
        <v>7</v>
      </c>
      <c r="P7" s="231">
        <f>SUM(P8:P24)</f>
        <v>246085</v>
      </c>
      <c r="Q7" s="231">
        <f>SUM(Q8:Q24)</f>
        <v>9621</v>
      </c>
      <c r="R7" s="231">
        <f>SUM(R8:R24)</f>
        <v>62201</v>
      </c>
      <c r="S7" s="231">
        <f>SUM(S8:S24)</f>
        <v>12170</v>
      </c>
      <c r="T7" s="231">
        <f>SUM(T8:T24)</f>
        <v>48070</v>
      </c>
      <c r="U7" s="231">
        <f>SUM(U8:U24)</f>
        <v>0</v>
      </c>
      <c r="V7" s="231">
        <f>SUM(V8:V24)</f>
        <v>0</v>
      </c>
      <c r="W7" s="231">
        <f>SUM(W8:W24)</f>
        <v>0</v>
      </c>
      <c r="X7" s="231">
        <f>SUM(X8:X24)</f>
        <v>1946</v>
      </c>
      <c r="Y7" s="231">
        <f>SUM(Y8:Y24)</f>
        <v>15</v>
      </c>
      <c r="Z7" s="231">
        <f>SUM(Z8:Z24)</f>
        <v>15745</v>
      </c>
      <c r="AA7" s="231">
        <f>SUM(AA8:AA24)</f>
        <v>333652</v>
      </c>
      <c r="AB7" s="236">
        <f>IF(AA7&lt;&gt;0,(Z7+P7+R7)/AA7*100,"-")</f>
        <v>97.11645666742595</v>
      </c>
      <c r="AC7" s="231">
        <f>SUM(AC8:AC24)</f>
        <v>7239</v>
      </c>
      <c r="AD7" s="231">
        <f>SUM(AD8:AD24)</f>
        <v>1858</v>
      </c>
      <c r="AE7" s="231">
        <f>SUM(AE8:AE24)</f>
        <v>0</v>
      </c>
      <c r="AF7" s="231">
        <f>SUM(AF8:AF24)</f>
        <v>0</v>
      </c>
      <c r="AG7" s="231">
        <f>SUM(AG8:AG24)</f>
        <v>0</v>
      </c>
      <c r="AH7" s="231">
        <f>SUM(AH8:AH24)</f>
        <v>1844</v>
      </c>
      <c r="AI7" s="231">
        <f>SUM(AI8:AI24)</f>
        <v>38570</v>
      </c>
      <c r="AJ7" s="231">
        <f>SUM(AJ8:AJ24)</f>
        <v>49511</v>
      </c>
      <c r="AK7" s="236">
        <f>IF((AA7+J7)&lt;&gt;0,(Z7+AJ7+J7)/(AA7+J7)*100,"-")</f>
        <v>20.884083432573604</v>
      </c>
      <c r="AL7" s="236">
        <f>IF((AA7+J7)&lt;&gt;0,('資源化量内訳'!D7-'資源化量内訳'!R7-'資源化量内訳'!T7-'資源化量内訳'!V7-'資源化量内訳'!U7)/(AA7+J7)*100,"-")</f>
        <v>19.455318295975758</v>
      </c>
      <c r="AM7" s="231">
        <f>SUM(AM8:AM24)</f>
        <v>9621</v>
      </c>
      <c r="AN7" s="231">
        <f>SUM(AN8:AN24)</f>
        <v>25234</v>
      </c>
      <c r="AO7" s="231">
        <f>SUM(AO8:AO24)</f>
        <v>8014</v>
      </c>
      <c r="AP7" s="231">
        <f>SUM(AP8:AP24)</f>
        <v>42869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423855</v>
      </c>
      <c r="E8" s="232">
        <v>423855</v>
      </c>
      <c r="F8" s="232">
        <v>0</v>
      </c>
      <c r="G8" s="232">
        <v>3209</v>
      </c>
      <c r="H8" s="232">
        <f>SUM('ごみ搬入量内訳'!E8,+'ごみ搬入量内訳'!AD8)</f>
        <v>150691</v>
      </c>
      <c r="I8" s="232">
        <f>'ごみ搬入量内訳'!BC8</f>
        <v>3389</v>
      </c>
      <c r="J8" s="232">
        <f>'資源化量内訳'!BO8</f>
        <v>0</v>
      </c>
      <c r="K8" s="232">
        <f>SUM(H8:J8)</f>
        <v>154080</v>
      </c>
      <c r="L8" s="232">
        <f>IF(D8&lt;&gt;0,K8/D8/365*1000000,"-")</f>
        <v>995.9466947455377</v>
      </c>
      <c r="M8" s="232">
        <f>IF(D8&lt;&gt;0,('ごみ搬入量内訳'!BR8+'ごみ処理概要'!J8)/'ごみ処理概要'!D8/365*1000000,"-")</f>
        <v>627.9609384380126</v>
      </c>
      <c r="N8" s="232">
        <f>IF(D8&lt;&gt;0,'ごみ搬入量内訳'!CM8/'ごみ処理概要'!D8/365*1000000,"-")</f>
        <v>367.98575630752504</v>
      </c>
      <c r="O8" s="233">
        <f>'ごみ搬入量内訳'!DH8</f>
        <v>0</v>
      </c>
      <c r="P8" s="233">
        <f>'ごみ処理量内訳'!E8</f>
        <v>109488</v>
      </c>
      <c r="Q8" s="233">
        <f>'ごみ処理量内訳'!N8</f>
        <v>120</v>
      </c>
      <c r="R8" s="232">
        <f>SUM(S8:Y8)</f>
        <v>44393</v>
      </c>
      <c r="S8" s="233">
        <f>'ごみ処理量内訳'!G8</f>
        <v>7507</v>
      </c>
      <c r="T8" s="233">
        <f>'ごみ処理量内訳'!L8</f>
        <v>36886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79</v>
      </c>
      <c r="AA8" s="232">
        <f>SUM(P8,Q8,R8,Z8)</f>
        <v>154080</v>
      </c>
      <c r="AB8" s="237">
        <f>IF(AA8&lt;&gt;0,(Z8+P8+R8)/AA8*100,"-")</f>
        <v>99.9221183800623</v>
      </c>
      <c r="AC8" s="232">
        <f>'施設資源化量内訳'!Y8</f>
        <v>2094</v>
      </c>
      <c r="AD8" s="232">
        <f>'施設資源化量内訳'!AT8</f>
        <v>1075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29349</v>
      </c>
      <c r="AJ8" s="232">
        <f>SUM(AC8:AI8)</f>
        <v>32518</v>
      </c>
      <c r="AK8" s="237">
        <f>IF((AA8+J8)&lt;&gt;0,(Z8+AJ8+J8)/(AA8+J8)*100,"-")</f>
        <v>21.155893042575286</v>
      </c>
      <c r="AL8" s="237">
        <f>IF((AA8+J8)&lt;&gt;0,('資源化量内訳'!D8-'資源化量内訳'!R8-'資源化量内訳'!T8-'資源化量内訳'!V8-'資源化量内訳'!U8)/(AA8+J8)*100,"-")</f>
        <v>19.930555555555557</v>
      </c>
      <c r="AM8" s="232">
        <f>'ごみ処理量内訳'!AA8</f>
        <v>120</v>
      </c>
      <c r="AN8" s="232">
        <f>'ごみ処理量内訳'!AB8</f>
        <v>12245</v>
      </c>
      <c r="AO8" s="232">
        <f>'ごみ処理量内訳'!AC8</f>
        <v>4973</v>
      </c>
      <c r="AP8" s="232">
        <f>SUM(AM8:AO8)</f>
        <v>17338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111935</v>
      </c>
      <c r="E9" s="232">
        <v>111935</v>
      </c>
      <c r="F9" s="232">
        <v>0</v>
      </c>
      <c r="G9" s="232">
        <v>1548</v>
      </c>
      <c r="H9" s="232">
        <f>SUM('ごみ搬入量内訳'!E9,+'ごみ搬入量内訳'!AD9)</f>
        <v>34189</v>
      </c>
      <c r="I9" s="232">
        <f>'ごみ搬入量内訳'!BC9</f>
        <v>1791</v>
      </c>
      <c r="J9" s="232">
        <f>'資源化量内訳'!BO9</f>
        <v>0</v>
      </c>
      <c r="K9" s="232">
        <f>SUM(H9:J9)</f>
        <v>35980</v>
      </c>
      <c r="L9" s="232">
        <f>IF(D9&lt;&gt;0,K9/D9/365*1000000,"-")</f>
        <v>880.6480767030278</v>
      </c>
      <c r="M9" s="232">
        <f>IF(D9&lt;&gt;0,('ごみ搬入量内訳'!BR9+'ごみ処理概要'!J9)/'ごみ処理概要'!D9/365*1000000,"-")</f>
        <v>686.9936135881208</v>
      </c>
      <c r="N9" s="232">
        <f>IF(D9&lt;&gt;0,'ごみ搬入量内訳'!CM9/'ごみ処理概要'!D9/365*1000000,"-")</f>
        <v>193.65446311490706</v>
      </c>
      <c r="O9" s="233">
        <f>'ごみ搬入量内訳'!DH9</f>
        <v>0</v>
      </c>
      <c r="P9" s="233">
        <f>'ごみ処理量内訳'!E9</f>
        <v>27630</v>
      </c>
      <c r="Q9" s="233">
        <f>'ごみ処理量内訳'!N9</f>
        <v>0</v>
      </c>
      <c r="R9" s="232">
        <f>SUM(S9:Y9)</f>
        <v>4564</v>
      </c>
      <c r="S9" s="233">
        <f>'ごみ処理量内訳'!G9</f>
        <v>2326</v>
      </c>
      <c r="T9" s="233">
        <f>'ごみ処理量内訳'!L9</f>
        <v>2238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3786</v>
      </c>
      <c r="AA9" s="232">
        <f>SUM(P9,Q9,R9,Z9)</f>
        <v>35980</v>
      </c>
      <c r="AB9" s="237">
        <f>IF(AA9&lt;&gt;0,(Z9+P9+R9)/AA9*100,"-")</f>
        <v>100</v>
      </c>
      <c r="AC9" s="232">
        <f>'施設資源化量内訳'!Y9</f>
        <v>0</v>
      </c>
      <c r="AD9" s="232">
        <f>'施設資源化量内訳'!AT9</f>
        <v>409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1695</v>
      </c>
      <c r="AJ9" s="232">
        <f>SUM(AC9:AI9)</f>
        <v>2104</v>
      </c>
      <c r="AK9" s="237">
        <f>IF((AA9+J9)&lt;&gt;0,(Z9+AJ9+J9)/(AA9+J9)*100,"-")</f>
        <v>16.370205669816563</v>
      </c>
      <c r="AL9" s="237">
        <f>IF((AA9+J9)&lt;&gt;0,('資源化量内訳'!D9-'資源化量内訳'!R9-'資源化量内訳'!T9-'資源化量内訳'!V9-'資源化量内訳'!U9)/(AA9+J9)*100,"-")</f>
        <v>16.370205669816563</v>
      </c>
      <c r="AM9" s="232">
        <f>'ごみ処理量内訳'!AA9</f>
        <v>0</v>
      </c>
      <c r="AN9" s="232">
        <f>'ごみ処理量内訳'!AB9</f>
        <v>3450</v>
      </c>
      <c r="AO9" s="232">
        <f>'ごみ処理量内訳'!AC9</f>
        <v>1444</v>
      </c>
      <c r="AP9" s="232">
        <f>SUM(AM9:AO9)</f>
        <v>4894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57699</v>
      </c>
      <c r="E10" s="232">
        <v>57699</v>
      </c>
      <c r="F10" s="232">
        <v>0</v>
      </c>
      <c r="G10" s="232">
        <v>405</v>
      </c>
      <c r="H10" s="232">
        <f>SUM('ごみ搬入量内訳'!E10,+'ごみ搬入量内訳'!AD10)</f>
        <v>18549</v>
      </c>
      <c r="I10" s="232">
        <f>'ごみ搬入量内訳'!BC10</f>
        <v>1629</v>
      </c>
      <c r="J10" s="232">
        <f>'資源化量内訳'!BO10</f>
        <v>537</v>
      </c>
      <c r="K10" s="232">
        <f>SUM(H10:J10)</f>
        <v>20715</v>
      </c>
      <c r="L10" s="232">
        <f>IF(D10&lt;&gt;0,K10/D10/365*1000000,"-")</f>
        <v>983.6119284135644</v>
      </c>
      <c r="M10" s="232">
        <f>IF(D10&lt;&gt;0,('ごみ搬入量内訳'!BR10+'ごみ処理概要'!J10)/'ごみ処理概要'!D10/365*1000000,"-")</f>
        <v>687.6499129753917</v>
      </c>
      <c r="N10" s="232">
        <f>IF(D10&lt;&gt;0,'ごみ搬入量内訳'!CM10/'ごみ処理概要'!D10/365*1000000,"-")</f>
        <v>295.9620154381726</v>
      </c>
      <c r="O10" s="233">
        <f>'ごみ搬入量内訳'!DH10</f>
        <v>0</v>
      </c>
      <c r="P10" s="233">
        <f>'ごみ処理量内訳'!E10</f>
        <v>16485</v>
      </c>
      <c r="Q10" s="233">
        <f>'ごみ処理量内訳'!N10</f>
        <v>87</v>
      </c>
      <c r="R10" s="232">
        <f>SUM(S10:Y10)</f>
        <v>1988</v>
      </c>
      <c r="S10" s="233">
        <f>'ごみ処理量内訳'!G10</f>
        <v>0</v>
      </c>
      <c r="T10" s="233">
        <f>'ごみ処理量内訳'!L10</f>
        <v>1988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1618</v>
      </c>
      <c r="AA10" s="232">
        <f>SUM(P10,Q10,R10,Z10)</f>
        <v>20178</v>
      </c>
      <c r="AB10" s="237">
        <f>IF(AA10&lt;&gt;0,(Z10+P10+R10)/AA10*100,"-")</f>
        <v>99.5688373476063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1041</v>
      </c>
      <c r="AJ10" s="232">
        <f>SUM(AC10:AI10)</f>
        <v>1041</v>
      </c>
      <c r="AK10" s="237">
        <f>IF((AA10+J10)&lt;&gt;0,(Z10+AJ10+J10)/(AA10+J10)*100,"-")</f>
        <v>15.428433502293023</v>
      </c>
      <c r="AL10" s="237">
        <f>IF((AA10+J10)&lt;&gt;0,('資源化量内訳'!D10-'資源化量内訳'!R10-'資源化量内訳'!T10-'資源化量内訳'!V10-'資源化量内訳'!U10)/(AA10+J10)*100,"-")</f>
        <v>15.428433502293023</v>
      </c>
      <c r="AM10" s="232">
        <f>'ごみ処理量内訳'!AA10</f>
        <v>87</v>
      </c>
      <c r="AN10" s="232">
        <f>'ごみ処理量内訳'!AB10</f>
        <v>2210</v>
      </c>
      <c r="AO10" s="232">
        <f>'ごみ処理量内訳'!AC10</f>
        <v>382</v>
      </c>
      <c r="AP10" s="232">
        <f>SUM(AM10:AO10)</f>
        <v>2679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34353</v>
      </c>
      <c r="E11" s="232">
        <v>34353</v>
      </c>
      <c r="F11" s="232">
        <v>0</v>
      </c>
      <c r="G11" s="232">
        <v>439</v>
      </c>
      <c r="H11" s="232">
        <f>SUM('ごみ搬入量内訳'!E11,+'ごみ搬入量内訳'!AD11)</f>
        <v>9530</v>
      </c>
      <c r="I11" s="232">
        <f>'ごみ搬入量内訳'!BC11</f>
        <v>31</v>
      </c>
      <c r="J11" s="232">
        <f>'資源化量内訳'!BO11</f>
        <v>0</v>
      </c>
      <c r="K11" s="232">
        <f>SUM(H11:J11)</f>
        <v>9561</v>
      </c>
      <c r="L11" s="232">
        <f>IF(D11&lt;&gt;0,K11/D11/365*1000000,"-")</f>
        <v>762.510422610695</v>
      </c>
      <c r="M11" s="232">
        <f>IF(D11&lt;&gt;0,('ごみ搬入量内訳'!BR11+'ごみ処理概要'!J11)/'ごみ処理概要'!D11/365*1000000,"-")</f>
        <v>632.3548939316181</v>
      </c>
      <c r="N11" s="232">
        <f>IF(D11&lt;&gt;0,'ごみ搬入量内訳'!CM11/'ごみ処理概要'!D11/365*1000000,"-")</f>
        <v>130.1555286790769</v>
      </c>
      <c r="O11" s="233">
        <f>'ごみ搬入量内訳'!DH11</f>
        <v>0</v>
      </c>
      <c r="P11" s="233">
        <f>'ごみ処理量内訳'!E11</f>
        <v>5698</v>
      </c>
      <c r="Q11" s="233">
        <f>'ごみ処理量内訳'!N11</f>
        <v>1563</v>
      </c>
      <c r="R11" s="232">
        <f>SUM(S11:Y11)</f>
        <v>2300</v>
      </c>
      <c r="S11" s="233">
        <f>'ごみ処理量内訳'!G11</f>
        <v>0</v>
      </c>
      <c r="T11" s="233">
        <f>'ごみ処理量内訳'!L11</f>
        <v>2300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0</v>
      </c>
      <c r="AA11" s="232">
        <f>SUM(P11,Q11,R11,Z11)</f>
        <v>9561</v>
      </c>
      <c r="AB11" s="237">
        <f>IF(AA11&lt;&gt;0,(Z11+P11+R11)/AA11*100,"-")</f>
        <v>83.6523376215877</v>
      </c>
      <c r="AC11" s="232">
        <f>'施設資源化量内訳'!Y11</f>
        <v>0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2055</v>
      </c>
      <c r="AJ11" s="232">
        <f>SUM(AC11:AI11)</f>
        <v>2055</v>
      </c>
      <c r="AK11" s="237">
        <f>IF((AA11+J11)&lt;&gt;0,(Z11+AJ11+J11)/(AA11+J11)*100,"-")</f>
        <v>21.49356761844995</v>
      </c>
      <c r="AL11" s="237">
        <f>IF((AA11+J11)&lt;&gt;0,('資源化量内訳'!D11-'資源化量内訳'!R11-'資源化量内訳'!T11-'資源化量内訳'!V11-'資源化量内訳'!U11)/(AA11+J11)*100,"-")</f>
        <v>21.49356761844995</v>
      </c>
      <c r="AM11" s="232">
        <f>'ごみ処理量内訳'!AA11</f>
        <v>1563</v>
      </c>
      <c r="AN11" s="232">
        <f>'ごみ処理量内訳'!AB11</f>
        <v>706</v>
      </c>
      <c r="AO11" s="232">
        <f>'ごみ処理量内訳'!AC11</f>
        <v>0</v>
      </c>
      <c r="AP11" s="232">
        <f>SUM(AM11:AO11)</f>
        <v>2269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64616</v>
      </c>
      <c r="E12" s="234">
        <v>64616</v>
      </c>
      <c r="F12" s="234">
        <v>0</v>
      </c>
      <c r="G12" s="234">
        <v>487</v>
      </c>
      <c r="H12" s="234">
        <f>SUM('ごみ搬入量内訳'!E12,+'ごみ搬入量内訳'!AD12)</f>
        <v>16254</v>
      </c>
      <c r="I12" s="234">
        <f>'ごみ搬入量内訳'!BC12</f>
        <v>0</v>
      </c>
      <c r="J12" s="234">
        <f>'資源化量内訳'!BO12</f>
        <v>1458</v>
      </c>
      <c r="K12" s="234">
        <f>SUM(H12:J12)</f>
        <v>17712</v>
      </c>
      <c r="L12" s="234">
        <f>IF(D12&lt;&gt;0,K12/D12/365*1000000,"-")</f>
        <v>750.9908907586398</v>
      </c>
      <c r="M12" s="234">
        <f>IF(D12&lt;&gt;0,('ごみ搬入量内訳'!BR12+'ごみ処理概要'!J12)/'ごみ処理概要'!D12/365*1000000,"-")</f>
        <v>750.9908907586398</v>
      </c>
      <c r="N12" s="234">
        <f>IF(D12&lt;&gt;0,'ごみ搬入量内訳'!CM12/'ごみ処理概要'!D12/365*1000000,"-")</f>
        <v>0</v>
      </c>
      <c r="O12" s="234">
        <f>'ごみ搬入量内訳'!DH12</f>
        <v>0</v>
      </c>
      <c r="P12" s="234">
        <f>'ごみ処理量内訳'!E12</f>
        <v>12839</v>
      </c>
      <c r="Q12" s="234">
        <f>'ごみ処理量内訳'!N12</f>
        <v>0</v>
      </c>
      <c r="R12" s="234">
        <f>SUM(S12:Y12)</f>
        <v>1333</v>
      </c>
      <c r="S12" s="234">
        <f>'ごみ処理量内訳'!G12</f>
        <v>0</v>
      </c>
      <c r="T12" s="234">
        <f>'ごみ処理量内訳'!L12</f>
        <v>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1333</v>
      </c>
      <c r="Y12" s="234">
        <f>'ごみ処理量内訳'!M12</f>
        <v>0</v>
      </c>
      <c r="Z12" s="234">
        <f>'資源化量内訳'!Y12</f>
        <v>2082</v>
      </c>
      <c r="AA12" s="234">
        <f>SUM(P12,Q12,R12,Z12)</f>
        <v>16254</v>
      </c>
      <c r="AB12" s="238">
        <f>IF(AA12&lt;&gt;0,(Z12+P12+R12)/AA12*100,"-")</f>
        <v>100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1231</v>
      </c>
      <c r="AI12" s="234">
        <f>'施設資源化量内訳'!EU12</f>
        <v>0</v>
      </c>
      <c r="AJ12" s="234">
        <f>SUM(AC12:AI12)</f>
        <v>1231</v>
      </c>
      <c r="AK12" s="238">
        <f>IF((AA12+J12)&lt;&gt;0,(Z12+AJ12+J12)/(AA12+J12)*100,"-")</f>
        <v>26.93654019873532</v>
      </c>
      <c r="AL12" s="238">
        <f>IF((AA12+J12)&lt;&gt;0,('資源化量内訳'!D12-'資源化量内訳'!R12-'資源化量内訳'!T12-'資源化量内訳'!V12-'資源化量内訳'!U12)/(AA12+J12)*100,"-")</f>
        <v>19.986449864498645</v>
      </c>
      <c r="AM12" s="234">
        <f>'ごみ処理量内訳'!AA12</f>
        <v>0</v>
      </c>
      <c r="AN12" s="234">
        <f>'ごみ処理量内訳'!AB12</f>
        <v>835</v>
      </c>
      <c r="AO12" s="234">
        <f>'ごみ処理量内訳'!AC12</f>
        <v>102</v>
      </c>
      <c r="AP12" s="234">
        <f>SUM(AM12:AO12)</f>
        <v>937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54213</v>
      </c>
      <c r="E13" s="234">
        <v>54213</v>
      </c>
      <c r="F13" s="234">
        <v>0</v>
      </c>
      <c r="G13" s="234">
        <v>282</v>
      </c>
      <c r="H13" s="234">
        <f>SUM('ごみ搬入量内訳'!E13,+'ごみ搬入量内訳'!AD13)</f>
        <v>17268</v>
      </c>
      <c r="I13" s="234">
        <f>'ごみ搬入量内訳'!BC13</f>
        <v>0</v>
      </c>
      <c r="J13" s="234">
        <f>'資源化量内訳'!BO13</f>
        <v>0</v>
      </c>
      <c r="K13" s="234">
        <f>SUM(H13:J13)</f>
        <v>17268</v>
      </c>
      <c r="L13" s="234">
        <f>IF(D13&lt;&gt;0,K13/D13/365*1000000,"-")</f>
        <v>872.6613366000016</v>
      </c>
      <c r="M13" s="234">
        <f>IF(D13&lt;&gt;0,('ごみ搬入量内訳'!BR13+'ごみ処理概要'!J13)/'ごみ処理概要'!D13/365*1000000,"-")</f>
        <v>702.6571243969437</v>
      </c>
      <c r="N13" s="234">
        <f>IF(D13&lt;&gt;0,'ごみ搬入量内訳'!CM13/'ごみ処理概要'!D13/365*1000000,"-")</f>
        <v>170.00421220305802</v>
      </c>
      <c r="O13" s="234">
        <f>'ごみ搬入量内訳'!DH13</f>
        <v>0</v>
      </c>
      <c r="P13" s="234">
        <f>'ごみ処理量内訳'!E13</f>
        <v>14875</v>
      </c>
      <c r="Q13" s="234">
        <f>'ごみ処理量内訳'!N13</f>
        <v>0</v>
      </c>
      <c r="R13" s="234">
        <f>SUM(S13:Y13)</f>
        <v>649</v>
      </c>
      <c r="S13" s="234">
        <f>'ごみ処理量内訳'!G13</f>
        <v>0</v>
      </c>
      <c r="T13" s="234">
        <f>'ごみ処理量内訳'!L13</f>
        <v>649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1744</v>
      </c>
      <c r="AA13" s="234">
        <f>SUM(P13,Q13,R13,Z13)</f>
        <v>17268</v>
      </c>
      <c r="AB13" s="238">
        <f>IF(AA13&lt;&gt;0,(Z13+P13+R13)/AA13*100,"-")</f>
        <v>100</v>
      </c>
      <c r="AC13" s="234">
        <f>'施設資源化量内訳'!Y13</f>
        <v>2419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557</v>
      </c>
      <c r="AJ13" s="234">
        <f>SUM(AC13:AI13)</f>
        <v>2976</v>
      </c>
      <c r="AK13" s="238">
        <f>IF((AA13+J13)&lt;&gt;0,(Z13+AJ13+J13)/(AA13+J13)*100,"-")</f>
        <v>27.333796618021772</v>
      </c>
      <c r="AL13" s="238">
        <f>IF((AA13+J13)&lt;&gt;0,('資源化量内訳'!D13-'資源化量内訳'!R13-'資源化量内訳'!T13-'資源化量内訳'!V13-'資源化量内訳'!U13)/(AA13+J13)*100,"-")</f>
        <v>24.241371322677786</v>
      </c>
      <c r="AM13" s="234">
        <f>'ごみ処理量内訳'!AA13</f>
        <v>0</v>
      </c>
      <c r="AN13" s="234">
        <f>'ごみ処理量内訳'!AB13</f>
        <v>0</v>
      </c>
      <c r="AO13" s="234">
        <f>'ごみ処理量内訳'!AC13</f>
        <v>0</v>
      </c>
      <c r="AP13" s="234">
        <f>SUM(AM13:AO13)</f>
        <v>0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35331</v>
      </c>
      <c r="E14" s="234">
        <v>35331</v>
      </c>
      <c r="F14" s="234">
        <v>0</v>
      </c>
      <c r="G14" s="234">
        <v>244</v>
      </c>
      <c r="H14" s="234">
        <f>SUM('ごみ搬入量内訳'!E14,+'ごみ搬入量内訳'!AD14)</f>
        <v>10377</v>
      </c>
      <c r="I14" s="234">
        <f>'ごみ搬入量内訳'!BC14</f>
        <v>642</v>
      </c>
      <c r="J14" s="234">
        <f>'資源化量内訳'!BO14</f>
        <v>328</v>
      </c>
      <c r="K14" s="234">
        <f>SUM(H14:J14)</f>
        <v>11347</v>
      </c>
      <c r="L14" s="234">
        <f>IF(D14&lt;&gt;0,K14/D14/365*1000000,"-")</f>
        <v>879.8978583362122</v>
      </c>
      <c r="M14" s="234">
        <f>IF(D14&lt;&gt;0,('ごみ搬入量内訳'!BR14+'ごみ処理概要'!J14)/'ごみ処理概要'!D14/365*1000000,"-")</f>
        <v>718.3725883164421</v>
      </c>
      <c r="N14" s="234">
        <f>IF(D14&lt;&gt;0,'ごみ搬入量内訳'!CM14/'ごみ処理概要'!D14/365*1000000,"-")</f>
        <v>161.52527001976998</v>
      </c>
      <c r="O14" s="234">
        <f>'ごみ搬入量内訳'!DH14</f>
        <v>0</v>
      </c>
      <c r="P14" s="234">
        <f>'ごみ処理量内訳'!E14</f>
        <v>9748</v>
      </c>
      <c r="Q14" s="234">
        <f>'ごみ処理量内訳'!N14</f>
        <v>0</v>
      </c>
      <c r="R14" s="234">
        <f>SUM(S14:Y14)</f>
        <v>132</v>
      </c>
      <c r="S14" s="234">
        <f>'ごみ処理量内訳'!G14</f>
        <v>0</v>
      </c>
      <c r="T14" s="234">
        <f>'ごみ処理量内訳'!L14</f>
        <v>132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1139</v>
      </c>
      <c r="AA14" s="234">
        <f>SUM(P14,Q14,R14,Z14)</f>
        <v>11019</v>
      </c>
      <c r="AB14" s="238">
        <f>IF(AA14&lt;&gt;0,(Z14+P14+R14)/AA14*100,"-")</f>
        <v>100</v>
      </c>
      <c r="AC14" s="234">
        <f>'施設資源化量内訳'!Y14</f>
        <v>1579</v>
      </c>
      <c r="AD14" s="234">
        <f>'施設資源化量内訳'!AT14</f>
        <v>0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132</v>
      </c>
      <c r="AJ14" s="234">
        <f>SUM(AC14:AI14)</f>
        <v>1711</v>
      </c>
      <c r="AK14" s="238">
        <f>IF((AA14+J14)&lt;&gt;0,(Z14+AJ14+J14)/(AA14+J14)*100,"-")</f>
        <v>28.007402837754476</v>
      </c>
      <c r="AL14" s="238">
        <f>IF((AA14+J14)&lt;&gt;0,('資源化量内訳'!D14-'資源化量内訳'!R14-'資源化量内訳'!T14-'資源化量内訳'!V14-'資源化量内訳'!U14)/(AA14+J14)*100,"-")</f>
        <v>24.9317000088129</v>
      </c>
      <c r="AM14" s="234">
        <f>'ごみ処理量内訳'!AA14</f>
        <v>0</v>
      </c>
      <c r="AN14" s="234">
        <f>'ごみ処理量内訳'!AB14</f>
        <v>0</v>
      </c>
      <c r="AO14" s="234">
        <f>'ごみ処理量内訳'!AC14</f>
        <v>0</v>
      </c>
      <c r="AP14" s="234">
        <f>SUM(AM14:AO14)</f>
        <v>0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71274</v>
      </c>
      <c r="E15" s="234">
        <v>71274</v>
      </c>
      <c r="F15" s="234">
        <v>0</v>
      </c>
      <c r="G15" s="234">
        <v>674</v>
      </c>
      <c r="H15" s="234">
        <f>SUM('ごみ搬入量内訳'!E15,+'ごみ搬入量内訳'!AD15)</f>
        <v>13945</v>
      </c>
      <c r="I15" s="234">
        <f>'ごみ搬入量内訳'!BC15</f>
        <v>298</v>
      </c>
      <c r="J15" s="234">
        <f>'資源化量内訳'!BO15</f>
        <v>2495</v>
      </c>
      <c r="K15" s="234">
        <f>SUM(H15:J15)</f>
        <v>16738</v>
      </c>
      <c r="L15" s="234">
        <f>IF(D15&lt;&gt;0,K15/D15/365*1000000,"-")</f>
        <v>643.3977922745369</v>
      </c>
      <c r="M15" s="234">
        <f>IF(D15&lt;&gt;0,('ごみ搬入量内訳'!BR15+'ごみ処理概要'!J15)/'ごみ処理概要'!D15/365*1000000,"-")</f>
        <v>503.40169002433595</v>
      </c>
      <c r="N15" s="234">
        <f>IF(D15&lt;&gt;0,'ごみ搬入量内訳'!CM15/'ごみ処理概要'!D15/365*1000000,"-")</f>
        <v>139.99610225020092</v>
      </c>
      <c r="O15" s="234">
        <f>'ごみ搬入量内訳'!DH15</f>
        <v>0</v>
      </c>
      <c r="P15" s="234">
        <f>'ごみ処理量内訳'!E15</f>
        <v>11593</v>
      </c>
      <c r="Q15" s="234">
        <f>'ごみ処理量内訳'!N15</f>
        <v>0</v>
      </c>
      <c r="R15" s="234">
        <f>SUM(S15:Y15)</f>
        <v>2650</v>
      </c>
      <c r="S15" s="234">
        <f>'ごみ処理量内訳'!G15</f>
        <v>902</v>
      </c>
      <c r="T15" s="234">
        <f>'ごみ処理量内訳'!L15</f>
        <v>1135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613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14243</v>
      </c>
      <c r="AB15" s="238">
        <f>IF(AA15&lt;&gt;0,(Z15+P15+R15)/AA15*100,"-")</f>
        <v>100</v>
      </c>
      <c r="AC15" s="234">
        <f>'施設資源化量内訳'!Y15</f>
        <v>0</v>
      </c>
      <c r="AD15" s="234">
        <f>'施設資源化量内訳'!AT15</f>
        <v>143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613</v>
      </c>
      <c r="AI15" s="234">
        <f>'施設資源化量内訳'!EU15</f>
        <v>1065</v>
      </c>
      <c r="AJ15" s="234">
        <f>SUM(AC15:AI15)</f>
        <v>1821</v>
      </c>
      <c r="AK15" s="238">
        <f>IF((AA15+J15)&lt;&gt;0,(Z15+AJ15+J15)/(AA15+J15)*100,"-")</f>
        <v>25.78563747162146</v>
      </c>
      <c r="AL15" s="238">
        <f>IF((AA15+J15)&lt;&gt;0,('資源化量内訳'!D15-'資源化量内訳'!R15-'資源化量内訳'!T15-'資源化量内訳'!V15-'資源化量内訳'!U15)/(AA15+J15)*100,"-")</f>
        <v>22.165133229776558</v>
      </c>
      <c r="AM15" s="234">
        <f>'ごみ処理量内訳'!AA15</f>
        <v>0</v>
      </c>
      <c r="AN15" s="234">
        <f>'ごみ処理量内訳'!AB15</f>
        <v>1759</v>
      </c>
      <c r="AO15" s="234">
        <f>'ごみ処理量内訳'!AC15</f>
        <v>387</v>
      </c>
      <c r="AP15" s="234">
        <f>SUM(AM15:AO15)</f>
        <v>2146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16168</v>
      </c>
      <c r="E16" s="234">
        <v>16153</v>
      </c>
      <c r="F16" s="234">
        <v>15</v>
      </c>
      <c r="G16" s="234">
        <v>74</v>
      </c>
      <c r="H16" s="234">
        <f>SUM('ごみ搬入量内訳'!E16,+'ごみ搬入量内訳'!AD16)</f>
        <v>6573</v>
      </c>
      <c r="I16" s="234">
        <f>'ごみ搬入量内訳'!BC16</f>
        <v>570</v>
      </c>
      <c r="J16" s="234">
        <f>'資源化量内訳'!BO16</f>
        <v>10</v>
      </c>
      <c r="K16" s="234">
        <f>SUM(H16:J16)</f>
        <v>7153</v>
      </c>
      <c r="L16" s="234">
        <f>IF(D16&lt;&gt;0,K16/D16/365*1000000,"-")</f>
        <v>1212.1016992808388</v>
      </c>
      <c r="M16" s="234">
        <f>IF(D16&lt;&gt;0,('ごみ搬入量内訳'!BR16+'ごみ処理概要'!J16)/'ごみ処理概要'!D16/365*1000000,"-")</f>
        <v>1056.0349210007253</v>
      </c>
      <c r="N16" s="234">
        <f>IF(D16&lt;&gt;0,'ごみ搬入量内訳'!CM16/'ごみ処理概要'!D16/365*1000000,"-")</f>
        <v>156.06677828011362</v>
      </c>
      <c r="O16" s="234">
        <f>'ごみ搬入量内訳'!DH16</f>
        <v>7</v>
      </c>
      <c r="P16" s="234">
        <f>'ごみ処理量内訳'!E16</f>
        <v>4828</v>
      </c>
      <c r="Q16" s="234">
        <f>'ごみ処理量内訳'!N16</f>
        <v>1633</v>
      </c>
      <c r="R16" s="234">
        <f>SUM(S16:Y16)</f>
        <v>158</v>
      </c>
      <c r="S16" s="234">
        <f>'ごみ処理量内訳'!G16</f>
        <v>0</v>
      </c>
      <c r="T16" s="234">
        <f>'ごみ処理量内訳'!L16</f>
        <v>158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524</v>
      </c>
      <c r="AA16" s="234">
        <f>SUM(P16,Q16,R16,Z16)</f>
        <v>7143</v>
      </c>
      <c r="AB16" s="238">
        <f>IF(AA16&lt;&gt;0,(Z16+P16+R16)/AA16*100,"-")</f>
        <v>77.13845723085538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158</v>
      </c>
      <c r="AJ16" s="234">
        <f>SUM(AC16:AI16)</f>
        <v>158</v>
      </c>
      <c r="AK16" s="238">
        <f>IF((AA16+J16)&lt;&gt;0,(Z16+AJ16+J16)/(AA16+J16)*100,"-")</f>
        <v>9.674262547183</v>
      </c>
      <c r="AL16" s="238">
        <f>IF((AA16+J16)&lt;&gt;0,('資源化量内訳'!D16-'資源化量内訳'!R16-'資源化量内訳'!T16-'資源化量内訳'!V16-'資源化量内訳'!U16)/(AA16+J16)*100,"-")</f>
        <v>9.674262547183</v>
      </c>
      <c r="AM16" s="234">
        <f>'ごみ処理量内訳'!AA16</f>
        <v>1633</v>
      </c>
      <c r="AN16" s="234">
        <f>'ごみ処理量内訳'!AB16</f>
        <v>700</v>
      </c>
      <c r="AO16" s="234">
        <f>'ごみ処理量内訳'!AC16</f>
        <v>0</v>
      </c>
      <c r="AP16" s="234">
        <f>SUM(AM16:AO16)</f>
        <v>2333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16787</v>
      </c>
      <c r="E17" s="234">
        <v>16787</v>
      </c>
      <c r="F17" s="234">
        <v>0</v>
      </c>
      <c r="G17" s="234">
        <v>178</v>
      </c>
      <c r="H17" s="234">
        <f>SUM('ごみ搬入量内訳'!E17,+'ごみ搬入量内訳'!AD17)</f>
        <v>5966</v>
      </c>
      <c r="I17" s="234">
        <f>'ごみ搬入量内訳'!BC17</f>
        <v>4473</v>
      </c>
      <c r="J17" s="234">
        <f>'資源化量内訳'!BO17</f>
        <v>175</v>
      </c>
      <c r="K17" s="234">
        <f>SUM(H17:J17)</f>
        <v>10614</v>
      </c>
      <c r="L17" s="234">
        <f>IF(D17&lt;&gt;0,K17/D17/365*1000000,"-")</f>
        <v>1732.260204610384</v>
      </c>
      <c r="M17" s="234">
        <f>IF(D17&lt;&gt;0,('ごみ搬入量内訳'!BR17+'ごみ処理概要'!J17)/'ごみ処理概要'!D17/365*1000000,"-")</f>
        <v>975.1511892356366</v>
      </c>
      <c r="N17" s="234">
        <f>IF(D17&lt;&gt;0,'ごみ搬入量内訳'!CM17/'ごみ処理概要'!D17/365*1000000,"-")</f>
        <v>757.1090153747476</v>
      </c>
      <c r="O17" s="234">
        <f>'ごみ搬入量内訳'!DH17</f>
        <v>0</v>
      </c>
      <c r="P17" s="234">
        <f>'ごみ処理量内訳'!E17</f>
        <v>4493</v>
      </c>
      <c r="Q17" s="234">
        <f>'ごみ処理量内訳'!N17</f>
        <v>5276</v>
      </c>
      <c r="R17" s="234">
        <f>SUM(S17:Y17)</f>
        <v>670</v>
      </c>
      <c r="S17" s="234">
        <f>'ごみ処理量内訳'!G17</f>
        <v>0</v>
      </c>
      <c r="T17" s="234">
        <f>'ごみ処理量内訳'!L17</f>
        <v>670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10439</v>
      </c>
      <c r="AB17" s="238">
        <f>IF(AA17&lt;&gt;0,(Z17+P17+R17)/AA17*100,"-")</f>
        <v>49.45876041766453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670</v>
      </c>
      <c r="AJ17" s="234">
        <f>SUM(AC17:AI17)</f>
        <v>670</v>
      </c>
      <c r="AK17" s="238">
        <f>IF((AA17+J17)&lt;&gt;0,(Z17+AJ17+J17)/(AA17+J17)*100,"-")</f>
        <v>7.961183342754852</v>
      </c>
      <c r="AL17" s="238">
        <f>IF((AA17+J17)&lt;&gt;0,('資源化量内訳'!D17-'資源化量内訳'!R17-'資源化量内訳'!T17-'資源化量内訳'!V17-'資源化量内訳'!U17)/(AA17+J17)*100,"-")</f>
        <v>7.961183342754852</v>
      </c>
      <c r="AM17" s="234">
        <f>'ごみ処理量内訳'!AA17</f>
        <v>5276</v>
      </c>
      <c r="AN17" s="234">
        <f>'ごみ処理量内訳'!AB17</f>
        <v>657</v>
      </c>
      <c r="AO17" s="234">
        <f>'ごみ処理量内訳'!AC17</f>
        <v>0</v>
      </c>
      <c r="AP17" s="234">
        <f>SUM(AM17:AO17)</f>
        <v>5933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29171</v>
      </c>
      <c r="E18" s="234">
        <v>29171</v>
      </c>
      <c r="F18" s="234">
        <v>0</v>
      </c>
      <c r="G18" s="234">
        <v>206</v>
      </c>
      <c r="H18" s="234">
        <f>SUM('ごみ搬入量内訳'!E18,+'ごみ搬入量内訳'!AD18)</f>
        <v>8344</v>
      </c>
      <c r="I18" s="234">
        <f>'ごみ搬入量内訳'!BC18</f>
        <v>0</v>
      </c>
      <c r="J18" s="234">
        <f>'資源化量内訳'!BO18</f>
        <v>30</v>
      </c>
      <c r="K18" s="234">
        <f>SUM(H18:J18)</f>
        <v>8374</v>
      </c>
      <c r="L18" s="234">
        <f>IF(D18&lt;&gt;0,K18/D18/365*1000000,"-")</f>
        <v>786.4819770808219</v>
      </c>
      <c r="M18" s="234">
        <f>IF(D18&lt;&gt;0,('ごみ搬入量内訳'!BR18+'ごみ処理概要'!J18)/'ごみ処理概要'!D18/365*1000000,"-")</f>
        <v>642.8790462285916</v>
      </c>
      <c r="N18" s="234">
        <f>IF(D18&lt;&gt;0,'ごみ搬入量内訳'!CM18/'ごみ処理概要'!D18/365*1000000,"-")</f>
        <v>143.60293085223032</v>
      </c>
      <c r="O18" s="234">
        <f>'ごみ搬入量内訳'!DH18</f>
        <v>0</v>
      </c>
      <c r="P18" s="234">
        <f>'ごみ処理量内訳'!E18</f>
        <v>6699</v>
      </c>
      <c r="Q18" s="234">
        <f>'ごみ処理量内訳'!N18</f>
        <v>0</v>
      </c>
      <c r="R18" s="234">
        <f>SUM(S18:Y18)</f>
        <v>429</v>
      </c>
      <c r="S18" s="234">
        <f>'ごみ処理量内訳'!G18</f>
        <v>0</v>
      </c>
      <c r="T18" s="234">
        <f>'ごみ処理量内訳'!L18</f>
        <v>429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1216</v>
      </c>
      <c r="AA18" s="234">
        <f>SUM(P18,Q18,R18,Z18)</f>
        <v>8344</v>
      </c>
      <c r="AB18" s="238">
        <f>IF(AA18&lt;&gt;0,(Z18+P18+R18)/AA18*100,"-")</f>
        <v>100</v>
      </c>
      <c r="AC18" s="234">
        <f>'施設資源化量内訳'!Y18</f>
        <v>1081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429</v>
      </c>
      <c r="AJ18" s="234">
        <f>SUM(AC18:AI18)</f>
        <v>1510</v>
      </c>
      <c r="AK18" s="238">
        <f>IF((AA18+J18)&lt;&gt;0,(Z18+AJ18+J18)/(AA18+J18)*100,"-")</f>
        <v>32.91139240506329</v>
      </c>
      <c r="AL18" s="238">
        <f>IF((AA18+J18)&lt;&gt;0,('資源化量内訳'!D18-'資源化量内訳'!R18-'資源化量内訳'!T18-'資源化量内訳'!V18-'資源化量内訳'!U18)/(AA18+J18)*100,"-")</f>
        <v>30.057320277048007</v>
      </c>
      <c r="AM18" s="234">
        <f>'ごみ処理量内訳'!AA18</f>
        <v>0</v>
      </c>
      <c r="AN18" s="234">
        <f>'ごみ処理量内訳'!AB18</f>
        <v>0</v>
      </c>
      <c r="AO18" s="234">
        <f>'ごみ処理量内訳'!AC18</f>
        <v>0</v>
      </c>
      <c r="AP18" s="234">
        <f>SUM(AM18:AO18)</f>
        <v>0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3347</v>
      </c>
      <c r="E19" s="234">
        <v>3347</v>
      </c>
      <c r="F19" s="234">
        <v>0</v>
      </c>
      <c r="G19" s="234">
        <v>12</v>
      </c>
      <c r="H19" s="234">
        <f>SUM('ごみ搬入量内訳'!E19,+'ごみ搬入量内訳'!AD19)</f>
        <v>916</v>
      </c>
      <c r="I19" s="234">
        <f>'ごみ搬入量内訳'!BC19</f>
        <v>925</v>
      </c>
      <c r="J19" s="234">
        <f>'資源化量内訳'!BO19</f>
        <v>0</v>
      </c>
      <c r="K19" s="234">
        <f>SUM(H19:J19)</f>
        <v>1841</v>
      </c>
      <c r="L19" s="234">
        <f>IF(D19&lt;&gt;0,K19/D19/365*1000000,"-")</f>
        <v>1506.9720993242772</v>
      </c>
      <c r="M19" s="234">
        <f>IF(D19&lt;&gt;0,('ごみ搬入量内訳'!BR19+'ごみ処理概要'!J19)/'ごみ処理概要'!D19/365*1000000,"-")</f>
        <v>1506.9720993242772</v>
      </c>
      <c r="N19" s="234">
        <f>IF(D19&lt;&gt;0,'ごみ搬入量内訳'!CM19/'ごみ処理概要'!D19/365*1000000,"-")</f>
        <v>0</v>
      </c>
      <c r="O19" s="234">
        <f>'ごみ搬入量内訳'!DH19</f>
        <v>0</v>
      </c>
      <c r="P19" s="234">
        <f>'ごみ処理量内訳'!E19</f>
        <v>1418</v>
      </c>
      <c r="Q19" s="234">
        <f>'ごみ処理量内訳'!N19</f>
        <v>97</v>
      </c>
      <c r="R19" s="234">
        <f>SUM(S19:Y19)</f>
        <v>180</v>
      </c>
      <c r="S19" s="234">
        <f>'ごみ処理量内訳'!G19</f>
        <v>0</v>
      </c>
      <c r="T19" s="234">
        <f>'ごみ処理量内訳'!L19</f>
        <v>180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146</v>
      </c>
      <c r="AA19" s="234">
        <f>SUM(P19,Q19,R19,Z19)</f>
        <v>1841</v>
      </c>
      <c r="AB19" s="238">
        <f>IF(AA19&lt;&gt;0,(Z19+P19+R19)/AA19*100,"-")</f>
        <v>94.73112438891906</v>
      </c>
      <c r="AC19" s="234">
        <f>'施設資源化量内訳'!Y19</f>
        <v>66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180</v>
      </c>
      <c r="AJ19" s="234">
        <f>SUM(AC19:AI19)</f>
        <v>246</v>
      </c>
      <c r="AK19" s="238">
        <f>IF((AA19+J19)&lt;&gt;0,(Z19+AJ19+J19)/(AA19+J19)*100,"-")</f>
        <v>21.292775665399237</v>
      </c>
      <c r="AL19" s="238">
        <f>IF((AA19+J19)&lt;&gt;0,('資源化量内訳'!D19-'資源化量内訳'!R19-'資源化量内訳'!T19-'資源化量内訳'!V19-'資源化量内訳'!U19)/(AA19+J19)*100,"-")</f>
        <v>21.292775665399237</v>
      </c>
      <c r="AM19" s="234">
        <f>'ごみ処理量内訳'!AA19</f>
        <v>97</v>
      </c>
      <c r="AN19" s="234">
        <f>'ごみ処理量内訳'!AB19</f>
        <v>0</v>
      </c>
      <c r="AO19" s="234">
        <f>'ごみ処理量内訳'!AC19</f>
        <v>0</v>
      </c>
      <c r="AP19" s="234">
        <f>SUM(AM19:AO19)</f>
        <v>97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17469</v>
      </c>
      <c r="E20" s="234">
        <v>17469</v>
      </c>
      <c r="F20" s="234">
        <v>0</v>
      </c>
      <c r="G20" s="234">
        <v>293</v>
      </c>
      <c r="H20" s="234">
        <f>SUM('ごみ搬入量内訳'!E20,+'ごみ搬入量内訳'!AD20)</f>
        <v>7704</v>
      </c>
      <c r="I20" s="234">
        <f>'ごみ搬入量内訳'!BC20</f>
        <v>0</v>
      </c>
      <c r="J20" s="234">
        <f>'資源化量内訳'!BO20</f>
        <v>0</v>
      </c>
      <c r="K20" s="234">
        <f>SUM(H20:J20)</f>
        <v>7704</v>
      </c>
      <c r="L20" s="234">
        <f>IF(D20&lt;&gt;0,K20/D20/365*1000000,"-")</f>
        <v>1208.2459966265094</v>
      </c>
      <c r="M20" s="234">
        <f>IF(D20&lt;&gt;0,('ごみ搬入量内訳'!BR20+'ごみ処理概要'!J20)/'ごみ処理概要'!D20/365*1000000,"-")</f>
        <v>706.8490014013081</v>
      </c>
      <c r="N20" s="234">
        <f>IF(D20&lt;&gt;0,'ごみ搬入量内訳'!CM20/'ごみ処理概要'!D20/365*1000000,"-")</f>
        <v>501.3969952252013</v>
      </c>
      <c r="O20" s="234">
        <f>'ごみ搬入量内訳'!DH20</f>
        <v>0</v>
      </c>
      <c r="P20" s="234">
        <f>'ごみ処理量内訳'!E20</f>
        <v>6536</v>
      </c>
      <c r="Q20" s="234">
        <f>'ごみ処理量内訳'!N20</f>
        <v>0</v>
      </c>
      <c r="R20" s="234">
        <f>SUM(S20:Y20)</f>
        <v>0</v>
      </c>
      <c r="S20" s="234">
        <f>'ごみ処理量内訳'!G20</f>
        <v>0</v>
      </c>
      <c r="T20" s="234">
        <f>'ごみ処理量内訳'!L20</f>
        <v>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1168</v>
      </c>
      <c r="AA20" s="234">
        <f>SUM(P20,Q20,R20,Z20)</f>
        <v>7704</v>
      </c>
      <c r="AB20" s="238">
        <f>IF(AA20&lt;&gt;0,(Z20+P20+R20)/AA20*100,"-")</f>
        <v>100</v>
      </c>
      <c r="AC20" s="234">
        <f>'施設資源化量内訳'!Y20</f>
        <v>0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0</v>
      </c>
      <c r="AJ20" s="234">
        <f>SUM(AC20:AI20)</f>
        <v>0</v>
      </c>
      <c r="AK20" s="238">
        <f>IF((AA20+J20)&lt;&gt;0,(Z20+AJ20+J20)/(AA20+J20)*100,"-")</f>
        <v>15.160955347871235</v>
      </c>
      <c r="AL20" s="238">
        <f>IF((AA20+J20)&lt;&gt;0,('資源化量内訳'!D20-'資源化量内訳'!R20-'資源化量内訳'!T20-'資源化量内訳'!V20-'資源化量内訳'!U20)/(AA20+J20)*100,"-")</f>
        <v>15.160955347871235</v>
      </c>
      <c r="AM20" s="234">
        <f>'ごみ処理量内訳'!AA20</f>
        <v>0</v>
      </c>
      <c r="AN20" s="234">
        <f>'ごみ処理量内訳'!AB20</f>
        <v>814</v>
      </c>
      <c r="AO20" s="234">
        <f>'ごみ処理量内訳'!AC20</f>
        <v>0</v>
      </c>
      <c r="AP20" s="234">
        <f>SUM(AM20:AO20)</f>
        <v>814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25763</v>
      </c>
      <c r="E21" s="234">
        <v>25763</v>
      </c>
      <c r="F21" s="234">
        <v>0</v>
      </c>
      <c r="G21" s="234">
        <v>164</v>
      </c>
      <c r="H21" s="234">
        <f>SUM('ごみ搬入量内訳'!E21,+'ごみ搬入量内訳'!AD21)</f>
        <v>5407</v>
      </c>
      <c r="I21" s="234">
        <f>'ごみ搬入量内訳'!BC21</f>
        <v>45</v>
      </c>
      <c r="J21" s="234">
        <f>'資源化量内訳'!BO21</f>
        <v>262</v>
      </c>
      <c r="K21" s="234">
        <f>SUM(H21:J21)</f>
        <v>5714</v>
      </c>
      <c r="L21" s="234">
        <f>IF(D21&lt;&gt;0,K21/D21/365*1000000,"-")</f>
        <v>607.6464123179733</v>
      </c>
      <c r="M21" s="234">
        <f>IF(D21&lt;&gt;0,('ごみ搬入量内訳'!BR21+'ごみ処理概要'!J21)/'ごみ処理概要'!D21/365*1000000,"-")</f>
        <v>512.3626906804332</v>
      </c>
      <c r="N21" s="234">
        <f>IF(D21&lt;&gt;0,'ごみ搬入量内訳'!CM21/'ごみ処理概要'!D21/365*1000000,"-")</f>
        <v>95.28372163754008</v>
      </c>
      <c r="O21" s="234">
        <f>'ごみ搬入量内訳'!DH21</f>
        <v>0</v>
      </c>
      <c r="P21" s="234">
        <f>'ごみ処理量内訳'!E21</f>
        <v>3898</v>
      </c>
      <c r="Q21" s="234">
        <f>'ごみ処理量内訳'!N21</f>
        <v>0</v>
      </c>
      <c r="R21" s="234">
        <f>SUM(S21:Y21)</f>
        <v>1035</v>
      </c>
      <c r="S21" s="234">
        <f>'ごみ処理量内訳'!G21</f>
        <v>655</v>
      </c>
      <c r="T21" s="234">
        <f>'ごみ処理量内訳'!L21</f>
        <v>365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15</v>
      </c>
      <c r="Z21" s="234">
        <f>'資源化量内訳'!Y21</f>
        <v>519</v>
      </c>
      <c r="AA21" s="234">
        <f>SUM(P21,Q21,R21,Z21)</f>
        <v>5452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93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299</v>
      </c>
      <c r="AJ21" s="234">
        <f>SUM(AC21:AI21)</f>
        <v>392</v>
      </c>
      <c r="AK21" s="238">
        <f>IF((AA21+J21)&lt;&gt;0,(Z21+AJ21+J21)/(AA21+J21)*100,"-")</f>
        <v>20.528526426321317</v>
      </c>
      <c r="AL21" s="238">
        <f>IF((AA21+J21)&lt;&gt;0,('資源化量内訳'!D21-'資源化量内訳'!R21-'資源化量内訳'!T21-'資源化量内訳'!V21-'資源化量内訳'!U21)/(AA21+J21)*100,"-")</f>
        <v>20.528526426321317</v>
      </c>
      <c r="AM21" s="234">
        <f>'ごみ処理量内訳'!AA21</f>
        <v>0</v>
      </c>
      <c r="AN21" s="234">
        <f>'ごみ処理量内訳'!AB21</f>
        <v>581</v>
      </c>
      <c r="AO21" s="234">
        <f>'ごみ処理量内訳'!AC21</f>
        <v>434</v>
      </c>
      <c r="AP21" s="234">
        <f>SUM(AM21:AO21)</f>
        <v>1015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10404</v>
      </c>
      <c r="E22" s="234">
        <v>10404</v>
      </c>
      <c r="F22" s="234">
        <v>0</v>
      </c>
      <c r="G22" s="234">
        <v>60</v>
      </c>
      <c r="H22" s="234">
        <f>SUM('ごみ搬入量内訳'!E22,+'ごみ搬入量内訳'!AD22)</f>
        <v>3941</v>
      </c>
      <c r="I22" s="234">
        <f>'ごみ搬入量内訳'!BC22</f>
        <v>20</v>
      </c>
      <c r="J22" s="234">
        <f>'資源化量内訳'!BO22</f>
        <v>0</v>
      </c>
      <c r="K22" s="234">
        <f>SUM(H22:J22)</f>
        <v>3961</v>
      </c>
      <c r="L22" s="234">
        <f>IF(D22&lt;&gt;0,K22/D22/365*1000000,"-")</f>
        <v>1043.065628077715</v>
      </c>
      <c r="M22" s="234">
        <f>IF(D22&lt;&gt;0,('ごみ搬入量内訳'!BR22+'ごみ処理概要'!J22)/'ごみ処理概要'!D22/365*1000000,"-")</f>
        <v>822.3918092619804</v>
      </c>
      <c r="N22" s="234">
        <f>IF(D22&lt;&gt;0,'ごみ搬入量内訳'!CM22/'ごみ処理概要'!D22/365*1000000,"-")</f>
        <v>220.67381881573473</v>
      </c>
      <c r="O22" s="234">
        <f>'ごみ搬入量内訳'!DH22</f>
        <v>0</v>
      </c>
      <c r="P22" s="234">
        <f>'ごみ処理量内訳'!E22</f>
        <v>2997</v>
      </c>
      <c r="Q22" s="234">
        <f>'ごみ処理量内訳'!N22</f>
        <v>440</v>
      </c>
      <c r="R22" s="234">
        <f>SUM(S22:Y22)</f>
        <v>120</v>
      </c>
      <c r="S22" s="234">
        <f>'ごみ処理量内訳'!G22</f>
        <v>0</v>
      </c>
      <c r="T22" s="234">
        <f>'ごみ処理量内訳'!L22</f>
        <v>120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404</v>
      </c>
      <c r="AA22" s="234">
        <f>SUM(P22,Q22,R22,Z22)</f>
        <v>3961</v>
      </c>
      <c r="AB22" s="238">
        <f>IF(AA22&lt;&gt;0,(Z22+P22+R22)/AA22*100,"-")</f>
        <v>88.89169401666246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120</v>
      </c>
      <c r="AJ22" s="234">
        <f>SUM(AC22:AI22)</f>
        <v>120</v>
      </c>
      <c r="AK22" s="238">
        <f>IF((AA22+J22)&lt;&gt;0,(Z22+AJ22+J22)/(AA22+J22)*100,"-")</f>
        <v>13.228982580156526</v>
      </c>
      <c r="AL22" s="238">
        <f>IF((AA22+J22)&lt;&gt;0,('資源化量内訳'!D22-'資源化量内訳'!R22-'資源化量内訳'!T22-'資源化量内訳'!V22-'資源化量内訳'!U22)/(AA22+J22)*100,"-")</f>
        <v>13.228982580156526</v>
      </c>
      <c r="AM22" s="234">
        <f>'ごみ処理量内訳'!AA22</f>
        <v>440</v>
      </c>
      <c r="AN22" s="234">
        <f>'ごみ処理量内訳'!AB22</f>
        <v>404</v>
      </c>
      <c r="AO22" s="234">
        <f>'ごみ処理量内訳'!AC22</f>
        <v>0</v>
      </c>
      <c r="AP22" s="234">
        <f>SUM(AM22:AO22)</f>
        <v>844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23789</v>
      </c>
      <c r="E23" s="234">
        <v>23789</v>
      </c>
      <c r="F23" s="234">
        <v>0</v>
      </c>
      <c r="G23" s="234">
        <v>569</v>
      </c>
      <c r="H23" s="234">
        <f>SUM('ごみ搬入量内訳'!E23,+'ごみ搬入量内訳'!AD23)</f>
        <v>6938</v>
      </c>
      <c r="I23" s="234">
        <f>'ごみ搬入量内訳'!BC23</f>
        <v>45</v>
      </c>
      <c r="J23" s="234">
        <f>'資源化量内訳'!BO23</f>
        <v>297</v>
      </c>
      <c r="K23" s="234">
        <f>SUM(H23:J23)</f>
        <v>7280</v>
      </c>
      <c r="L23" s="234">
        <f>IF(D23&lt;&gt;0,K23/D23/365*1000000,"-")</f>
        <v>838.4213493401173</v>
      </c>
      <c r="M23" s="234">
        <f>IF(D23&lt;&gt;0,('ごみ搬入量内訳'!BR23+'ごみ処理概要'!J23)/'ごみ処理概要'!D23/365*1000000,"-")</f>
        <v>836.69383282362</v>
      </c>
      <c r="N23" s="234">
        <f>IF(D23&lt;&gt;0,'ごみ搬入量内訳'!CM23/'ごみ処理概要'!D23/365*1000000,"-")</f>
        <v>1.7275165164974946</v>
      </c>
      <c r="O23" s="234">
        <f>'ごみ搬入量内訳'!DH23</f>
        <v>0</v>
      </c>
      <c r="P23" s="234">
        <f>'ごみ処理量内訳'!E23</f>
        <v>4915</v>
      </c>
      <c r="Q23" s="234">
        <f>'ごみ処理量内訳'!N23</f>
        <v>0</v>
      </c>
      <c r="R23" s="234">
        <f>SUM(S23:Y23)</f>
        <v>796</v>
      </c>
      <c r="S23" s="234">
        <f>'ごみ処理量内訳'!G23</f>
        <v>776</v>
      </c>
      <c r="T23" s="234">
        <f>'ごみ処理量内訳'!L23</f>
        <v>20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1272</v>
      </c>
      <c r="AA23" s="234">
        <f>SUM(P23,Q23,R23,Z23)</f>
        <v>6983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138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20</v>
      </c>
      <c r="AJ23" s="234">
        <f>SUM(AC23:AI23)</f>
        <v>158</v>
      </c>
      <c r="AK23" s="238">
        <f>IF((AA23+J23)&lt;&gt;0,(Z23+AJ23+J23)/(AA23+J23)*100,"-")</f>
        <v>23.72252747252747</v>
      </c>
      <c r="AL23" s="238">
        <f>IF((AA23+J23)&lt;&gt;0,('資源化量内訳'!D23-'資源化量内訳'!R23-'資源化量内訳'!T23-'資源化量内訳'!V23-'資源化量内訳'!U23)/(AA23+J23)*100,"-")</f>
        <v>23.72252747252747</v>
      </c>
      <c r="AM23" s="234">
        <f>'ごみ処理量内訳'!AA23</f>
        <v>0</v>
      </c>
      <c r="AN23" s="234">
        <f>'ごみ処理量内訳'!AB23</f>
        <v>631</v>
      </c>
      <c r="AO23" s="234">
        <f>'ごみ処理量内訳'!AC23</f>
        <v>292</v>
      </c>
      <c r="AP23" s="234">
        <f>SUM(AM23:AO23)</f>
        <v>923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20260</v>
      </c>
      <c r="E24" s="234">
        <v>20260</v>
      </c>
      <c r="F24" s="234">
        <v>0</v>
      </c>
      <c r="G24" s="234">
        <v>149</v>
      </c>
      <c r="H24" s="234">
        <f>SUM('ごみ搬入量内訳'!E24,+'ごみ搬入量内訳'!AD24)</f>
        <v>3191</v>
      </c>
      <c r="I24" s="234">
        <f>'ごみ搬入量内訳'!BC24</f>
        <v>11</v>
      </c>
      <c r="J24" s="234">
        <f>'資源化量内訳'!BO24</f>
        <v>0</v>
      </c>
      <c r="K24" s="234">
        <f>SUM(H24:J24)</f>
        <v>3202</v>
      </c>
      <c r="L24" s="234">
        <f>IF(D24&lt;&gt;0,K24/D24/365*1000000,"-")</f>
        <v>433.00112239516426</v>
      </c>
      <c r="M24" s="234">
        <f>IF(D24&lt;&gt;0,('ごみ搬入量内訳'!BR24+'ごみ処理概要'!J24)/'ごみ処理概要'!D24/365*1000000,"-")</f>
        <v>386.6178041623281</v>
      </c>
      <c r="N24" s="234">
        <f>IF(D24&lt;&gt;0,'ごみ搬入量内訳'!CM24/'ごみ処理概要'!D24/365*1000000,"-")</f>
        <v>46.383318232836146</v>
      </c>
      <c r="O24" s="234">
        <f>'ごみ搬入量内訳'!DH24</f>
        <v>0</v>
      </c>
      <c r="P24" s="234">
        <f>'ごみ処理量内訳'!E24</f>
        <v>1945</v>
      </c>
      <c r="Q24" s="234">
        <f>'ごみ処理量内訳'!N24</f>
        <v>405</v>
      </c>
      <c r="R24" s="234">
        <f>SUM(S24:Y24)</f>
        <v>804</v>
      </c>
      <c r="S24" s="234">
        <f>'ごみ処理量内訳'!G24</f>
        <v>4</v>
      </c>
      <c r="T24" s="234">
        <f>'ごみ処理量内訳'!L24</f>
        <v>800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48</v>
      </c>
      <c r="AA24" s="234">
        <f>SUM(P24,Q24,R24,Z24)</f>
        <v>3202</v>
      </c>
      <c r="AB24" s="238">
        <f>IF(AA24&lt;&gt;0,(Z24+P24+R24)/AA24*100,"-")</f>
        <v>87.35165521549033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800</v>
      </c>
      <c r="AJ24" s="234">
        <f>SUM(AC24:AI24)</f>
        <v>800</v>
      </c>
      <c r="AK24" s="238">
        <f>IF((AA24+J24)&lt;&gt;0,(Z24+AJ24+J24)/(AA24+J24)*100,"-")</f>
        <v>26.483447845096812</v>
      </c>
      <c r="AL24" s="238">
        <f>IF((AA24+J24)&lt;&gt;0,('資源化量内訳'!D24-'資源化量内訳'!R24-'資源化量内訳'!T24-'資源化量内訳'!V24-'資源化量内訳'!U24)/(AA24+J24)*100,"-")</f>
        <v>26.483447845096812</v>
      </c>
      <c r="AM24" s="234">
        <f>'ごみ処理量内訳'!AA24</f>
        <v>405</v>
      </c>
      <c r="AN24" s="234">
        <f>'ごみ処理量内訳'!AB24</f>
        <v>242</v>
      </c>
      <c r="AO24" s="234">
        <f>'ごみ処理量内訳'!AC24</f>
        <v>0</v>
      </c>
      <c r="AP24" s="234">
        <f>SUM(AM24:AO24)</f>
        <v>647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225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226</v>
      </c>
      <c r="B2" s="314" t="s">
        <v>227</v>
      </c>
      <c r="C2" s="314" t="s">
        <v>228</v>
      </c>
      <c r="D2" s="256" t="s">
        <v>229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231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233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234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235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236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237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238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239</v>
      </c>
      <c r="DK3" s="319" t="s">
        <v>240</v>
      </c>
      <c r="DL3" s="319" t="s">
        <v>241</v>
      </c>
      <c r="DM3" s="319" t="s">
        <v>242</v>
      </c>
    </row>
    <row r="4" spans="1:117" ht="25.5" customHeight="1">
      <c r="A4" s="315"/>
      <c r="B4" s="315"/>
      <c r="C4" s="317"/>
      <c r="D4" s="229"/>
      <c r="E4" s="260"/>
      <c r="F4" s="388" t="s">
        <v>243</v>
      </c>
      <c r="G4" s="321"/>
      <c r="H4" s="321"/>
      <c r="I4" s="322"/>
      <c r="J4" s="388" t="s">
        <v>244</v>
      </c>
      <c r="K4" s="321"/>
      <c r="L4" s="321"/>
      <c r="M4" s="322"/>
      <c r="N4" s="388" t="s">
        <v>245</v>
      </c>
      <c r="O4" s="321"/>
      <c r="P4" s="321"/>
      <c r="Q4" s="322"/>
      <c r="R4" s="388" t="s">
        <v>246</v>
      </c>
      <c r="S4" s="321"/>
      <c r="T4" s="321"/>
      <c r="U4" s="322"/>
      <c r="V4" s="388" t="s">
        <v>247</v>
      </c>
      <c r="W4" s="321"/>
      <c r="X4" s="321"/>
      <c r="Y4" s="322"/>
      <c r="Z4" s="388" t="s">
        <v>248</v>
      </c>
      <c r="AA4" s="321"/>
      <c r="AB4" s="321"/>
      <c r="AC4" s="322"/>
      <c r="AD4" s="260"/>
      <c r="AE4" s="388" t="s">
        <v>243</v>
      </c>
      <c r="AF4" s="321"/>
      <c r="AG4" s="321"/>
      <c r="AH4" s="322"/>
      <c r="AI4" s="388" t="s">
        <v>244</v>
      </c>
      <c r="AJ4" s="321"/>
      <c r="AK4" s="321"/>
      <c r="AL4" s="322"/>
      <c r="AM4" s="388" t="s">
        <v>245</v>
      </c>
      <c r="AN4" s="321"/>
      <c r="AO4" s="321"/>
      <c r="AP4" s="322"/>
      <c r="AQ4" s="388" t="s">
        <v>246</v>
      </c>
      <c r="AR4" s="321"/>
      <c r="AS4" s="321"/>
      <c r="AT4" s="322"/>
      <c r="AU4" s="388" t="s">
        <v>247</v>
      </c>
      <c r="AV4" s="321"/>
      <c r="AW4" s="321"/>
      <c r="AX4" s="322"/>
      <c r="AY4" s="388" t="s">
        <v>248</v>
      </c>
      <c r="AZ4" s="321"/>
      <c r="BA4" s="321"/>
      <c r="BB4" s="322"/>
      <c r="BC4" s="266"/>
      <c r="BD4" s="263" t="s">
        <v>249</v>
      </c>
      <c r="BE4" s="251"/>
      <c r="BF4" s="251"/>
      <c r="BG4" s="251"/>
      <c r="BH4" s="251"/>
      <c r="BI4" s="251"/>
      <c r="BJ4" s="267"/>
      <c r="BK4" s="257" t="s">
        <v>250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235</v>
      </c>
      <c r="BZ4" s="268"/>
      <c r="CA4" s="251"/>
      <c r="CB4" s="251"/>
      <c r="CC4" s="251"/>
      <c r="CD4" s="251"/>
      <c r="CE4" s="267"/>
      <c r="CF4" s="257" t="s">
        <v>251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236</v>
      </c>
      <c r="CU4" s="268"/>
      <c r="CV4" s="251"/>
      <c r="CW4" s="251"/>
      <c r="CX4" s="251"/>
      <c r="CY4" s="251"/>
      <c r="CZ4" s="267"/>
      <c r="DA4" s="257" t="s">
        <v>251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239</v>
      </c>
      <c r="H5" s="290" t="s">
        <v>240</v>
      </c>
      <c r="I5" s="290" t="s">
        <v>241</v>
      </c>
      <c r="J5" s="293" t="s">
        <v>158</v>
      </c>
      <c r="K5" s="290" t="s">
        <v>239</v>
      </c>
      <c r="L5" s="290" t="s">
        <v>240</v>
      </c>
      <c r="M5" s="290" t="s">
        <v>241</v>
      </c>
      <c r="N5" s="293" t="s">
        <v>158</v>
      </c>
      <c r="O5" s="290" t="s">
        <v>239</v>
      </c>
      <c r="P5" s="290" t="s">
        <v>240</v>
      </c>
      <c r="Q5" s="290" t="s">
        <v>241</v>
      </c>
      <c r="R5" s="293" t="s">
        <v>158</v>
      </c>
      <c r="S5" s="290" t="s">
        <v>239</v>
      </c>
      <c r="T5" s="290" t="s">
        <v>240</v>
      </c>
      <c r="U5" s="290" t="s">
        <v>241</v>
      </c>
      <c r="V5" s="293" t="s">
        <v>158</v>
      </c>
      <c r="W5" s="290" t="s">
        <v>239</v>
      </c>
      <c r="X5" s="290" t="s">
        <v>240</v>
      </c>
      <c r="Y5" s="290" t="s">
        <v>241</v>
      </c>
      <c r="Z5" s="293" t="s">
        <v>158</v>
      </c>
      <c r="AA5" s="290" t="s">
        <v>239</v>
      </c>
      <c r="AB5" s="290" t="s">
        <v>240</v>
      </c>
      <c r="AC5" s="290" t="s">
        <v>241</v>
      </c>
      <c r="AD5" s="293" t="s">
        <v>158</v>
      </c>
      <c r="AE5" s="293" t="s">
        <v>158</v>
      </c>
      <c r="AF5" s="290" t="s">
        <v>239</v>
      </c>
      <c r="AG5" s="290" t="s">
        <v>240</v>
      </c>
      <c r="AH5" s="290" t="s">
        <v>241</v>
      </c>
      <c r="AI5" s="293" t="s">
        <v>158</v>
      </c>
      <c r="AJ5" s="290" t="s">
        <v>239</v>
      </c>
      <c r="AK5" s="290" t="s">
        <v>240</v>
      </c>
      <c r="AL5" s="290" t="s">
        <v>241</v>
      </c>
      <c r="AM5" s="293" t="s">
        <v>158</v>
      </c>
      <c r="AN5" s="290" t="s">
        <v>239</v>
      </c>
      <c r="AO5" s="290" t="s">
        <v>240</v>
      </c>
      <c r="AP5" s="290" t="s">
        <v>241</v>
      </c>
      <c r="AQ5" s="293" t="s">
        <v>158</v>
      </c>
      <c r="AR5" s="290" t="s">
        <v>239</v>
      </c>
      <c r="AS5" s="290" t="s">
        <v>240</v>
      </c>
      <c r="AT5" s="290" t="s">
        <v>241</v>
      </c>
      <c r="AU5" s="293" t="s">
        <v>158</v>
      </c>
      <c r="AV5" s="290" t="s">
        <v>239</v>
      </c>
      <c r="AW5" s="290" t="s">
        <v>240</v>
      </c>
      <c r="AX5" s="290" t="s">
        <v>241</v>
      </c>
      <c r="AY5" s="293" t="s">
        <v>158</v>
      </c>
      <c r="AZ5" s="290" t="s">
        <v>239</v>
      </c>
      <c r="BA5" s="290" t="s">
        <v>240</v>
      </c>
      <c r="BB5" s="290" t="s">
        <v>241</v>
      </c>
      <c r="BC5" s="291" t="s">
        <v>158</v>
      </c>
      <c r="BD5" s="291" t="s">
        <v>158</v>
      </c>
      <c r="BE5" s="291" t="s">
        <v>253</v>
      </c>
      <c r="BF5" s="291" t="s">
        <v>255</v>
      </c>
      <c r="BG5" s="291" t="s">
        <v>257</v>
      </c>
      <c r="BH5" s="291" t="s">
        <v>259</v>
      </c>
      <c r="BI5" s="291" t="s">
        <v>260</v>
      </c>
      <c r="BJ5" s="291" t="s">
        <v>262</v>
      </c>
      <c r="BK5" s="291" t="s">
        <v>263</v>
      </c>
      <c r="BL5" s="291" t="s">
        <v>264</v>
      </c>
      <c r="BM5" s="291" t="s">
        <v>265</v>
      </c>
      <c r="BN5" s="291" t="s">
        <v>257</v>
      </c>
      <c r="BO5" s="291" t="s">
        <v>259</v>
      </c>
      <c r="BP5" s="291" t="s">
        <v>260</v>
      </c>
      <c r="BQ5" s="266" t="s">
        <v>262</v>
      </c>
      <c r="BR5" s="291" t="s">
        <v>263</v>
      </c>
      <c r="BS5" s="290" t="s">
        <v>264</v>
      </c>
      <c r="BT5" s="290" t="s">
        <v>265</v>
      </c>
      <c r="BU5" s="290" t="s">
        <v>257</v>
      </c>
      <c r="BV5" s="290" t="s">
        <v>259</v>
      </c>
      <c r="BW5" s="290" t="s">
        <v>260</v>
      </c>
      <c r="BX5" s="290" t="s">
        <v>262</v>
      </c>
      <c r="BY5" s="291" t="s">
        <v>263</v>
      </c>
      <c r="BZ5" s="290" t="s">
        <v>264</v>
      </c>
      <c r="CA5" s="291" t="s">
        <v>265</v>
      </c>
      <c r="CB5" s="291" t="s">
        <v>257</v>
      </c>
      <c r="CC5" s="291" t="s">
        <v>259</v>
      </c>
      <c r="CD5" s="291" t="s">
        <v>260</v>
      </c>
      <c r="CE5" s="291" t="s">
        <v>262</v>
      </c>
      <c r="CF5" s="291" t="s">
        <v>263</v>
      </c>
      <c r="CG5" s="291" t="s">
        <v>264</v>
      </c>
      <c r="CH5" s="291" t="s">
        <v>265</v>
      </c>
      <c r="CI5" s="291" t="s">
        <v>257</v>
      </c>
      <c r="CJ5" s="291" t="s">
        <v>259</v>
      </c>
      <c r="CK5" s="291" t="s">
        <v>260</v>
      </c>
      <c r="CL5" s="291" t="s">
        <v>262</v>
      </c>
      <c r="CM5" s="291" t="s">
        <v>263</v>
      </c>
      <c r="CN5" s="290" t="s">
        <v>264</v>
      </c>
      <c r="CO5" s="290" t="s">
        <v>265</v>
      </c>
      <c r="CP5" s="290" t="s">
        <v>257</v>
      </c>
      <c r="CQ5" s="290" t="s">
        <v>259</v>
      </c>
      <c r="CR5" s="290" t="s">
        <v>260</v>
      </c>
      <c r="CS5" s="290" t="s">
        <v>262</v>
      </c>
      <c r="CT5" s="291" t="s">
        <v>263</v>
      </c>
      <c r="CU5" s="290" t="s">
        <v>264</v>
      </c>
      <c r="CV5" s="291" t="s">
        <v>265</v>
      </c>
      <c r="CW5" s="291" t="s">
        <v>257</v>
      </c>
      <c r="CX5" s="291" t="s">
        <v>259</v>
      </c>
      <c r="CY5" s="291" t="s">
        <v>260</v>
      </c>
      <c r="CZ5" s="291" t="s">
        <v>262</v>
      </c>
      <c r="DA5" s="291" t="s">
        <v>263</v>
      </c>
      <c r="DB5" s="291" t="s">
        <v>264</v>
      </c>
      <c r="DC5" s="291" t="s">
        <v>265</v>
      </c>
      <c r="DD5" s="291" t="s">
        <v>257</v>
      </c>
      <c r="DE5" s="291" t="s">
        <v>259</v>
      </c>
      <c r="DF5" s="291" t="s">
        <v>260</v>
      </c>
      <c r="DG5" s="291" t="s">
        <v>262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266</v>
      </c>
      <c r="E6" s="273" t="s">
        <v>266</v>
      </c>
      <c r="F6" s="273" t="s">
        <v>266</v>
      </c>
      <c r="G6" s="272" t="s">
        <v>266</v>
      </c>
      <c r="H6" s="272" t="s">
        <v>266</v>
      </c>
      <c r="I6" s="272" t="s">
        <v>266</v>
      </c>
      <c r="J6" s="273" t="s">
        <v>266</v>
      </c>
      <c r="K6" s="272" t="s">
        <v>266</v>
      </c>
      <c r="L6" s="272" t="s">
        <v>266</v>
      </c>
      <c r="M6" s="272" t="s">
        <v>266</v>
      </c>
      <c r="N6" s="273" t="s">
        <v>266</v>
      </c>
      <c r="O6" s="272" t="s">
        <v>266</v>
      </c>
      <c r="P6" s="272" t="s">
        <v>266</v>
      </c>
      <c r="Q6" s="272" t="s">
        <v>266</v>
      </c>
      <c r="R6" s="273" t="s">
        <v>266</v>
      </c>
      <c r="S6" s="272" t="s">
        <v>266</v>
      </c>
      <c r="T6" s="272" t="s">
        <v>266</v>
      </c>
      <c r="U6" s="272" t="s">
        <v>266</v>
      </c>
      <c r="V6" s="273" t="s">
        <v>266</v>
      </c>
      <c r="W6" s="272" t="s">
        <v>266</v>
      </c>
      <c r="X6" s="272" t="s">
        <v>266</v>
      </c>
      <c r="Y6" s="272" t="s">
        <v>266</v>
      </c>
      <c r="Z6" s="273" t="s">
        <v>266</v>
      </c>
      <c r="AA6" s="272" t="s">
        <v>266</v>
      </c>
      <c r="AB6" s="272" t="s">
        <v>266</v>
      </c>
      <c r="AC6" s="272" t="s">
        <v>266</v>
      </c>
      <c r="AD6" s="273" t="s">
        <v>266</v>
      </c>
      <c r="AE6" s="273" t="s">
        <v>266</v>
      </c>
      <c r="AF6" s="272" t="s">
        <v>266</v>
      </c>
      <c r="AG6" s="272" t="s">
        <v>266</v>
      </c>
      <c r="AH6" s="272" t="s">
        <v>266</v>
      </c>
      <c r="AI6" s="273" t="s">
        <v>266</v>
      </c>
      <c r="AJ6" s="272" t="s">
        <v>266</v>
      </c>
      <c r="AK6" s="272" t="s">
        <v>266</v>
      </c>
      <c r="AL6" s="272" t="s">
        <v>266</v>
      </c>
      <c r="AM6" s="273" t="s">
        <v>266</v>
      </c>
      <c r="AN6" s="272" t="s">
        <v>266</v>
      </c>
      <c r="AO6" s="272" t="s">
        <v>266</v>
      </c>
      <c r="AP6" s="272" t="s">
        <v>266</v>
      </c>
      <c r="AQ6" s="273" t="s">
        <v>266</v>
      </c>
      <c r="AR6" s="272" t="s">
        <v>266</v>
      </c>
      <c r="AS6" s="272" t="s">
        <v>266</v>
      </c>
      <c r="AT6" s="272" t="s">
        <v>266</v>
      </c>
      <c r="AU6" s="273" t="s">
        <v>266</v>
      </c>
      <c r="AV6" s="272" t="s">
        <v>266</v>
      </c>
      <c r="AW6" s="272" t="s">
        <v>266</v>
      </c>
      <c r="AX6" s="272" t="s">
        <v>266</v>
      </c>
      <c r="AY6" s="273" t="s">
        <v>266</v>
      </c>
      <c r="AZ6" s="272" t="s">
        <v>266</v>
      </c>
      <c r="BA6" s="272" t="s">
        <v>266</v>
      </c>
      <c r="BB6" s="272" t="s">
        <v>266</v>
      </c>
      <c r="BC6" s="272" t="s">
        <v>266</v>
      </c>
      <c r="BD6" s="272" t="s">
        <v>266</v>
      </c>
      <c r="BE6" s="272" t="s">
        <v>266</v>
      </c>
      <c r="BF6" s="272" t="s">
        <v>266</v>
      </c>
      <c r="BG6" s="272" t="s">
        <v>266</v>
      </c>
      <c r="BH6" s="272" t="s">
        <v>266</v>
      </c>
      <c r="BI6" s="272" t="s">
        <v>266</v>
      </c>
      <c r="BJ6" s="272" t="s">
        <v>266</v>
      </c>
      <c r="BK6" s="272" t="s">
        <v>266</v>
      </c>
      <c r="BL6" s="272" t="s">
        <v>266</v>
      </c>
      <c r="BM6" s="272" t="s">
        <v>266</v>
      </c>
      <c r="BN6" s="272" t="s">
        <v>266</v>
      </c>
      <c r="BO6" s="272" t="s">
        <v>266</v>
      </c>
      <c r="BP6" s="272" t="s">
        <v>266</v>
      </c>
      <c r="BQ6" s="274" t="s">
        <v>266</v>
      </c>
      <c r="BR6" s="272" t="s">
        <v>266</v>
      </c>
      <c r="BS6" s="272" t="s">
        <v>266</v>
      </c>
      <c r="BT6" s="272" t="s">
        <v>266</v>
      </c>
      <c r="BU6" s="272" t="s">
        <v>266</v>
      </c>
      <c r="BV6" s="272" t="s">
        <v>266</v>
      </c>
      <c r="BW6" s="272" t="s">
        <v>266</v>
      </c>
      <c r="BX6" s="272" t="s">
        <v>266</v>
      </c>
      <c r="BY6" s="272" t="s">
        <v>266</v>
      </c>
      <c r="BZ6" s="273" t="s">
        <v>266</v>
      </c>
      <c r="CA6" s="273" t="s">
        <v>266</v>
      </c>
      <c r="CB6" s="273" t="s">
        <v>266</v>
      </c>
      <c r="CC6" s="273" t="s">
        <v>266</v>
      </c>
      <c r="CD6" s="273" t="s">
        <v>266</v>
      </c>
      <c r="CE6" s="273" t="s">
        <v>266</v>
      </c>
      <c r="CF6" s="272" t="s">
        <v>266</v>
      </c>
      <c r="CG6" s="272" t="s">
        <v>266</v>
      </c>
      <c r="CH6" s="272" t="s">
        <v>266</v>
      </c>
      <c r="CI6" s="272" t="s">
        <v>266</v>
      </c>
      <c r="CJ6" s="272" t="s">
        <v>266</v>
      </c>
      <c r="CK6" s="272" t="s">
        <v>266</v>
      </c>
      <c r="CL6" s="272" t="s">
        <v>266</v>
      </c>
      <c r="CM6" s="272" t="s">
        <v>266</v>
      </c>
      <c r="CN6" s="272" t="s">
        <v>266</v>
      </c>
      <c r="CO6" s="272" t="s">
        <v>266</v>
      </c>
      <c r="CP6" s="272" t="s">
        <v>266</v>
      </c>
      <c r="CQ6" s="272" t="s">
        <v>266</v>
      </c>
      <c r="CR6" s="272" t="s">
        <v>266</v>
      </c>
      <c r="CS6" s="272" t="s">
        <v>266</v>
      </c>
      <c r="CT6" s="272" t="s">
        <v>266</v>
      </c>
      <c r="CU6" s="273" t="s">
        <v>266</v>
      </c>
      <c r="CV6" s="273" t="s">
        <v>266</v>
      </c>
      <c r="CW6" s="273" t="s">
        <v>266</v>
      </c>
      <c r="CX6" s="273" t="s">
        <v>266</v>
      </c>
      <c r="CY6" s="273" t="s">
        <v>266</v>
      </c>
      <c r="CZ6" s="273" t="s">
        <v>266</v>
      </c>
      <c r="DA6" s="272" t="s">
        <v>266</v>
      </c>
      <c r="DB6" s="272" t="s">
        <v>266</v>
      </c>
      <c r="DC6" s="272" t="s">
        <v>266</v>
      </c>
      <c r="DD6" s="272" t="s">
        <v>266</v>
      </c>
      <c r="DE6" s="272" t="s">
        <v>266</v>
      </c>
      <c r="DF6" s="272" t="s">
        <v>266</v>
      </c>
      <c r="DG6" s="272" t="s">
        <v>266</v>
      </c>
      <c r="DH6" s="272" t="s">
        <v>266</v>
      </c>
      <c r="DI6" s="273" t="s">
        <v>267</v>
      </c>
      <c r="DJ6" s="272" t="s">
        <v>266</v>
      </c>
      <c r="DK6" s="272" t="s">
        <v>266</v>
      </c>
      <c r="DL6" s="272" t="s">
        <v>266</v>
      </c>
      <c r="DM6" s="272" t="s">
        <v>266</v>
      </c>
    </row>
    <row r="7" spans="1:117" s="205" customFormat="1" ht="12" customHeight="1">
      <c r="A7" s="197" t="s">
        <v>268</v>
      </c>
      <c r="B7" s="212" t="s">
        <v>269</v>
      </c>
      <c r="C7" s="198" t="s">
        <v>263</v>
      </c>
      <c r="D7" s="247">
        <f>SUM(D8:D24)</f>
        <v>333652</v>
      </c>
      <c r="E7" s="247">
        <f>SUM(E8:E24)</f>
        <v>235408</v>
      </c>
      <c r="F7" s="247">
        <f>SUM(F8:F24)</f>
        <v>0</v>
      </c>
      <c r="G7" s="247">
        <f>SUM(G8:G24)</f>
        <v>0</v>
      </c>
      <c r="H7" s="247">
        <f>SUM(H8:H24)</f>
        <v>0</v>
      </c>
      <c r="I7" s="247">
        <f>SUM(I8:I24)</f>
        <v>0</v>
      </c>
      <c r="J7" s="247">
        <f>SUM(J8:J24)</f>
        <v>155926</v>
      </c>
      <c r="K7" s="247">
        <f>SUM(K8:K24)</f>
        <v>50832</v>
      </c>
      <c r="L7" s="247">
        <f>SUM(L8:L24)</f>
        <v>103159</v>
      </c>
      <c r="M7" s="247">
        <f>SUM(M8:M24)</f>
        <v>1935</v>
      </c>
      <c r="N7" s="247">
        <f>SUM(N8:N24)</f>
        <v>19153</v>
      </c>
      <c r="O7" s="247">
        <f>SUM(O8:O24)</f>
        <v>13270</v>
      </c>
      <c r="P7" s="247">
        <f>SUM(P8:P24)</f>
        <v>5883</v>
      </c>
      <c r="Q7" s="247">
        <f>SUM(Q8:Q24)</f>
        <v>0</v>
      </c>
      <c r="R7" s="247">
        <f>SUM(R8:R24)</f>
        <v>57970</v>
      </c>
      <c r="S7" s="247">
        <f>SUM(S8:S24)</f>
        <v>23171</v>
      </c>
      <c r="T7" s="247">
        <f>SUM(T8:T24)</f>
        <v>34773</v>
      </c>
      <c r="U7" s="247">
        <f>SUM(U8:U24)</f>
        <v>26</v>
      </c>
      <c r="V7" s="247">
        <f>SUM(V8:V24)</f>
        <v>12</v>
      </c>
      <c r="W7" s="247">
        <f>SUM(W8:W24)</f>
        <v>12</v>
      </c>
      <c r="X7" s="247">
        <f>SUM(X8:X24)</f>
        <v>0</v>
      </c>
      <c r="Y7" s="247">
        <f>SUM(Y8:Y24)</f>
        <v>0</v>
      </c>
      <c r="Z7" s="247">
        <f>SUM(Z8:Z24)</f>
        <v>2347</v>
      </c>
      <c r="AA7" s="247">
        <f>SUM(AA8:AA24)</f>
        <v>1471</v>
      </c>
      <c r="AB7" s="247">
        <f>SUM(AB8:AB24)</f>
        <v>876</v>
      </c>
      <c r="AC7" s="247">
        <f>SUM(AC8:AC24)</f>
        <v>0</v>
      </c>
      <c r="AD7" s="247">
        <f>SUM(AD8:AD24)</f>
        <v>84375</v>
      </c>
      <c r="AE7" s="247">
        <f>SUM(AE8:AE24)</f>
        <v>0</v>
      </c>
      <c r="AF7" s="247">
        <f>SUM(AF8:AF24)</f>
        <v>0</v>
      </c>
      <c r="AG7" s="247">
        <f>SUM(AG8:AG24)</f>
        <v>0</v>
      </c>
      <c r="AH7" s="247">
        <f>SUM(AH8:AH24)</f>
        <v>0</v>
      </c>
      <c r="AI7" s="247">
        <f>SUM(AI8:AI24)</f>
        <v>80375</v>
      </c>
      <c r="AJ7" s="247">
        <f>SUM(AJ8:AJ24)</f>
        <v>0</v>
      </c>
      <c r="AK7" s="247">
        <f>SUM(AK8:AK24)</f>
        <v>128</v>
      </c>
      <c r="AL7" s="247">
        <f>SUM(AL8:AL24)</f>
        <v>80247</v>
      </c>
      <c r="AM7" s="247">
        <f>SUM(AM8:AM24)</f>
        <v>3992</v>
      </c>
      <c r="AN7" s="247">
        <f>SUM(AN8:AN24)</f>
        <v>0</v>
      </c>
      <c r="AO7" s="247">
        <f>SUM(AO8:AO24)</f>
        <v>15</v>
      </c>
      <c r="AP7" s="247">
        <f>SUM(AP8:AP24)</f>
        <v>3977</v>
      </c>
      <c r="AQ7" s="247">
        <f>SUM(AQ8:AQ24)</f>
        <v>0</v>
      </c>
      <c r="AR7" s="247">
        <f>SUM(AR8:AR24)</f>
        <v>0</v>
      </c>
      <c r="AS7" s="247">
        <f>SUM(AS8:AS24)</f>
        <v>0</v>
      </c>
      <c r="AT7" s="247">
        <f>SUM(AT8:AT24)</f>
        <v>0</v>
      </c>
      <c r="AU7" s="247">
        <f>SUM(AU8:AU24)</f>
        <v>0</v>
      </c>
      <c r="AV7" s="247">
        <f>SUM(AV8:AV24)</f>
        <v>0</v>
      </c>
      <c r="AW7" s="247">
        <f>SUM(AW8:AW24)</f>
        <v>0</v>
      </c>
      <c r="AX7" s="247">
        <f>SUM(AX8:AX24)</f>
        <v>0</v>
      </c>
      <c r="AY7" s="247">
        <f>SUM(AY8:AY24)</f>
        <v>8</v>
      </c>
      <c r="AZ7" s="247">
        <f>SUM(AZ8:AZ24)</f>
        <v>0</v>
      </c>
      <c r="BA7" s="247">
        <f>SUM(BA8:BA24)</f>
        <v>0</v>
      </c>
      <c r="BB7" s="247">
        <f>SUM(BB8:BB24)</f>
        <v>8</v>
      </c>
      <c r="BC7" s="247">
        <f>SUM(BC8:BC24)</f>
        <v>13869</v>
      </c>
      <c r="BD7" s="247">
        <f>SUM(BD8:BD24)</f>
        <v>4070</v>
      </c>
      <c r="BE7" s="247">
        <f>SUM(BE8:BE24)</f>
        <v>0</v>
      </c>
      <c r="BF7" s="247">
        <f>SUM(BF8:BF24)</f>
        <v>1669</v>
      </c>
      <c r="BG7" s="247">
        <f>SUM(BG8:BG24)</f>
        <v>1159</v>
      </c>
      <c r="BH7" s="247">
        <f>SUM(BH8:BH24)</f>
        <v>308</v>
      </c>
      <c r="BI7" s="247">
        <f>SUM(BI8:BI24)</f>
        <v>0</v>
      </c>
      <c r="BJ7" s="247">
        <f>SUM(BJ8:BJ24)</f>
        <v>934</v>
      </c>
      <c r="BK7" s="247">
        <f>SUM(BK8:BK24)</f>
        <v>9799</v>
      </c>
      <c r="BL7" s="247">
        <f>SUM(BL8:BL24)</f>
        <v>0</v>
      </c>
      <c r="BM7" s="247">
        <f>SUM(BM8:BM24)</f>
        <v>5276</v>
      </c>
      <c r="BN7" s="247">
        <f>SUM(BN8:BN24)</f>
        <v>4347</v>
      </c>
      <c r="BO7" s="247">
        <f>SUM(BO8:BO24)</f>
        <v>129</v>
      </c>
      <c r="BP7" s="247">
        <f>SUM(BP8:BP24)</f>
        <v>0</v>
      </c>
      <c r="BQ7" s="247">
        <f>SUM(BQ8:BQ24)</f>
        <v>47</v>
      </c>
      <c r="BR7" s="247">
        <f>SUM(BR8:BR24)</f>
        <v>239478</v>
      </c>
      <c r="BS7" s="247">
        <f>SUM(BS8:BS24)</f>
        <v>0</v>
      </c>
      <c r="BT7" s="247">
        <f>SUM(BT8:BT24)</f>
        <v>157595</v>
      </c>
      <c r="BU7" s="247">
        <f>SUM(BU8:BU24)</f>
        <v>20312</v>
      </c>
      <c r="BV7" s="247">
        <f>SUM(BV8:BV24)</f>
        <v>58278</v>
      </c>
      <c r="BW7" s="247">
        <f>SUM(BW8:BW24)</f>
        <v>12</v>
      </c>
      <c r="BX7" s="247">
        <f>SUM(BX8:BX24)</f>
        <v>3281</v>
      </c>
      <c r="BY7" s="247">
        <f>SUM(BY8:BY24)</f>
        <v>235408</v>
      </c>
      <c r="BZ7" s="247">
        <f>SUM(BZ8:BZ24)</f>
        <v>0</v>
      </c>
      <c r="CA7" s="247">
        <f>SUM(CA8:CA24)</f>
        <v>155926</v>
      </c>
      <c r="CB7" s="247">
        <f>SUM(CB8:CB24)</f>
        <v>19153</v>
      </c>
      <c r="CC7" s="247">
        <f>SUM(CC8:CC24)</f>
        <v>57970</v>
      </c>
      <c r="CD7" s="247">
        <f>SUM(CD8:CD24)</f>
        <v>12</v>
      </c>
      <c r="CE7" s="247">
        <f>SUM(CE8:CE24)</f>
        <v>2347</v>
      </c>
      <c r="CF7" s="247">
        <f>SUM(CF8:CF24)</f>
        <v>4070</v>
      </c>
      <c r="CG7" s="247">
        <f>SUM(CG8:CG24)</f>
        <v>0</v>
      </c>
      <c r="CH7" s="247">
        <f>SUM(CH8:CH24)</f>
        <v>1669</v>
      </c>
      <c r="CI7" s="247">
        <f>SUM(CI8:CI24)</f>
        <v>1159</v>
      </c>
      <c r="CJ7" s="247">
        <f>SUM(CJ8:CJ24)</f>
        <v>308</v>
      </c>
      <c r="CK7" s="247">
        <f>SUM(CK8:CK24)</f>
        <v>0</v>
      </c>
      <c r="CL7" s="247">
        <f>SUM(CL8:CL24)</f>
        <v>934</v>
      </c>
      <c r="CM7" s="247">
        <f>SUM(CM8:CM24)</f>
        <v>94174</v>
      </c>
      <c r="CN7" s="247">
        <f>SUM(CN8:CN24)</f>
        <v>0</v>
      </c>
      <c r="CO7" s="247">
        <f>SUM(CO8:CO24)</f>
        <v>85651</v>
      </c>
      <c r="CP7" s="247">
        <f>SUM(CP8:CP24)</f>
        <v>8339</v>
      </c>
      <c r="CQ7" s="247">
        <f>SUM(CQ8:CQ24)</f>
        <v>129</v>
      </c>
      <c r="CR7" s="247">
        <f>SUM(CR8:CR24)</f>
        <v>0</v>
      </c>
      <c r="CS7" s="247">
        <f>SUM(CS8:CS24)</f>
        <v>55</v>
      </c>
      <c r="CT7" s="247">
        <f>SUM(CT8:CT24)</f>
        <v>84375</v>
      </c>
      <c r="CU7" s="247">
        <f>SUM(CU8:CU24)</f>
        <v>0</v>
      </c>
      <c r="CV7" s="247">
        <f>SUM(CV8:CV24)</f>
        <v>80375</v>
      </c>
      <c r="CW7" s="247">
        <f>SUM(CW8:CW24)</f>
        <v>3992</v>
      </c>
      <c r="CX7" s="247">
        <f>SUM(CX8:CX24)</f>
        <v>0</v>
      </c>
      <c r="CY7" s="247">
        <f>SUM(CY8:CY24)</f>
        <v>0</v>
      </c>
      <c r="CZ7" s="247">
        <f>SUM(CZ8:CZ24)</f>
        <v>8</v>
      </c>
      <c r="DA7" s="247">
        <f>SUM(DA8:DA24)</f>
        <v>9799</v>
      </c>
      <c r="DB7" s="247">
        <f>SUM(DB8:DB24)</f>
        <v>0</v>
      </c>
      <c r="DC7" s="247">
        <f>SUM(DC8:DC24)</f>
        <v>5276</v>
      </c>
      <c r="DD7" s="247">
        <f>SUM(DD8:DD24)</f>
        <v>4347</v>
      </c>
      <c r="DE7" s="247">
        <f>SUM(DE8:DE24)</f>
        <v>129</v>
      </c>
      <c r="DF7" s="247">
        <f>SUM(DF8:DF24)</f>
        <v>0</v>
      </c>
      <c r="DG7" s="247">
        <f>SUM(DG8:DG24)</f>
        <v>47</v>
      </c>
      <c r="DH7" s="247">
        <f>SUM(DH8:DH24)</f>
        <v>7</v>
      </c>
      <c r="DI7" s="247">
        <f>SUM(DI8:DI24)</f>
        <v>50</v>
      </c>
      <c r="DJ7" s="247">
        <f>SUM(DJ8:DJ24)</f>
        <v>39</v>
      </c>
      <c r="DK7" s="247">
        <f>SUM(DK8:DK24)</f>
        <v>9</v>
      </c>
      <c r="DL7" s="247">
        <f>SUM(DL8:DL24)</f>
        <v>0</v>
      </c>
      <c r="DM7" s="247">
        <f>SUM(DM8:DM24)</f>
        <v>2</v>
      </c>
    </row>
    <row r="8" spans="1:117" s="201" customFormat="1" ht="12" customHeight="1">
      <c r="A8" s="200" t="s">
        <v>268</v>
      </c>
      <c r="B8" s="214" t="s">
        <v>270</v>
      </c>
      <c r="C8" s="200" t="s">
        <v>271</v>
      </c>
      <c r="D8" s="248">
        <f>SUM(E8,AD8,BC8)</f>
        <v>154080</v>
      </c>
      <c r="E8" s="249">
        <f>SUM(F8,J8,N8,R8,V8,Z8)</f>
        <v>97150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57542</v>
      </c>
      <c r="K8" s="249">
        <v>87</v>
      </c>
      <c r="L8" s="249">
        <v>57455</v>
      </c>
      <c r="M8" s="249">
        <v>0</v>
      </c>
      <c r="N8" s="249">
        <f>SUM(O8:Q8)</f>
        <v>6601</v>
      </c>
      <c r="O8" s="249">
        <v>5372</v>
      </c>
      <c r="P8" s="249">
        <v>1229</v>
      </c>
      <c r="Q8" s="249">
        <v>0</v>
      </c>
      <c r="R8" s="249">
        <f>SUM(S8:U8)</f>
        <v>32321</v>
      </c>
      <c r="S8" s="249">
        <v>7391</v>
      </c>
      <c r="T8" s="249">
        <v>24930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686</v>
      </c>
      <c r="AA8" s="249">
        <v>686</v>
      </c>
      <c r="AB8" s="249">
        <v>0</v>
      </c>
      <c r="AC8" s="249">
        <v>0</v>
      </c>
      <c r="AD8" s="249">
        <f>SUM(AE8,AI8,AM8,AQ8,AU8,AY8)</f>
        <v>53541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49694</v>
      </c>
      <c r="AJ8" s="249">
        <v>0</v>
      </c>
      <c r="AK8" s="249">
        <v>0</v>
      </c>
      <c r="AL8" s="249">
        <v>49694</v>
      </c>
      <c r="AM8" s="249">
        <f>SUM(AN8:AP8)</f>
        <v>3847</v>
      </c>
      <c r="AN8" s="249">
        <v>0</v>
      </c>
      <c r="AO8" s="249">
        <v>0</v>
      </c>
      <c r="AP8" s="249">
        <v>3847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3389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3389</v>
      </c>
      <c r="BL8" s="249">
        <v>0</v>
      </c>
      <c r="BM8" s="249">
        <v>2252</v>
      </c>
      <c r="BN8" s="249">
        <v>1136</v>
      </c>
      <c r="BO8" s="249">
        <v>1</v>
      </c>
      <c r="BP8" s="249">
        <v>0</v>
      </c>
      <c r="BQ8" s="249">
        <v>0</v>
      </c>
      <c r="BR8" s="249">
        <f>SUM(BY8,CF8)</f>
        <v>97150</v>
      </c>
      <c r="BS8" s="249">
        <f>SUM(BZ8,CG8)</f>
        <v>0</v>
      </c>
      <c r="BT8" s="249">
        <f>SUM(CA8,CH8)</f>
        <v>57542</v>
      </c>
      <c r="BU8" s="249">
        <f>SUM(CB8,CI8)</f>
        <v>6601</v>
      </c>
      <c r="BV8" s="249">
        <f>SUM(CC8,CJ8)</f>
        <v>32321</v>
      </c>
      <c r="BW8" s="249">
        <f>SUM(CD8,CK8)</f>
        <v>0</v>
      </c>
      <c r="BX8" s="249">
        <f>SUM(CE8,CL8)</f>
        <v>686</v>
      </c>
      <c r="BY8" s="248">
        <f>SUM(BZ8:CE8)</f>
        <v>97150</v>
      </c>
      <c r="BZ8" s="249">
        <f>F8</f>
        <v>0</v>
      </c>
      <c r="CA8" s="249">
        <f>J8</f>
        <v>57542</v>
      </c>
      <c r="CB8" s="249">
        <f>N8</f>
        <v>6601</v>
      </c>
      <c r="CC8" s="249">
        <f>R8</f>
        <v>32321</v>
      </c>
      <c r="CD8" s="249">
        <f>V8</f>
        <v>0</v>
      </c>
      <c r="CE8" s="249">
        <f>Z8</f>
        <v>686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56930</v>
      </c>
      <c r="CN8" s="249">
        <f>SUM(CU8,DB8)</f>
        <v>0</v>
      </c>
      <c r="CO8" s="249">
        <f>SUM(CV8,DC8)</f>
        <v>51946</v>
      </c>
      <c r="CP8" s="249">
        <f>SUM(CW8,DD8)</f>
        <v>4983</v>
      </c>
      <c r="CQ8" s="249">
        <f>SUM(CX8,DE8)</f>
        <v>1</v>
      </c>
      <c r="CR8" s="249">
        <f>SUM(CY8,DF8)</f>
        <v>0</v>
      </c>
      <c r="CS8" s="249">
        <f>SUM(CZ8,DG8)</f>
        <v>0</v>
      </c>
      <c r="CT8" s="248">
        <f>SUM(CU8:CZ8)</f>
        <v>53541</v>
      </c>
      <c r="CU8" s="249">
        <f>AE8</f>
        <v>0</v>
      </c>
      <c r="CV8" s="249">
        <f>AI8</f>
        <v>49694</v>
      </c>
      <c r="CW8" s="249">
        <f>AM8</f>
        <v>3847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3389</v>
      </c>
      <c r="DB8" s="249">
        <f>BL8</f>
        <v>0</v>
      </c>
      <c r="DC8" s="249">
        <f>BM8</f>
        <v>2252</v>
      </c>
      <c r="DD8" s="249">
        <f>BN8</f>
        <v>1136</v>
      </c>
      <c r="DE8" s="249">
        <f>BO8</f>
        <v>1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23</v>
      </c>
      <c r="DJ8" s="249">
        <v>23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268</v>
      </c>
      <c r="B9" s="214" t="s">
        <v>272</v>
      </c>
      <c r="C9" s="200" t="s">
        <v>273</v>
      </c>
      <c r="D9" s="248">
        <f>SUM(E9,AD9,BC9)</f>
        <v>35980</v>
      </c>
      <c r="E9" s="249">
        <f>SUM(F9,J9,N9,R9,V9,Z9)</f>
        <v>27280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19603</v>
      </c>
      <c r="K9" s="249">
        <v>10602</v>
      </c>
      <c r="L9" s="249">
        <v>9001</v>
      </c>
      <c r="M9" s="249">
        <v>0</v>
      </c>
      <c r="N9" s="249">
        <f>SUM(O9:Q9)</f>
        <v>1479</v>
      </c>
      <c r="O9" s="249">
        <v>741</v>
      </c>
      <c r="P9" s="249">
        <v>738</v>
      </c>
      <c r="Q9" s="249">
        <v>0</v>
      </c>
      <c r="R9" s="249">
        <f>SUM(S9:U9)</f>
        <v>6024</v>
      </c>
      <c r="S9" s="249">
        <v>5537</v>
      </c>
      <c r="T9" s="249">
        <v>487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174</v>
      </c>
      <c r="AA9" s="249">
        <v>165</v>
      </c>
      <c r="AB9" s="249">
        <v>9</v>
      </c>
      <c r="AC9" s="249">
        <v>0</v>
      </c>
      <c r="AD9" s="249">
        <f>SUM(AE9,AI9,AM9,AQ9,AU9,AY9)</f>
        <v>6909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6909</v>
      </c>
      <c r="AJ9" s="249">
        <v>0</v>
      </c>
      <c r="AK9" s="249">
        <v>0</v>
      </c>
      <c r="AL9" s="249">
        <v>6909</v>
      </c>
      <c r="AM9" s="249">
        <f>SUM(AN9:AP9)</f>
        <v>0</v>
      </c>
      <c r="AN9" s="249">
        <v>0</v>
      </c>
      <c r="AO9" s="249">
        <v>0</v>
      </c>
      <c r="AP9" s="249">
        <v>0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1791</v>
      </c>
      <c r="BD9" s="248">
        <f>SUM(BE9:BJ9)</f>
        <v>788</v>
      </c>
      <c r="BE9" s="249">
        <v>0</v>
      </c>
      <c r="BF9" s="249">
        <v>172</v>
      </c>
      <c r="BG9" s="249">
        <v>66</v>
      </c>
      <c r="BH9" s="249">
        <v>0</v>
      </c>
      <c r="BI9" s="249">
        <v>0</v>
      </c>
      <c r="BJ9" s="249">
        <v>550</v>
      </c>
      <c r="BK9" s="248">
        <f>SUM(BL9:BQ9)</f>
        <v>1003</v>
      </c>
      <c r="BL9" s="249">
        <v>0</v>
      </c>
      <c r="BM9" s="249">
        <v>946</v>
      </c>
      <c r="BN9" s="249">
        <v>15</v>
      </c>
      <c r="BO9" s="249">
        <v>0</v>
      </c>
      <c r="BP9" s="249">
        <v>0</v>
      </c>
      <c r="BQ9" s="249">
        <v>42</v>
      </c>
      <c r="BR9" s="249">
        <f>SUM(BY9,CF9)</f>
        <v>28068</v>
      </c>
      <c r="BS9" s="249">
        <f>SUM(BZ9,CG9)</f>
        <v>0</v>
      </c>
      <c r="BT9" s="249">
        <f>SUM(CA9,CH9)</f>
        <v>19775</v>
      </c>
      <c r="BU9" s="249">
        <f>SUM(CB9,CI9)</f>
        <v>1545</v>
      </c>
      <c r="BV9" s="249">
        <f>SUM(CC9,CJ9)</f>
        <v>6024</v>
      </c>
      <c r="BW9" s="249">
        <f>SUM(CD9,CK9)</f>
        <v>0</v>
      </c>
      <c r="BX9" s="249">
        <f>SUM(CE9,CL9)</f>
        <v>724</v>
      </c>
      <c r="BY9" s="248">
        <f>SUM(BZ9:CE9)</f>
        <v>27280</v>
      </c>
      <c r="BZ9" s="249">
        <f>F9</f>
        <v>0</v>
      </c>
      <c r="CA9" s="249">
        <f>J9</f>
        <v>19603</v>
      </c>
      <c r="CB9" s="249">
        <f>N9</f>
        <v>1479</v>
      </c>
      <c r="CC9" s="249">
        <f>R9</f>
        <v>6024</v>
      </c>
      <c r="CD9" s="249">
        <f>V9</f>
        <v>0</v>
      </c>
      <c r="CE9" s="249">
        <f>Z9</f>
        <v>174</v>
      </c>
      <c r="CF9" s="248">
        <f>SUM(CG9:CL9)</f>
        <v>788</v>
      </c>
      <c r="CG9" s="249">
        <f>BE9</f>
        <v>0</v>
      </c>
      <c r="CH9" s="249">
        <f>BF9</f>
        <v>172</v>
      </c>
      <c r="CI9" s="249">
        <f>BG9</f>
        <v>66</v>
      </c>
      <c r="CJ9" s="249">
        <f>BH9</f>
        <v>0</v>
      </c>
      <c r="CK9" s="249">
        <f>BI9</f>
        <v>0</v>
      </c>
      <c r="CL9" s="249">
        <f>BJ9</f>
        <v>550</v>
      </c>
      <c r="CM9" s="249">
        <f>SUM(CT9,DA9)</f>
        <v>7912</v>
      </c>
      <c r="CN9" s="249">
        <f>SUM(CU9,DB9)</f>
        <v>0</v>
      </c>
      <c r="CO9" s="249">
        <f>SUM(CV9,DC9)</f>
        <v>7855</v>
      </c>
      <c r="CP9" s="249">
        <f>SUM(CW9,DD9)</f>
        <v>15</v>
      </c>
      <c r="CQ9" s="249">
        <f>SUM(CX9,DE9)</f>
        <v>0</v>
      </c>
      <c r="CR9" s="249">
        <f>SUM(CY9,DF9)</f>
        <v>0</v>
      </c>
      <c r="CS9" s="249">
        <f>SUM(CZ9,DG9)</f>
        <v>42</v>
      </c>
      <c r="CT9" s="248">
        <f>SUM(CU9:CZ9)</f>
        <v>6909</v>
      </c>
      <c r="CU9" s="249">
        <f>AE9</f>
        <v>0</v>
      </c>
      <c r="CV9" s="249">
        <f>AI9</f>
        <v>6909</v>
      </c>
      <c r="CW9" s="249">
        <f>AM9</f>
        <v>0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1003</v>
      </c>
      <c r="DB9" s="249">
        <f>BL9</f>
        <v>0</v>
      </c>
      <c r="DC9" s="249">
        <f>BM9</f>
        <v>946</v>
      </c>
      <c r="DD9" s="249">
        <f>BN9</f>
        <v>15</v>
      </c>
      <c r="DE9" s="249">
        <f>BO9</f>
        <v>0</v>
      </c>
      <c r="DF9" s="249">
        <f>BP9</f>
        <v>0</v>
      </c>
      <c r="DG9" s="249">
        <f>BQ9</f>
        <v>42</v>
      </c>
      <c r="DH9" s="249">
        <v>0</v>
      </c>
      <c r="DI9" s="248">
        <f>SUM(DJ9:DM9)</f>
        <v>4</v>
      </c>
      <c r="DJ9" s="249">
        <v>4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268</v>
      </c>
      <c r="B10" s="214" t="s">
        <v>274</v>
      </c>
      <c r="C10" s="200" t="s">
        <v>275</v>
      </c>
      <c r="D10" s="248">
        <f>SUM(E10,AD10,BC10)</f>
        <v>20178</v>
      </c>
      <c r="E10" s="249">
        <f>SUM(F10,J10,N10,R10,V10,Z10)</f>
        <v>13560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10270</v>
      </c>
      <c r="K10" s="249">
        <v>66</v>
      </c>
      <c r="L10" s="249">
        <v>10204</v>
      </c>
      <c r="M10" s="249">
        <v>0</v>
      </c>
      <c r="N10" s="249">
        <f>SUM(O10:Q10)</f>
        <v>789</v>
      </c>
      <c r="O10" s="249">
        <v>789</v>
      </c>
      <c r="P10" s="249">
        <v>0</v>
      </c>
      <c r="Q10" s="249">
        <v>0</v>
      </c>
      <c r="R10" s="249">
        <f>SUM(S10:U10)</f>
        <v>2474</v>
      </c>
      <c r="S10" s="249">
        <v>856</v>
      </c>
      <c r="T10" s="249">
        <v>1618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27</v>
      </c>
      <c r="AA10" s="249">
        <v>27</v>
      </c>
      <c r="AB10" s="249">
        <v>0</v>
      </c>
      <c r="AC10" s="249">
        <v>0</v>
      </c>
      <c r="AD10" s="249">
        <f>SUM(AE10,AI10,AM10,AQ10,AU10,AY10)</f>
        <v>4989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4989</v>
      </c>
      <c r="AJ10" s="249">
        <v>0</v>
      </c>
      <c r="AK10" s="249">
        <v>0</v>
      </c>
      <c r="AL10" s="249">
        <v>4989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1629</v>
      </c>
      <c r="BD10" s="248">
        <f>SUM(BE10:BJ10)</f>
        <v>385</v>
      </c>
      <c r="BE10" s="249">
        <v>0</v>
      </c>
      <c r="BF10" s="249">
        <v>86</v>
      </c>
      <c r="BG10" s="249">
        <v>299</v>
      </c>
      <c r="BH10" s="249">
        <v>0</v>
      </c>
      <c r="BI10" s="249">
        <v>0</v>
      </c>
      <c r="BJ10" s="249">
        <v>0</v>
      </c>
      <c r="BK10" s="248">
        <f>SUM(BL10:BQ10)</f>
        <v>1244</v>
      </c>
      <c r="BL10" s="249">
        <v>0</v>
      </c>
      <c r="BM10" s="249">
        <v>1140</v>
      </c>
      <c r="BN10" s="249">
        <v>104</v>
      </c>
      <c r="BO10" s="249">
        <v>0</v>
      </c>
      <c r="BP10" s="249">
        <v>0</v>
      </c>
      <c r="BQ10" s="249">
        <v>0</v>
      </c>
      <c r="BR10" s="249">
        <f>SUM(BY10,CF10)</f>
        <v>13945</v>
      </c>
      <c r="BS10" s="249">
        <f>SUM(BZ10,CG10)</f>
        <v>0</v>
      </c>
      <c r="BT10" s="249">
        <f>SUM(CA10,CH10)</f>
        <v>10356</v>
      </c>
      <c r="BU10" s="249">
        <f>SUM(CB10,CI10)</f>
        <v>1088</v>
      </c>
      <c r="BV10" s="249">
        <f>SUM(CC10,CJ10)</f>
        <v>2474</v>
      </c>
      <c r="BW10" s="249">
        <f>SUM(CD10,CK10)</f>
        <v>0</v>
      </c>
      <c r="BX10" s="249">
        <f>SUM(CE10,CL10)</f>
        <v>27</v>
      </c>
      <c r="BY10" s="248">
        <f>SUM(BZ10:CE10)</f>
        <v>13560</v>
      </c>
      <c r="BZ10" s="249">
        <f>F10</f>
        <v>0</v>
      </c>
      <c r="CA10" s="249">
        <f>J10</f>
        <v>10270</v>
      </c>
      <c r="CB10" s="249">
        <f>N10</f>
        <v>789</v>
      </c>
      <c r="CC10" s="249">
        <f>R10</f>
        <v>2474</v>
      </c>
      <c r="CD10" s="249">
        <f>V10</f>
        <v>0</v>
      </c>
      <c r="CE10" s="249">
        <f>Z10</f>
        <v>27</v>
      </c>
      <c r="CF10" s="248">
        <f>SUM(CG10:CL10)</f>
        <v>385</v>
      </c>
      <c r="CG10" s="249">
        <f>BE10</f>
        <v>0</v>
      </c>
      <c r="CH10" s="249">
        <f>BF10</f>
        <v>86</v>
      </c>
      <c r="CI10" s="249">
        <f>BG10</f>
        <v>299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6233</v>
      </c>
      <c r="CN10" s="249">
        <f>SUM(CU10,DB10)</f>
        <v>0</v>
      </c>
      <c r="CO10" s="249">
        <f>SUM(CV10,DC10)</f>
        <v>6129</v>
      </c>
      <c r="CP10" s="249">
        <f>SUM(CW10,DD10)</f>
        <v>104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4989</v>
      </c>
      <c r="CU10" s="249">
        <f>AE10</f>
        <v>0</v>
      </c>
      <c r="CV10" s="249">
        <f>AI10</f>
        <v>4989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1244</v>
      </c>
      <c r="DB10" s="249">
        <f>BL10</f>
        <v>0</v>
      </c>
      <c r="DC10" s="249">
        <f>BM10</f>
        <v>1140</v>
      </c>
      <c r="DD10" s="249">
        <f>BN10</f>
        <v>104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3</v>
      </c>
      <c r="DJ10" s="249">
        <v>3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268</v>
      </c>
      <c r="B11" s="214" t="s">
        <v>276</v>
      </c>
      <c r="C11" s="200" t="s">
        <v>277</v>
      </c>
      <c r="D11" s="248">
        <f>SUM(E11,AD11,BC11)</f>
        <v>9561</v>
      </c>
      <c r="E11" s="249">
        <f>SUM(F11,J11,N11,R11,V11,Z11)</f>
        <v>7911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4079</v>
      </c>
      <c r="K11" s="249">
        <v>4079</v>
      </c>
      <c r="L11" s="249">
        <v>0</v>
      </c>
      <c r="M11" s="249">
        <v>0</v>
      </c>
      <c r="N11" s="249">
        <f>SUM(O11:Q11)</f>
        <v>1492</v>
      </c>
      <c r="O11" s="249">
        <v>1492</v>
      </c>
      <c r="P11" s="249">
        <v>0</v>
      </c>
      <c r="Q11" s="249">
        <v>0</v>
      </c>
      <c r="R11" s="249">
        <f>SUM(S11:U11)</f>
        <v>2297</v>
      </c>
      <c r="S11" s="249">
        <v>2297</v>
      </c>
      <c r="T11" s="249">
        <v>0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43</v>
      </c>
      <c r="AA11" s="249">
        <v>43</v>
      </c>
      <c r="AB11" s="249">
        <v>0</v>
      </c>
      <c r="AC11" s="249">
        <v>0</v>
      </c>
      <c r="AD11" s="249">
        <f>SUM(AE11,AI11,AM11,AQ11,AU11,AY11)</f>
        <v>1619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1619</v>
      </c>
      <c r="AJ11" s="249">
        <v>0</v>
      </c>
      <c r="AK11" s="249">
        <v>0</v>
      </c>
      <c r="AL11" s="249">
        <v>1619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31</v>
      </c>
      <c r="BD11" s="248">
        <f>SUM(BE11:BJ11)</f>
        <v>18</v>
      </c>
      <c r="BE11" s="249">
        <v>0</v>
      </c>
      <c r="BF11" s="249">
        <v>0</v>
      </c>
      <c r="BG11" s="249">
        <v>18</v>
      </c>
      <c r="BH11" s="249">
        <v>0</v>
      </c>
      <c r="BI11" s="249">
        <v>0</v>
      </c>
      <c r="BJ11" s="249">
        <v>0</v>
      </c>
      <c r="BK11" s="248">
        <f>SUM(BL11:BQ11)</f>
        <v>13</v>
      </c>
      <c r="BL11" s="249">
        <v>0</v>
      </c>
      <c r="BM11" s="249">
        <v>0</v>
      </c>
      <c r="BN11" s="249">
        <v>10</v>
      </c>
      <c r="BO11" s="249">
        <v>3</v>
      </c>
      <c r="BP11" s="249">
        <v>0</v>
      </c>
      <c r="BQ11" s="249">
        <v>0</v>
      </c>
      <c r="BR11" s="249">
        <f>SUM(BY11,CF11)</f>
        <v>7929</v>
      </c>
      <c r="BS11" s="249">
        <f>SUM(BZ11,CG11)</f>
        <v>0</v>
      </c>
      <c r="BT11" s="249">
        <f>SUM(CA11,CH11)</f>
        <v>4079</v>
      </c>
      <c r="BU11" s="249">
        <f>SUM(CB11,CI11)</f>
        <v>1510</v>
      </c>
      <c r="BV11" s="249">
        <f>SUM(CC11,CJ11)</f>
        <v>2297</v>
      </c>
      <c r="BW11" s="249">
        <f>SUM(CD11,CK11)</f>
        <v>0</v>
      </c>
      <c r="BX11" s="249">
        <f>SUM(CE11,CL11)</f>
        <v>43</v>
      </c>
      <c r="BY11" s="248">
        <f>SUM(BZ11:CE11)</f>
        <v>7911</v>
      </c>
      <c r="BZ11" s="249">
        <f>F11</f>
        <v>0</v>
      </c>
      <c r="CA11" s="249">
        <f>J11</f>
        <v>4079</v>
      </c>
      <c r="CB11" s="249">
        <f>N11</f>
        <v>1492</v>
      </c>
      <c r="CC11" s="249">
        <f>R11</f>
        <v>2297</v>
      </c>
      <c r="CD11" s="249">
        <f>V11</f>
        <v>0</v>
      </c>
      <c r="CE11" s="249">
        <f>Z11</f>
        <v>43</v>
      </c>
      <c r="CF11" s="248">
        <f>SUM(CG11:CL11)</f>
        <v>18</v>
      </c>
      <c r="CG11" s="249">
        <f>BE11</f>
        <v>0</v>
      </c>
      <c r="CH11" s="249">
        <f>BF11</f>
        <v>0</v>
      </c>
      <c r="CI11" s="249">
        <f>BG11</f>
        <v>18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1632</v>
      </c>
      <c r="CN11" s="249">
        <f>SUM(CU11,DB11)</f>
        <v>0</v>
      </c>
      <c r="CO11" s="249">
        <f>SUM(CV11,DC11)</f>
        <v>1619</v>
      </c>
      <c r="CP11" s="249">
        <f>SUM(CW11,DD11)</f>
        <v>10</v>
      </c>
      <c r="CQ11" s="249">
        <f>SUM(CX11,DE11)</f>
        <v>3</v>
      </c>
      <c r="CR11" s="249">
        <f>SUM(CY11,DF11)</f>
        <v>0</v>
      </c>
      <c r="CS11" s="249">
        <f>SUM(CZ11,DG11)</f>
        <v>0</v>
      </c>
      <c r="CT11" s="248">
        <f>SUM(CU11:CZ11)</f>
        <v>1619</v>
      </c>
      <c r="CU11" s="249">
        <f>AE11</f>
        <v>0</v>
      </c>
      <c r="CV11" s="249">
        <f>AI11</f>
        <v>1619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13</v>
      </c>
      <c r="DB11" s="249">
        <f>BL11</f>
        <v>0</v>
      </c>
      <c r="DC11" s="249">
        <f>BM11</f>
        <v>0</v>
      </c>
      <c r="DD11" s="249">
        <f>BN11</f>
        <v>10</v>
      </c>
      <c r="DE11" s="249">
        <f>BO11</f>
        <v>3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4</v>
      </c>
      <c r="DJ11" s="249">
        <v>4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268</v>
      </c>
      <c r="B12" s="203" t="s">
        <v>278</v>
      </c>
      <c r="C12" s="202" t="s">
        <v>279</v>
      </c>
      <c r="D12" s="250">
        <f>SUM(E12,AD12,BC12)</f>
        <v>16254</v>
      </c>
      <c r="E12" s="250">
        <f>SUM(F12,J12,N12,R12,V12,Z12)</f>
        <v>16254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12839</v>
      </c>
      <c r="K12" s="250">
        <v>10258</v>
      </c>
      <c r="L12" s="250">
        <v>1560</v>
      </c>
      <c r="M12" s="250">
        <v>1021</v>
      </c>
      <c r="N12" s="250">
        <f>SUM(O12:Q12)</f>
        <v>1333</v>
      </c>
      <c r="O12" s="250">
        <v>0</v>
      </c>
      <c r="P12" s="250">
        <v>1333</v>
      </c>
      <c r="Q12" s="250">
        <v>0</v>
      </c>
      <c r="R12" s="250">
        <f>SUM(S12:U12)</f>
        <v>2082</v>
      </c>
      <c r="S12" s="250">
        <v>1268</v>
      </c>
      <c r="T12" s="250">
        <v>814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0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0</v>
      </c>
      <c r="AJ12" s="250">
        <v>0</v>
      </c>
      <c r="AK12" s="250">
        <v>0</v>
      </c>
      <c r="AL12" s="250">
        <v>0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0</v>
      </c>
      <c r="BD12" s="250">
        <f>SUM(BE12:BJ12)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>SUM(BL12:BQ12)</f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f>SUM(BY12,CF12)</f>
        <v>16254</v>
      </c>
      <c r="BS12" s="250">
        <f>SUM(BZ12,CG12)</f>
        <v>0</v>
      </c>
      <c r="BT12" s="250">
        <f>SUM(CA12,CH12)</f>
        <v>12839</v>
      </c>
      <c r="BU12" s="250">
        <f>SUM(CB12,CI12)</f>
        <v>1333</v>
      </c>
      <c r="BV12" s="250">
        <f>SUM(CC12,CJ12)</f>
        <v>2082</v>
      </c>
      <c r="BW12" s="250">
        <f>SUM(CD12,CK12)</f>
        <v>0</v>
      </c>
      <c r="BX12" s="250">
        <f>SUM(CE12,CL12)</f>
        <v>0</v>
      </c>
      <c r="BY12" s="250">
        <f>SUM(BZ12:CE12)</f>
        <v>16254</v>
      </c>
      <c r="BZ12" s="250">
        <f>F12</f>
        <v>0</v>
      </c>
      <c r="CA12" s="250">
        <f>J12</f>
        <v>12839</v>
      </c>
      <c r="CB12" s="250">
        <f>N12</f>
        <v>1333</v>
      </c>
      <c r="CC12" s="250">
        <f>R12</f>
        <v>2082</v>
      </c>
      <c r="CD12" s="250">
        <f>V12</f>
        <v>0</v>
      </c>
      <c r="CE12" s="250">
        <f>Z12</f>
        <v>0</v>
      </c>
      <c r="CF12" s="250">
        <f>SUM(CG12:CL12)</f>
        <v>0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0</v>
      </c>
      <c r="CN12" s="250">
        <f>SUM(CU12,DB12)</f>
        <v>0</v>
      </c>
      <c r="CO12" s="250">
        <f>SUM(CV12,DC12)</f>
        <v>0</v>
      </c>
      <c r="CP12" s="250">
        <f>SUM(CW12,DD12)</f>
        <v>0</v>
      </c>
      <c r="CQ12" s="250">
        <f>SUM(CX12,DE12)</f>
        <v>0</v>
      </c>
      <c r="CR12" s="250">
        <f>SUM(CY12,DF12)</f>
        <v>0</v>
      </c>
      <c r="CS12" s="250">
        <f>SUM(CZ12,DG12)</f>
        <v>0</v>
      </c>
      <c r="CT12" s="250">
        <f>SUM(CU12:CZ12)</f>
        <v>0</v>
      </c>
      <c r="CU12" s="250">
        <f>AE12</f>
        <v>0</v>
      </c>
      <c r="CV12" s="250">
        <f>AI12</f>
        <v>0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0</v>
      </c>
      <c r="DB12" s="250">
        <f>BL12</f>
        <v>0</v>
      </c>
      <c r="DC12" s="250">
        <f>BM12</f>
        <v>0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268</v>
      </c>
      <c r="B13" s="203" t="s">
        <v>280</v>
      </c>
      <c r="C13" s="202" t="s">
        <v>281</v>
      </c>
      <c r="D13" s="250">
        <f>SUM(E13,AD13,BC13)</f>
        <v>17268</v>
      </c>
      <c r="E13" s="250">
        <f>SUM(F13,J13,N13,R13,V13,Z13)</f>
        <v>13904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10782</v>
      </c>
      <c r="K13" s="250">
        <v>109</v>
      </c>
      <c r="L13" s="250">
        <v>10673</v>
      </c>
      <c r="M13" s="250">
        <v>0</v>
      </c>
      <c r="N13" s="250">
        <f>SUM(O13:Q13)</f>
        <v>737</v>
      </c>
      <c r="O13" s="250">
        <v>2</v>
      </c>
      <c r="P13" s="250">
        <v>735</v>
      </c>
      <c r="Q13" s="250">
        <v>0</v>
      </c>
      <c r="R13" s="250">
        <f>SUM(S13:U13)</f>
        <v>2301</v>
      </c>
      <c r="S13" s="250">
        <v>0</v>
      </c>
      <c r="T13" s="250">
        <v>2301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84</v>
      </c>
      <c r="AA13" s="250">
        <v>9</v>
      </c>
      <c r="AB13" s="250">
        <v>75</v>
      </c>
      <c r="AC13" s="250">
        <v>0</v>
      </c>
      <c r="AD13" s="250">
        <f>SUM(AE13,AI13,AM13,AQ13,AU13,AY13)</f>
        <v>3364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3356</v>
      </c>
      <c r="AJ13" s="250">
        <v>0</v>
      </c>
      <c r="AK13" s="250">
        <v>0</v>
      </c>
      <c r="AL13" s="250">
        <v>3356</v>
      </c>
      <c r="AM13" s="250">
        <f>SUM(AN13:AP13)</f>
        <v>0</v>
      </c>
      <c r="AN13" s="250">
        <v>0</v>
      </c>
      <c r="AO13" s="250">
        <v>0</v>
      </c>
      <c r="AP13" s="250">
        <v>0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8</v>
      </c>
      <c r="AZ13" s="250">
        <v>0</v>
      </c>
      <c r="BA13" s="250">
        <v>0</v>
      </c>
      <c r="BB13" s="250">
        <v>8</v>
      </c>
      <c r="BC13" s="250">
        <f>SUM(BD13,BK13)</f>
        <v>0</v>
      </c>
      <c r="BD13" s="250">
        <f>SUM(BE13:BJ13)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13904</v>
      </c>
      <c r="BS13" s="250">
        <f>SUM(BZ13,CG13)</f>
        <v>0</v>
      </c>
      <c r="BT13" s="250">
        <f>SUM(CA13,CH13)</f>
        <v>10782</v>
      </c>
      <c r="BU13" s="250">
        <f>SUM(CB13,CI13)</f>
        <v>737</v>
      </c>
      <c r="BV13" s="250">
        <f>SUM(CC13,CJ13)</f>
        <v>2301</v>
      </c>
      <c r="BW13" s="250">
        <f>SUM(CD13,CK13)</f>
        <v>0</v>
      </c>
      <c r="BX13" s="250">
        <f>SUM(CE13,CL13)</f>
        <v>84</v>
      </c>
      <c r="BY13" s="250">
        <f>SUM(BZ13:CE13)</f>
        <v>13904</v>
      </c>
      <c r="BZ13" s="250">
        <f>F13</f>
        <v>0</v>
      </c>
      <c r="CA13" s="250">
        <f>J13</f>
        <v>10782</v>
      </c>
      <c r="CB13" s="250">
        <f>N13</f>
        <v>737</v>
      </c>
      <c r="CC13" s="250">
        <f>R13</f>
        <v>2301</v>
      </c>
      <c r="CD13" s="250">
        <f>V13</f>
        <v>0</v>
      </c>
      <c r="CE13" s="250">
        <f>Z13</f>
        <v>84</v>
      </c>
      <c r="CF13" s="250">
        <f>SUM(CG13:CL13)</f>
        <v>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3364</v>
      </c>
      <c r="CN13" s="250">
        <f>SUM(CU13,DB13)</f>
        <v>0</v>
      </c>
      <c r="CO13" s="250">
        <f>SUM(CV13,DC13)</f>
        <v>3356</v>
      </c>
      <c r="CP13" s="250">
        <f>SUM(CW13,DD13)</f>
        <v>0</v>
      </c>
      <c r="CQ13" s="250">
        <f>SUM(CX13,DE13)</f>
        <v>0</v>
      </c>
      <c r="CR13" s="250">
        <f>SUM(CY13,DF13)</f>
        <v>0</v>
      </c>
      <c r="CS13" s="250">
        <f>SUM(CZ13,DG13)</f>
        <v>8</v>
      </c>
      <c r="CT13" s="250">
        <f>SUM(CU13:CZ13)</f>
        <v>3364</v>
      </c>
      <c r="CU13" s="250">
        <f>AE13</f>
        <v>0</v>
      </c>
      <c r="CV13" s="250">
        <f>AI13</f>
        <v>3356</v>
      </c>
      <c r="CW13" s="250">
        <f>AM13</f>
        <v>0</v>
      </c>
      <c r="CX13" s="250">
        <f>AQ13</f>
        <v>0</v>
      </c>
      <c r="CY13" s="250">
        <f>AU13</f>
        <v>0</v>
      </c>
      <c r="CZ13" s="250">
        <f>AY13</f>
        <v>8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268</v>
      </c>
      <c r="B14" s="203" t="s">
        <v>282</v>
      </c>
      <c r="C14" s="202" t="s">
        <v>283</v>
      </c>
      <c r="D14" s="250">
        <f>SUM(E14,AD14,BC14)</f>
        <v>11019</v>
      </c>
      <c r="E14" s="250">
        <f>SUM(F14,J14,N14,R14,V14,Z14)</f>
        <v>8294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6448</v>
      </c>
      <c r="K14" s="250">
        <v>0</v>
      </c>
      <c r="L14" s="250">
        <v>6448</v>
      </c>
      <c r="M14" s="250">
        <v>0</v>
      </c>
      <c r="N14" s="250">
        <f>SUM(O14:Q14)</f>
        <v>657</v>
      </c>
      <c r="O14" s="250">
        <v>0</v>
      </c>
      <c r="P14" s="250">
        <v>657</v>
      </c>
      <c r="Q14" s="250">
        <v>0</v>
      </c>
      <c r="R14" s="250">
        <f>SUM(S14:U14)</f>
        <v>1189</v>
      </c>
      <c r="S14" s="250">
        <v>0</v>
      </c>
      <c r="T14" s="250">
        <v>1189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2083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2083</v>
      </c>
      <c r="AJ14" s="250">
        <v>0</v>
      </c>
      <c r="AK14" s="250">
        <v>0</v>
      </c>
      <c r="AL14" s="250">
        <v>2083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642</v>
      </c>
      <c r="BD14" s="250">
        <f>SUM(BE14:BJ14)</f>
        <v>642</v>
      </c>
      <c r="BE14" s="250">
        <v>0</v>
      </c>
      <c r="BF14" s="250">
        <v>368</v>
      </c>
      <c r="BG14" s="250">
        <v>56</v>
      </c>
      <c r="BH14" s="250">
        <v>82</v>
      </c>
      <c r="BI14" s="250">
        <v>0</v>
      </c>
      <c r="BJ14" s="250">
        <v>136</v>
      </c>
      <c r="BK14" s="250">
        <f>SUM(BL14:BQ14)</f>
        <v>0</v>
      </c>
      <c r="BL14" s="250"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f>SUM(BY14,CF14)</f>
        <v>8936</v>
      </c>
      <c r="BS14" s="250">
        <f>SUM(BZ14,CG14)</f>
        <v>0</v>
      </c>
      <c r="BT14" s="250">
        <f>SUM(CA14,CH14)</f>
        <v>6816</v>
      </c>
      <c r="BU14" s="250">
        <f>SUM(CB14,CI14)</f>
        <v>713</v>
      </c>
      <c r="BV14" s="250">
        <f>SUM(CC14,CJ14)</f>
        <v>1271</v>
      </c>
      <c r="BW14" s="250">
        <f>SUM(CD14,CK14)</f>
        <v>0</v>
      </c>
      <c r="BX14" s="250">
        <f>SUM(CE14,CL14)</f>
        <v>136</v>
      </c>
      <c r="BY14" s="250">
        <f>SUM(BZ14:CE14)</f>
        <v>8294</v>
      </c>
      <c r="BZ14" s="250">
        <f>F14</f>
        <v>0</v>
      </c>
      <c r="CA14" s="250">
        <f>J14</f>
        <v>6448</v>
      </c>
      <c r="CB14" s="250">
        <f>N14</f>
        <v>657</v>
      </c>
      <c r="CC14" s="250">
        <f>R14</f>
        <v>1189</v>
      </c>
      <c r="CD14" s="250">
        <f>V14</f>
        <v>0</v>
      </c>
      <c r="CE14" s="250">
        <f>Z14</f>
        <v>0</v>
      </c>
      <c r="CF14" s="250">
        <f>SUM(CG14:CL14)</f>
        <v>642</v>
      </c>
      <c r="CG14" s="250">
        <f>BE14</f>
        <v>0</v>
      </c>
      <c r="CH14" s="250">
        <f>BF14</f>
        <v>368</v>
      </c>
      <c r="CI14" s="250">
        <f>BG14</f>
        <v>56</v>
      </c>
      <c r="CJ14" s="250">
        <f>BH14</f>
        <v>82</v>
      </c>
      <c r="CK14" s="250">
        <f>BI14</f>
        <v>0</v>
      </c>
      <c r="CL14" s="250">
        <f>BJ14</f>
        <v>136</v>
      </c>
      <c r="CM14" s="250">
        <f>SUM(CT14,DA14)</f>
        <v>2083</v>
      </c>
      <c r="CN14" s="250">
        <f>SUM(CU14,DB14)</f>
        <v>0</v>
      </c>
      <c r="CO14" s="250">
        <f>SUM(CV14,DC14)</f>
        <v>2083</v>
      </c>
      <c r="CP14" s="250">
        <f>SUM(CW14,DD14)</f>
        <v>0</v>
      </c>
      <c r="CQ14" s="250">
        <f>SUM(CX14,DE14)</f>
        <v>0</v>
      </c>
      <c r="CR14" s="250">
        <f>SUM(CY14,DF14)</f>
        <v>0</v>
      </c>
      <c r="CS14" s="250">
        <f>SUM(CZ14,DG14)</f>
        <v>0</v>
      </c>
      <c r="CT14" s="250">
        <f>SUM(CU14:CZ14)</f>
        <v>2083</v>
      </c>
      <c r="CU14" s="250">
        <f>AE14</f>
        <v>0</v>
      </c>
      <c r="CV14" s="250">
        <f>AI14</f>
        <v>2083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0</v>
      </c>
      <c r="DB14" s="250">
        <f>BL14</f>
        <v>0</v>
      </c>
      <c r="DC14" s="250">
        <f>BM14</f>
        <v>0</v>
      </c>
      <c r="DD14" s="250">
        <f>BN14</f>
        <v>0</v>
      </c>
      <c r="DE14" s="250">
        <f>BO14</f>
        <v>0</v>
      </c>
      <c r="DF14" s="250">
        <f>BP14</f>
        <v>0</v>
      </c>
      <c r="DG14" s="250">
        <f>BQ14</f>
        <v>0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268</v>
      </c>
      <c r="B15" s="203" t="s">
        <v>284</v>
      </c>
      <c r="C15" s="202" t="s">
        <v>285</v>
      </c>
      <c r="D15" s="250">
        <f>SUM(E15,AD15,BC15)</f>
        <v>14243</v>
      </c>
      <c r="E15" s="250">
        <f>SUM(F15,J15,N15,R15,V15,Z15)</f>
        <v>10303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7831</v>
      </c>
      <c r="K15" s="250">
        <v>3760</v>
      </c>
      <c r="L15" s="250">
        <v>4071</v>
      </c>
      <c r="M15" s="250">
        <v>0</v>
      </c>
      <c r="N15" s="250">
        <f>SUM(O15:Q15)</f>
        <v>875</v>
      </c>
      <c r="O15" s="250">
        <v>407</v>
      </c>
      <c r="P15" s="250">
        <v>468</v>
      </c>
      <c r="Q15" s="250">
        <v>0</v>
      </c>
      <c r="R15" s="250">
        <f>SUM(S15:U15)</f>
        <v>1597</v>
      </c>
      <c r="S15" s="250">
        <v>794</v>
      </c>
      <c r="T15" s="250">
        <v>803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0</v>
      </c>
      <c r="AA15" s="250">
        <v>0</v>
      </c>
      <c r="AB15" s="250">
        <v>0</v>
      </c>
      <c r="AC15" s="250">
        <v>0</v>
      </c>
      <c r="AD15" s="250">
        <f>SUM(AE15,AI15,AM15,AQ15,AU15,AY15)</f>
        <v>3642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3642</v>
      </c>
      <c r="AJ15" s="250">
        <v>0</v>
      </c>
      <c r="AK15" s="250">
        <v>0</v>
      </c>
      <c r="AL15" s="250">
        <v>3642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298</v>
      </c>
      <c r="BD15" s="250">
        <f>SUM(BE15:BJ15)</f>
        <v>298</v>
      </c>
      <c r="BE15" s="250">
        <v>0</v>
      </c>
      <c r="BF15" s="250">
        <v>120</v>
      </c>
      <c r="BG15" s="250">
        <v>27</v>
      </c>
      <c r="BH15" s="250">
        <v>0</v>
      </c>
      <c r="BI15" s="250">
        <v>0</v>
      </c>
      <c r="BJ15" s="250">
        <v>151</v>
      </c>
      <c r="BK15" s="250">
        <f>SUM(BL15:BQ15)</f>
        <v>0</v>
      </c>
      <c r="BL15" s="250"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10601</v>
      </c>
      <c r="BS15" s="250">
        <f>SUM(BZ15,CG15)</f>
        <v>0</v>
      </c>
      <c r="BT15" s="250">
        <f>SUM(CA15,CH15)</f>
        <v>7951</v>
      </c>
      <c r="BU15" s="250">
        <f>SUM(CB15,CI15)</f>
        <v>902</v>
      </c>
      <c r="BV15" s="250">
        <f>SUM(CC15,CJ15)</f>
        <v>1597</v>
      </c>
      <c r="BW15" s="250">
        <f>SUM(CD15,CK15)</f>
        <v>0</v>
      </c>
      <c r="BX15" s="250">
        <f>SUM(CE15,CL15)</f>
        <v>151</v>
      </c>
      <c r="BY15" s="250">
        <f>SUM(BZ15:CE15)</f>
        <v>10303</v>
      </c>
      <c r="BZ15" s="250">
        <f>F15</f>
        <v>0</v>
      </c>
      <c r="CA15" s="250">
        <f>J15</f>
        <v>7831</v>
      </c>
      <c r="CB15" s="250">
        <f>N15</f>
        <v>875</v>
      </c>
      <c r="CC15" s="250">
        <f>R15</f>
        <v>1597</v>
      </c>
      <c r="CD15" s="250">
        <f>V15</f>
        <v>0</v>
      </c>
      <c r="CE15" s="250">
        <f>Z15</f>
        <v>0</v>
      </c>
      <c r="CF15" s="250">
        <f>SUM(CG15:CL15)</f>
        <v>298</v>
      </c>
      <c r="CG15" s="250">
        <f>BE15</f>
        <v>0</v>
      </c>
      <c r="CH15" s="250">
        <f>BF15</f>
        <v>120</v>
      </c>
      <c r="CI15" s="250">
        <f>BG15</f>
        <v>27</v>
      </c>
      <c r="CJ15" s="250">
        <f>BH15</f>
        <v>0</v>
      </c>
      <c r="CK15" s="250">
        <f>BI15</f>
        <v>0</v>
      </c>
      <c r="CL15" s="250">
        <f>BJ15</f>
        <v>151</v>
      </c>
      <c r="CM15" s="250">
        <f>SUM(CT15,DA15)</f>
        <v>3642</v>
      </c>
      <c r="CN15" s="250">
        <f>SUM(CU15,DB15)</f>
        <v>0</v>
      </c>
      <c r="CO15" s="250">
        <f>SUM(CV15,DC15)</f>
        <v>3642</v>
      </c>
      <c r="CP15" s="250">
        <f>SUM(CW15,DD15)</f>
        <v>0</v>
      </c>
      <c r="CQ15" s="250">
        <f>SUM(CX15,DE15)</f>
        <v>0</v>
      </c>
      <c r="CR15" s="250">
        <f>SUM(CY15,DF15)</f>
        <v>0</v>
      </c>
      <c r="CS15" s="250">
        <f>SUM(CZ15,DG15)</f>
        <v>0</v>
      </c>
      <c r="CT15" s="250">
        <f>SUM(CU15:CZ15)</f>
        <v>3642</v>
      </c>
      <c r="CU15" s="250">
        <f>AE15</f>
        <v>0</v>
      </c>
      <c r="CV15" s="250">
        <f>AI15</f>
        <v>3642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0</v>
      </c>
      <c r="DB15" s="250">
        <f>BL15</f>
        <v>0</v>
      </c>
      <c r="DC15" s="250">
        <f>BM15</f>
        <v>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4</v>
      </c>
      <c r="DJ15" s="250">
        <v>0</v>
      </c>
      <c r="DK15" s="250">
        <v>2</v>
      </c>
      <c r="DL15" s="250">
        <v>0</v>
      </c>
      <c r="DM15" s="250">
        <v>2</v>
      </c>
    </row>
    <row r="16" spans="1:117" s="201" customFormat="1" ht="12" customHeight="1">
      <c r="A16" s="202" t="s">
        <v>268</v>
      </c>
      <c r="B16" s="203" t="s">
        <v>286</v>
      </c>
      <c r="C16" s="202" t="s">
        <v>287</v>
      </c>
      <c r="D16" s="250">
        <f>SUM(E16,AD16,BC16)</f>
        <v>7143</v>
      </c>
      <c r="E16" s="250">
        <f>SUM(F16,J16,N16,R16,V16,Z16)</f>
        <v>5931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4018</v>
      </c>
      <c r="K16" s="250">
        <v>4016</v>
      </c>
      <c r="L16" s="250">
        <v>0</v>
      </c>
      <c r="M16" s="250">
        <v>2</v>
      </c>
      <c r="N16" s="250">
        <f>SUM(O16:Q16)</f>
        <v>1086</v>
      </c>
      <c r="O16" s="250">
        <v>1086</v>
      </c>
      <c r="P16" s="250">
        <v>0</v>
      </c>
      <c r="Q16" s="250">
        <v>0</v>
      </c>
      <c r="R16" s="250">
        <f>SUM(S16:U16)</f>
        <v>602</v>
      </c>
      <c r="S16" s="250">
        <v>576</v>
      </c>
      <c r="T16" s="250">
        <v>0</v>
      </c>
      <c r="U16" s="250">
        <v>26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225</v>
      </c>
      <c r="AA16" s="250">
        <v>225</v>
      </c>
      <c r="AB16" s="250">
        <v>0</v>
      </c>
      <c r="AC16" s="250">
        <v>0</v>
      </c>
      <c r="AD16" s="250">
        <f>SUM(AE16,AI16,AM16,AQ16,AU16,AY16)</f>
        <v>642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594</v>
      </c>
      <c r="AJ16" s="250">
        <v>0</v>
      </c>
      <c r="AK16" s="250">
        <v>0</v>
      </c>
      <c r="AL16" s="250">
        <v>594</v>
      </c>
      <c r="AM16" s="250">
        <f>SUM(AN16:AP16)</f>
        <v>48</v>
      </c>
      <c r="AN16" s="250">
        <v>0</v>
      </c>
      <c r="AO16" s="250">
        <v>0</v>
      </c>
      <c r="AP16" s="250">
        <v>48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570</v>
      </c>
      <c r="BD16" s="250">
        <f>SUM(BE16:BJ16)</f>
        <v>291</v>
      </c>
      <c r="BE16" s="250">
        <v>0</v>
      </c>
      <c r="BF16" s="250">
        <v>74</v>
      </c>
      <c r="BG16" s="250">
        <v>137</v>
      </c>
      <c r="BH16" s="250">
        <v>80</v>
      </c>
      <c r="BI16" s="250">
        <v>0</v>
      </c>
      <c r="BJ16" s="250">
        <v>0</v>
      </c>
      <c r="BK16" s="250">
        <f>SUM(BL16:BQ16)</f>
        <v>279</v>
      </c>
      <c r="BL16" s="250">
        <v>0</v>
      </c>
      <c r="BM16" s="250">
        <v>99</v>
      </c>
      <c r="BN16" s="250">
        <v>180</v>
      </c>
      <c r="BO16" s="250">
        <v>0</v>
      </c>
      <c r="BP16" s="250">
        <v>0</v>
      </c>
      <c r="BQ16" s="250">
        <v>0</v>
      </c>
      <c r="BR16" s="250">
        <f>SUM(BY16,CF16)</f>
        <v>6222</v>
      </c>
      <c r="BS16" s="250">
        <f>SUM(BZ16,CG16)</f>
        <v>0</v>
      </c>
      <c r="BT16" s="250">
        <f>SUM(CA16,CH16)</f>
        <v>4092</v>
      </c>
      <c r="BU16" s="250">
        <f>SUM(CB16,CI16)</f>
        <v>1223</v>
      </c>
      <c r="BV16" s="250">
        <f>SUM(CC16,CJ16)</f>
        <v>682</v>
      </c>
      <c r="BW16" s="250">
        <f>SUM(CD16,CK16)</f>
        <v>0</v>
      </c>
      <c r="BX16" s="250">
        <f>SUM(CE16,CL16)</f>
        <v>225</v>
      </c>
      <c r="BY16" s="250">
        <f>SUM(BZ16:CE16)</f>
        <v>5931</v>
      </c>
      <c r="BZ16" s="250">
        <f>F16</f>
        <v>0</v>
      </c>
      <c r="CA16" s="250">
        <f>J16</f>
        <v>4018</v>
      </c>
      <c r="CB16" s="250">
        <f>N16</f>
        <v>1086</v>
      </c>
      <c r="CC16" s="250">
        <f>R16</f>
        <v>602</v>
      </c>
      <c r="CD16" s="250">
        <f>V16</f>
        <v>0</v>
      </c>
      <c r="CE16" s="250">
        <f>Z16</f>
        <v>225</v>
      </c>
      <c r="CF16" s="250">
        <f>SUM(CG16:CL16)</f>
        <v>291</v>
      </c>
      <c r="CG16" s="250">
        <f>BE16</f>
        <v>0</v>
      </c>
      <c r="CH16" s="250">
        <f>BF16</f>
        <v>74</v>
      </c>
      <c r="CI16" s="250">
        <f>BG16</f>
        <v>137</v>
      </c>
      <c r="CJ16" s="250">
        <f>BH16</f>
        <v>80</v>
      </c>
      <c r="CK16" s="250">
        <f>BI16</f>
        <v>0</v>
      </c>
      <c r="CL16" s="250">
        <f>BJ16</f>
        <v>0</v>
      </c>
      <c r="CM16" s="250">
        <f>SUM(CT16,DA16)</f>
        <v>921</v>
      </c>
      <c r="CN16" s="250">
        <f>SUM(CU16,DB16)</f>
        <v>0</v>
      </c>
      <c r="CO16" s="250">
        <f>SUM(CV16,DC16)</f>
        <v>693</v>
      </c>
      <c r="CP16" s="250">
        <f>SUM(CW16,DD16)</f>
        <v>228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642</v>
      </c>
      <c r="CU16" s="250">
        <f>AE16</f>
        <v>0</v>
      </c>
      <c r="CV16" s="250">
        <f>AI16</f>
        <v>594</v>
      </c>
      <c r="CW16" s="250">
        <f>AM16</f>
        <v>48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279</v>
      </c>
      <c r="DB16" s="250">
        <f>BL16</f>
        <v>0</v>
      </c>
      <c r="DC16" s="250">
        <f>BM16</f>
        <v>99</v>
      </c>
      <c r="DD16" s="250">
        <f>BN16</f>
        <v>180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7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268</v>
      </c>
      <c r="B17" s="203" t="s">
        <v>288</v>
      </c>
      <c r="C17" s="202" t="s">
        <v>289</v>
      </c>
      <c r="D17" s="250">
        <f>SUM(E17,AD17,BC17)</f>
        <v>10439</v>
      </c>
      <c r="E17" s="250">
        <f>SUM(F17,J17,N17,R17,V17,Z17)</f>
        <v>5136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2798</v>
      </c>
      <c r="K17" s="250">
        <v>740</v>
      </c>
      <c r="L17" s="250">
        <v>2058</v>
      </c>
      <c r="M17" s="250">
        <v>0</v>
      </c>
      <c r="N17" s="250">
        <f>SUM(O17:Q17)</f>
        <v>1163</v>
      </c>
      <c r="O17" s="250">
        <v>460</v>
      </c>
      <c r="P17" s="250">
        <v>703</v>
      </c>
      <c r="Q17" s="250">
        <v>0</v>
      </c>
      <c r="R17" s="250">
        <f>SUM(S17:U17)</f>
        <v>541</v>
      </c>
      <c r="S17" s="250">
        <v>188</v>
      </c>
      <c r="T17" s="250">
        <v>353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634</v>
      </c>
      <c r="AA17" s="250">
        <v>0</v>
      </c>
      <c r="AB17" s="250">
        <v>634</v>
      </c>
      <c r="AC17" s="250">
        <v>0</v>
      </c>
      <c r="AD17" s="250">
        <f>SUM(AE17,AI17,AM17,AQ17,AU17,AY17)</f>
        <v>830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748</v>
      </c>
      <c r="AJ17" s="250">
        <v>0</v>
      </c>
      <c r="AK17" s="250">
        <v>0</v>
      </c>
      <c r="AL17" s="250">
        <v>748</v>
      </c>
      <c r="AM17" s="250">
        <f>SUM(AN17:AP17)</f>
        <v>82</v>
      </c>
      <c r="AN17" s="250">
        <v>0</v>
      </c>
      <c r="AO17" s="250">
        <v>0</v>
      </c>
      <c r="AP17" s="250">
        <v>82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4473</v>
      </c>
      <c r="BD17" s="250">
        <f>SUM(BE17:BJ17)</f>
        <v>664</v>
      </c>
      <c r="BE17" s="250">
        <v>0</v>
      </c>
      <c r="BF17" s="250">
        <v>112</v>
      </c>
      <c r="BG17" s="250">
        <v>548</v>
      </c>
      <c r="BH17" s="250">
        <v>4</v>
      </c>
      <c r="BI17" s="250">
        <v>0</v>
      </c>
      <c r="BJ17" s="250">
        <v>0</v>
      </c>
      <c r="BK17" s="250">
        <f>SUM(BL17:BQ17)</f>
        <v>3809</v>
      </c>
      <c r="BL17" s="250">
        <v>0</v>
      </c>
      <c r="BM17" s="250">
        <v>782</v>
      </c>
      <c r="BN17" s="250">
        <v>2902</v>
      </c>
      <c r="BO17" s="250">
        <v>125</v>
      </c>
      <c r="BP17" s="250">
        <v>0</v>
      </c>
      <c r="BQ17" s="250">
        <v>0</v>
      </c>
      <c r="BR17" s="250">
        <f>SUM(BY17,CF17)</f>
        <v>5800</v>
      </c>
      <c r="BS17" s="250">
        <f>SUM(BZ17,CG17)</f>
        <v>0</v>
      </c>
      <c r="BT17" s="250">
        <f>SUM(CA17,CH17)</f>
        <v>2910</v>
      </c>
      <c r="BU17" s="250">
        <f>SUM(CB17,CI17)</f>
        <v>1711</v>
      </c>
      <c r="BV17" s="250">
        <f>SUM(CC17,CJ17)</f>
        <v>545</v>
      </c>
      <c r="BW17" s="250">
        <f>SUM(CD17,CK17)</f>
        <v>0</v>
      </c>
      <c r="BX17" s="250">
        <f>SUM(CE17,CL17)</f>
        <v>634</v>
      </c>
      <c r="BY17" s="250">
        <f>SUM(BZ17:CE17)</f>
        <v>5136</v>
      </c>
      <c r="BZ17" s="250">
        <f>F17</f>
        <v>0</v>
      </c>
      <c r="CA17" s="250">
        <f>J17</f>
        <v>2798</v>
      </c>
      <c r="CB17" s="250">
        <f>N17</f>
        <v>1163</v>
      </c>
      <c r="CC17" s="250">
        <f>R17</f>
        <v>541</v>
      </c>
      <c r="CD17" s="250">
        <f>V17</f>
        <v>0</v>
      </c>
      <c r="CE17" s="250">
        <f>Z17</f>
        <v>634</v>
      </c>
      <c r="CF17" s="250">
        <f>SUM(CG17:CL17)</f>
        <v>664</v>
      </c>
      <c r="CG17" s="250">
        <f>BE17</f>
        <v>0</v>
      </c>
      <c r="CH17" s="250">
        <f>BF17</f>
        <v>112</v>
      </c>
      <c r="CI17" s="250">
        <f>BG17</f>
        <v>548</v>
      </c>
      <c r="CJ17" s="250">
        <f>BH17</f>
        <v>4</v>
      </c>
      <c r="CK17" s="250">
        <f>BI17</f>
        <v>0</v>
      </c>
      <c r="CL17" s="250">
        <f>BJ17</f>
        <v>0</v>
      </c>
      <c r="CM17" s="250">
        <f>SUM(CT17,DA17)</f>
        <v>4639</v>
      </c>
      <c r="CN17" s="250">
        <f>SUM(CU17,DB17)</f>
        <v>0</v>
      </c>
      <c r="CO17" s="250">
        <f>SUM(CV17,DC17)</f>
        <v>1530</v>
      </c>
      <c r="CP17" s="250">
        <f>SUM(CW17,DD17)</f>
        <v>2984</v>
      </c>
      <c r="CQ17" s="250">
        <f>SUM(CX17,DE17)</f>
        <v>125</v>
      </c>
      <c r="CR17" s="250">
        <f>SUM(CY17,DF17)</f>
        <v>0</v>
      </c>
      <c r="CS17" s="250">
        <f>SUM(CZ17,DG17)</f>
        <v>0</v>
      </c>
      <c r="CT17" s="250">
        <f>SUM(CU17:CZ17)</f>
        <v>830</v>
      </c>
      <c r="CU17" s="250">
        <f>AE17</f>
        <v>0</v>
      </c>
      <c r="CV17" s="250">
        <f>AI17</f>
        <v>748</v>
      </c>
      <c r="CW17" s="250">
        <f>AM17</f>
        <v>82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3809</v>
      </c>
      <c r="DB17" s="250">
        <f>BL17</f>
        <v>0</v>
      </c>
      <c r="DC17" s="250">
        <f>BM17</f>
        <v>782</v>
      </c>
      <c r="DD17" s="250">
        <f>BN17</f>
        <v>2902</v>
      </c>
      <c r="DE17" s="250">
        <f>BO17</f>
        <v>125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3</v>
      </c>
      <c r="DJ17" s="250">
        <v>0</v>
      </c>
      <c r="DK17" s="250">
        <v>3</v>
      </c>
      <c r="DL17" s="250">
        <v>0</v>
      </c>
      <c r="DM17" s="250">
        <v>0</v>
      </c>
    </row>
    <row r="18" spans="1:117" s="201" customFormat="1" ht="12" customHeight="1">
      <c r="A18" s="202" t="s">
        <v>268</v>
      </c>
      <c r="B18" s="203" t="s">
        <v>290</v>
      </c>
      <c r="C18" s="202" t="s">
        <v>291</v>
      </c>
      <c r="D18" s="250">
        <f>SUM(E18,AD18,BC18)</f>
        <v>8344</v>
      </c>
      <c r="E18" s="250">
        <f>SUM(F18,J18,N18,R18,V18,Z18)</f>
        <v>6815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4288</v>
      </c>
      <c r="K18" s="250">
        <v>4288</v>
      </c>
      <c r="L18" s="250">
        <v>0</v>
      </c>
      <c r="M18" s="250">
        <v>0</v>
      </c>
      <c r="N18" s="250">
        <f>SUM(O18:Q18)</f>
        <v>852</v>
      </c>
      <c r="O18" s="250">
        <v>852</v>
      </c>
      <c r="P18" s="250">
        <v>0</v>
      </c>
      <c r="Q18" s="250">
        <v>0</v>
      </c>
      <c r="R18" s="250">
        <f>SUM(S18:U18)</f>
        <v>1675</v>
      </c>
      <c r="S18" s="250">
        <v>459</v>
      </c>
      <c r="T18" s="250">
        <v>1216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1529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1529</v>
      </c>
      <c r="AJ18" s="250">
        <v>0</v>
      </c>
      <c r="AK18" s="250">
        <v>0</v>
      </c>
      <c r="AL18" s="250">
        <v>1529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0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0</v>
      </c>
      <c r="BL18" s="250"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6815</v>
      </c>
      <c r="BS18" s="250">
        <f>SUM(BZ18,CG18)</f>
        <v>0</v>
      </c>
      <c r="BT18" s="250">
        <f>SUM(CA18,CH18)</f>
        <v>4288</v>
      </c>
      <c r="BU18" s="250">
        <f>SUM(CB18,CI18)</f>
        <v>852</v>
      </c>
      <c r="BV18" s="250">
        <f>SUM(CC18,CJ18)</f>
        <v>1675</v>
      </c>
      <c r="BW18" s="250">
        <f>SUM(CD18,CK18)</f>
        <v>0</v>
      </c>
      <c r="BX18" s="250">
        <f>SUM(CE18,CL18)</f>
        <v>0</v>
      </c>
      <c r="BY18" s="250">
        <f>SUM(BZ18:CE18)</f>
        <v>6815</v>
      </c>
      <c r="BZ18" s="250">
        <f>F18</f>
        <v>0</v>
      </c>
      <c r="CA18" s="250">
        <f>J18</f>
        <v>4288</v>
      </c>
      <c r="CB18" s="250">
        <f>N18</f>
        <v>852</v>
      </c>
      <c r="CC18" s="250">
        <f>R18</f>
        <v>1675</v>
      </c>
      <c r="CD18" s="250">
        <f>V18</f>
        <v>0</v>
      </c>
      <c r="CE18" s="250">
        <f>Z18</f>
        <v>0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1529</v>
      </c>
      <c r="CN18" s="250">
        <f>SUM(CU18,DB18)</f>
        <v>0</v>
      </c>
      <c r="CO18" s="250">
        <f>SUM(CV18,DC18)</f>
        <v>1529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1529</v>
      </c>
      <c r="CU18" s="250">
        <f>AE18</f>
        <v>0</v>
      </c>
      <c r="CV18" s="250">
        <f>AI18</f>
        <v>1529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0</v>
      </c>
      <c r="DB18" s="250">
        <f>BL18</f>
        <v>0</v>
      </c>
      <c r="DC18" s="250">
        <f>BM18</f>
        <v>0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268</v>
      </c>
      <c r="B19" s="203" t="s">
        <v>292</v>
      </c>
      <c r="C19" s="202" t="s">
        <v>293</v>
      </c>
      <c r="D19" s="250">
        <f>SUM(E19,AD19,BC19)</f>
        <v>1841</v>
      </c>
      <c r="E19" s="250">
        <f>SUM(F19,J19,N19,R19,V19,Z19)</f>
        <v>916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712</v>
      </c>
      <c r="K19" s="250">
        <v>0</v>
      </c>
      <c r="L19" s="250">
        <v>712</v>
      </c>
      <c r="M19" s="250">
        <v>0</v>
      </c>
      <c r="N19" s="250">
        <f>SUM(O19:Q19)</f>
        <v>20</v>
      </c>
      <c r="O19" s="250">
        <v>0</v>
      </c>
      <c r="P19" s="250">
        <v>20</v>
      </c>
      <c r="Q19" s="250">
        <v>0</v>
      </c>
      <c r="R19" s="250">
        <f>SUM(S19:U19)</f>
        <v>184</v>
      </c>
      <c r="S19" s="250">
        <v>0</v>
      </c>
      <c r="T19" s="250">
        <v>184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0</v>
      </c>
      <c r="AJ19" s="250">
        <v>0</v>
      </c>
      <c r="AK19" s="250">
        <v>0</v>
      </c>
      <c r="AL19" s="250">
        <v>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925</v>
      </c>
      <c r="BD19" s="250">
        <f>SUM(BE19:BJ19)</f>
        <v>925</v>
      </c>
      <c r="BE19" s="250">
        <v>0</v>
      </c>
      <c r="BF19" s="250">
        <v>706</v>
      </c>
      <c r="BG19" s="250">
        <v>0</v>
      </c>
      <c r="BH19" s="250">
        <v>122</v>
      </c>
      <c r="BI19" s="250">
        <v>0</v>
      </c>
      <c r="BJ19" s="250">
        <v>97</v>
      </c>
      <c r="BK19" s="250">
        <f>SUM(BL19:BQ19)</f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1841</v>
      </c>
      <c r="BS19" s="250">
        <f>SUM(BZ19,CG19)</f>
        <v>0</v>
      </c>
      <c r="BT19" s="250">
        <f>SUM(CA19,CH19)</f>
        <v>1418</v>
      </c>
      <c r="BU19" s="250">
        <f>SUM(CB19,CI19)</f>
        <v>20</v>
      </c>
      <c r="BV19" s="250">
        <f>SUM(CC19,CJ19)</f>
        <v>306</v>
      </c>
      <c r="BW19" s="250">
        <f>SUM(CD19,CK19)</f>
        <v>0</v>
      </c>
      <c r="BX19" s="250">
        <f>SUM(CE19,CL19)</f>
        <v>97</v>
      </c>
      <c r="BY19" s="250">
        <f>SUM(BZ19:CE19)</f>
        <v>916</v>
      </c>
      <c r="BZ19" s="250">
        <f>F19</f>
        <v>0</v>
      </c>
      <c r="CA19" s="250">
        <f>J19</f>
        <v>712</v>
      </c>
      <c r="CB19" s="250">
        <f>N19</f>
        <v>20</v>
      </c>
      <c r="CC19" s="250">
        <f>R19</f>
        <v>184</v>
      </c>
      <c r="CD19" s="250">
        <f>V19</f>
        <v>0</v>
      </c>
      <c r="CE19" s="250">
        <f>Z19</f>
        <v>0</v>
      </c>
      <c r="CF19" s="250">
        <f>SUM(CG19:CL19)</f>
        <v>925</v>
      </c>
      <c r="CG19" s="250">
        <f>BE19</f>
        <v>0</v>
      </c>
      <c r="CH19" s="250">
        <f>BF19</f>
        <v>706</v>
      </c>
      <c r="CI19" s="250">
        <f>BG19</f>
        <v>0</v>
      </c>
      <c r="CJ19" s="250">
        <f>BH19</f>
        <v>122</v>
      </c>
      <c r="CK19" s="250">
        <f>BI19</f>
        <v>0</v>
      </c>
      <c r="CL19" s="250">
        <f>BJ19</f>
        <v>97</v>
      </c>
      <c r="CM19" s="250">
        <f>SUM(CT19,DA19)</f>
        <v>0</v>
      </c>
      <c r="CN19" s="250">
        <f>SUM(CU19,DB19)</f>
        <v>0</v>
      </c>
      <c r="CO19" s="250">
        <f>SUM(CV19,DC19)</f>
        <v>0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0</v>
      </c>
      <c r="CU19" s="250">
        <f>AE19</f>
        <v>0</v>
      </c>
      <c r="CV19" s="250">
        <f>AI19</f>
        <v>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0</v>
      </c>
      <c r="DB19" s="250">
        <f>BL19</f>
        <v>0</v>
      </c>
      <c r="DC19" s="250">
        <f>BM19</f>
        <v>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4</v>
      </c>
      <c r="DJ19" s="250">
        <v>0</v>
      </c>
      <c r="DK19" s="250">
        <v>4</v>
      </c>
      <c r="DL19" s="250">
        <v>0</v>
      </c>
      <c r="DM19" s="250">
        <v>0</v>
      </c>
    </row>
    <row r="20" spans="1:117" s="201" customFormat="1" ht="12" customHeight="1">
      <c r="A20" s="202" t="s">
        <v>268</v>
      </c>
      <c r="B20" s="203" t="s">
        <v>294</v>
      </c>
      <c r="C20" s="202" t="s">
        <v>295</v>
      </c>
      <c r="D20" s="250">
        <f>SUM(E20,AD20,BC20)</f>
        <v>7704</v>
      </c>
      <c r="E20" s="250">
        <f>SUM(F20,J20,N20,R20,V20,Z20)</f>
        <v>4507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3064</v>
      </c>
      <c r="K20" s="250">
        <v>3064</v>
      </c>
      <c r="L20" s="250">
        <v>0</v>
      </c>
      <c r="M20" s="250">
        <v>0</v>
      </c>
      <c r="N20" s="250">
        <f>SUM(O20:Q20)</f>
        <v>244</v>
      </c>
      <c r="O20" s="250">
        <v>244</v>
      </c>
      <c r="P20" s="250">
        <v>0</v>
      </c>
      <c r="Q20" s="250">
        <v>0</v>
      </c>
      <c r="R20" s="250">
        <f>SUM(S20:U20)</f>
        <v>1168</v>
      </c>
      <c r="S20" s="250">
        <v>1168</v>
      </c>
      <c r="T20" s="250">
        <v>0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31</v>
      </c>
      <c r="AA20" s="250">
        <v>31</v>
      </c>
      <c r="AB20" s="250">
        <v>0</v>
      </c>
      <c r="AC20" s="250">
        <v>0</v>
      </c>
      <c r="AD20" s="250">
        <f>SUM(AE20,AI20,AM20,AQ20,AU20,AY20)</f>
        <v>3197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3197</v>
      </c>
      <c r="AJ20" s="250">
        <v>0</v>
      </c>
      <c r="AK20" s="250">
        <v>0</v>
      </c>
      <c r="AL20" s="250">
        <v>3197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0</v>
      </c>
      <c r="BD20" s="250">
        <f>SUM(BE20:BJ20)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4507</v>
      </c>
      <c r="BS20" s="250">
        <f>SUM(BZ20,CG20)</f>
        <v>0</v>
      </c>
      <c r="BT20" s="250">
        <f>SUM(CA20,CH20)</f>
        <v>3064</v>
      </c>
      <c r="BU20" s="250">
        <f>SUM(CB20,CI20)</f>
        <v>244</v>
      </c>
      <c r="BV20" s="250">
        <f>SUM(CC20,CJ20)</f>
        <v>1168</v>
      </c>
      <c r="BW20" s="250">
        <f>SUM(CD20,CK20)</f>
        <v>0</v>
      </c>
      <c r="BX20" s="250">
        <f>SUM(CE20,CL20)</f>
        <v>31</v>
      </c>
      <c r="BY20" s="250">
        <f>SUM(BZ20:CE20)</f>
        <v>4507</v>
      </c>
      <c r="BZ20" s="250">
        <f>F20</f>
        <v>0</v>
      </c>
      <c r="CA20" s="250">
        <f>J20</f>
        <v>3064</v>
      </c>
      <c r="CB20" s="250">
        <f>N20</f>
        <v>244</v>
      </c>
      <c r="CC20" s="250">
        <f>R20</f>
        <v>1168</v>
      </c>
      <c r="CD20" s="250">
        <f>V20</f>
        <v>0</v>
      </c>
      <c r="CE20" s="250">
        <f>Z20</f>
        <v>31</v>
      </c>
      <c r="CF20" s="250">
        <f>SUM(CG20:CL20)</f>
        <v>0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3197</v>
      </c>
      <c r="CN20" s="250">
        <f>SUM(CU20,DB20)</f>
        <v>0</v>
      </c>
      <c r="CO20" s="250">
        <f>SUM(CV20,DC20)</f>
        <v>3197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3197</v>
      </c>
      <c r="CU20" s="250">
        <f>AE20</f>
        <v>0</v>
      </c>
      <c r="CV20" s="250">
        <f>AI20</f>
        <v>3197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268</v>
      </c>
      <c r="B21" s="203" t="s">
        <v>296</v>
      </c>
      <c r="C21" s="202" t="s">
        <v>297</v>
      </c>
      <c r="D21" s="250">
        <f>SUM(E21,AD21,BC21)</f>
        <v>5452</v>
      </c>
      <c r="E21" s="250">
        <f>SUM(F21,J21,N21,R21,V21,Z21)</f>
        <v>4541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3002</v>
      </c>
      <c r="K21" s="250">
        <v>2025</v>
      </c>
      <c r="L21" s="250">
        <v>977</v>
      </c>
      <c r="M21" s="250">
        <v>0</v>
      </c>
      <c r="N21" s="250">
        <f>SUM(O21:Q21)</f>
        <v>497</v>
      </c>
      <c r="O21" s="250">
        <v>497</v>
      </c>
      <c r="P21" s="250">
        <v>0</v>
      </c>
      <c r="Q21" s="250">
        <v>0</v>
      </c>
      <c r="R21" s="250">
        <f>SUM(S21:U21)</f>
        <v>878</v>
      </c>
      <c r="S21" s="250">
        <v>0</v>
      </c>
      <c r="T21" s="250">
        <v>878</v>
      </c>
      <c r="U21" s="250">
        <v>0</v>
      </c>
      <c r="V21" s="250">
        <f>SUM(W21:Y21)</f>
        <v>6</v>
      </c>
      <c r="W21" s="250">
        <v>6</v>
      </c>
      <c r="X21" s="250">
        <v>0</v>
      </c>
      <c r="Y21" s="250">
        <v>0</v>
      </c>
      <c r="Z21" s="250">
        <f>SUM(AA21:AC21)</f>
        <v>158</v>
      </c>
      <c r="AA21" s="250">
        <v>0</v>
      </c>
      <c r="AB21" s="250">
        <v>158</v>
      </c>
      <c r="AC21" s="250">
        <v>0</v>
      </c>
      <c r="AD21" s="250">
        <f>SUM(AE21,AI21,AM21,AQ21,AU21,AY21)</f>
        <v>866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851</v>
      </c>
      <c r="AJ21" s="250">
        <v>0</v>
      </c>
      <c r="AK21" s="250">
        <v>128</v>
      </c>
      <c r="AL21" s="250">
        <v>723</v>
      </c>
      <c r="AM21" s="250">
        <f>SUM(AN21:AP21)</f>
        <v>15</v>
      </c>
      <c r="AN21" s="250">
        <v>0</v>
      </c>
      <c r="AO21" s="250">
        <v>15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45</v>
      </c>
      <c r="BD21" s="250">
        <f>SUM(BE21:BJ21)</f>
        <v>15</v>
      </c>
      <c r="BE21" s="250">
        <v>0</v>
      </c>
      <c r="BF21" s="250">
        <v>15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30</v>
      </c>
      <c r="BL21" s="250">
        <v>0</v>
      </c>
      <c r="BM21" s="250">
        <v>30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4556</v>
      </c>
      <c r="BS21" s="250">
        <f>SUM(BZ21,CG21)</f>
        <v>0</v>
      </c>
      <c r="BT21" s="250">
        <f>SUM(CA21,CH21)</f>
        <v>3017</v>
      </c>
      <c r="BU21" s="250">
        <f>SUM(CB21,CI21)</f>
        <v>497</v>
      </c>
      <c r="BV21" s="250">
        <f>SUM(CC21,CJ21)</f>
        <v>878</v>
      </c>
      <c r="BW21" s="250">
        <f>SUM(CD21,CK21)</f>
        <v>6</v>
      </c>
      <c r="BX21" s="250">
        <f>SUM(CE21,CL21)</f>
        <v>158</v>
      </c>
      <c r="BY21" s="250">
        <f>SUM(BZ21:CE21)</f>
        <v>4541</v>
      </c>
      <c r="BZ21" s="250">
        <f>F21</f>
        <v>0</v>
      </c>
      <c r="CA21" s="250">
        <f>J21</f>
        <v>3002</v>
      </c>
      <c r="CB21" s="250">
        <f>N21</f>
        <v>497</v>
      </c>
      <c r="CC21" s="250">
        <f>R21</f>
        <v>878</v>
      </c>
      <c r="CD21" s="250">
        <f>V21</f>
        <v>6</v>
      </c>
      <c r="CE21" s="250">
        <f>Z21</f>
        <v>158</v>
      </c>
      <c r="CF21" s="250">
        <f>SUM(CG21:CL21)</f>
        <v>15</v>
      </c>
      <c r="CG21" s="250">
        <f>BE21</f>
        <v>0</v>
      </c>
      <c r="CH21" s="250">
        <f>BF21</f>
        <v>15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896</v>
      </c>
      <c r="CN21" s="250">
        <f>SUM(CU21,DB21)</f>
        <v>0</v>
      </c>
      <c r="CO21" s="250">
        <f>SUM(CV21,DC21)</f>
        <v>881</v>
      </c>
      <c r="CP21" s="250">
        <f>SUM(CW21,DD21)</f>
        <v>15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866</v>
      </c>
      <c r="CU21" s="250">
        <f>AE21</f>
        <v>0</v>
      </c>
      <c r="CV21" s="250">
        <f>AI21</f>
        <v>851</v>
      </c>
      <c r="CW21" s="250">
        <f>AM21</f>
        <v>15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30</v>
      </c>
      <c r="DB21" s="250">
        <f>BL21</f>
        <v>0</v>
      </c>
      <c r="DC21" s="250">
        <f>BM21</f>
        <v>30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3</v>
      </c>
      <c r="DJ21" s="250">
        <v>3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268</v>
      </c>
      <c r="B22" s="203" t="s">
        <v>298</v>
      </c>
      <c r="C22" s="202" t="s">
        <v>299</v>
      </c>
      <c r="D22" s="250">
        <f>SUM(E22,AD22,BC22)</f>
        <v>3961</v>
      </c>
      <c r="E22" s="250">
        <f>SUM(F22,J22,N22,R22,V22,Z22)</f>
        <v>3120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2159</v>
      </c>
      <c r="K22" s="250">
        <v>2159</v>
      </c>
      <c r="L22" s="250">
        <v>0</v>
      </c>
      <c r="M22" s="250">
        <v>0</v>
      </c>
      <c r="N22" s="250">
        <f>SUM(O22:Q22)</f>
        <v>437</v>
      </c>
      <c r="O22" s="250">
        <v>437</v>
      </c>
      <c r="P22" s="250">
        <v>0</v>
      </c>
      <c r="Q22" s="250">
        <v>0</v>
      </c>
      <c r="R22" s="250">
        <f>SUM(S22:U22)</f>
        <v>524</v>
      </c>
      <c r="S22" s="250">
        <v>524</v>
      </c>
      <c r="T22" s="250">
        <v>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821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821</v>
      </c>
      <c r="AJ22" s="250">
        <v>0</v>
      </c>
      <c r="AK22" s="250">
        <v>0</v>
      </c>
      <c r="AL22" s="250">
        <v>821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20</v>
      </c>
      <c r="BD22" s="250">
        <f>SUM(BE22:BJ22)</f>
        <v>3</v>
      </c>
      <c r="BE22" s="250">
        <v>0</v>
      </c>
      <c r="BF22" s="250">
        <v>0</v>
      </c>
      <c r="BG22" s="250">
        <v>3</v>
      </c>
      <c r="BH22" s="250">
        <v>0</v>
      </c>
      <c r="BI22" s="250">
        <v>0</v>
      </c>
      <c r="BJ22" s="250">
        <v>0</v>
      </c>
      <c r="BK22" s="250">
        <f>SUM(BL22:BQ22)</f>
        <v>17</v>
      </c>
      <c r="BL22" s="250">
        <v>0</v>
      </c>
      <c r="BM22" s="250">
        <v>17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3123</v>
      </c>
      <c r="BS22" s="250">
        <f>SUM(BZ22,CG22)</f>
        <v>0</v>
      </c>
      <c r="BT22" s="250">
        <f>SUM(CA22,CH22)</f>
        <v>2159</v>
      </c>
      <c r="BU22" s="250">
        <f>SUM(CB22,CI22)</f>
        <v>440</v>
      </c>
      <c r="BV22" s="250">
        <f>SUM(CC22,CJ22)</f>
        <v>524</v>
      </c>
      <c r="BW22" s="250">
        <f>SUM(CD22,CK22)</f>
        <v>0</v>
      </c>
      <c r="BX22" s="250">
        <f>SUM(CE22,CL22)</f>
        <v>0</v>
      </c>
      <c r="BY22" s="250">
        <f>SUM(BZ22:CE22)</f>
        <v>3120</v>
      </c>
      <c r="BZ22" s="250">
        <f>F22</f>
        <v>0</v>
      </c>
      <c r="CA22" s="250">
        <f>J22</f>
        <v>2159</v>
      </c>
      <c r="CB22" s="250">
        <f>N22</f>
        <v>437</v>
      </c>
      <c r="CC22" s="250">
        <f>R22</f>
        <v>524</v>
      </c>
      <c r="CD22" s="250">
        <f>V22</f>
        <v>0</v>
      </c>
      <c r="CE22" s="250">
        <f>Z22</f>
        <v>0</v>
      </c>
      <c r="CF22" s="250">
        <f>SUM(CG22:CL22)</f>
        <v>3</v>
      </c>
      <c r="CG22" s="250">
        <f>BE22</f>
        <v>0</v>
      </c>
      <c r="CH22" s="250">
        <f>BF22</f>
        <v>0</v>
      </c>
      <c r="CI22" s="250">
        <f>BG22</f>
        <v>3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838</v>
      </c>
      <c r="CN22" s="250">
        <f>SUM(CU22,DB22)</f>
        <v>0</v>
      </c>
      <c r="CO22" s="250">
        <f>SUM(CV22,DC22)</f>
        <v>838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821</v>
      </c>
      <c r="CU22" s="250">
        <f>AE22</f>
        <v>0</v>
      </c>
      <c r="CV22" s="250">
        <f>AI22</f>
        <v>821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17</v>
      </c>
      <c r="DB22" s="250">
        <f>BL22</f>
        <v>0</v>
      </c>
      <c r="DC22" s="250">
        <f>BM22</f>
        <v>17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1</v>
      </c>
      <c r="DJ22" s="250">
        <v>1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268</v>
      </c>
      <c r="B23" s="203" t="s">
        <v>300</v>
      </c>
      <c r="C23" s="202" t="s">
        <v>301</v>
      </c>
      <c r="D23" s="250">
        <f>SUM(E23,AD23,BC23)</f>
        <v>6983</v>
      </c>
      <c r="E23" s="250">
        <f>SUM(F23,J23,N23,R23,V23,Z23)</f>
        <v>6938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4895</v>
      </c>
      <c r="K23" s="250">
        <v>3983</v>
      </c>
      <c r="L23" s="250">
        <v>0</v>
      </c>
      <c r="M23" s="250">
        <v>912</v>
      </c>
      <c r="N23" s="250">
        <f>SUM(O23:Q23)</f>
        <v>491</v>
      </c>
      <c r="O23" s="250">
        <v>491</v>
      </c>
      <c r="P23" s="250">
        <v>0</v>
      </c>
      <c r="Q23" s="250">
        <v>0</v>
      </c>
      <c r="R23" s="250">
        <f>SUM(S23:U23)</f>
        <v>1272</v>
      </c>
      <c r="S23" s="250">
        <v>1272</v>
      </c>
      <c r="T23" s="250">
        <v>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280</v>
      </c>
      <c r="AA23" s="250">
        <v>280</v>
      </c>
      <c r="AB23" s="250">
        <v>0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45</v>
      </c>
      <c r="BD23" s="250">
        <f>SUM(BE23:BJ23)</f>
        <v>30</v>
      </c>
      <c r="BE23" s="250">
        <v>0</v>
      </c>
      <c r="BF23" s="250">
        <v>10</v>
      </c>
      <c r="BG23" s="250">
        <v>0</v>
      </c>
      <c r="BH23" s="250">
        <v>20</v>
      </c>
      <c r="BI23" s="250">
        <v>0</v>
      </c>
      <c r="BJ23" s="250">
        <v>0</v>
      </c>
      <c r="BK23" s="250">
        <f>SUM(BL23:BQ23)</f>
        <v>15</v>
      </c>
      <c r="BL23" s="250">
        <v>0</v>
      </c>
      <c r="BM23" s="250">
        <v>10</v>
      </c>
      <c r="BN23" s="250">
        <v>0</v>
      </c>
      <c r="BO23" s="250">
        <v>0</v>
      </c>
      <c r="BP23" s="250">
        <v>0</v>
      </c>
      <c r="BQ23" s="250">
        <v>5</v>
      </c>
      <c r="BR23" s="250">
        <f>SUM(BY23,CF23)</f>
        <v>6968</v>
      </c>
      <c r="BS23" s="250">
        <f>SUM(BZ23,CG23)</f>
        <v>0</v>
      </c>
      <c r="BT23" s="250">
        <f>SUM(CA23,CH23)</f>
        <v>4905</v>
      </c>
      <c r="BU23" s="250">
        <f>SUM(CB23,CI23)</f>
        <v>491</v>
      </c>
      <c r="BV23" s="250">
        <f>SUM(CC23,CJ23)</f>
        <v>1292</v>
      </c>
      <c r="BW23" s="250">
        <f>SUM(CD23,CK23)</f>
        <v>0</v>
      </c>
      <c r="BX23" s="250">
        <f>SUM(CE23,CL23)</f>
        <v>280</v>
      </c>
      <c r="BY23" s="250">
        <f>SUM(BZ23:CE23)</f>
        <v>6938</v>
      </c>
      <c r="BZ23" s="250">
        <f>F23</f>
        <v>0</v>
      </c>
      <c r="CA23" s="250">
        <f>J23</f>
        <v>4895</v>
      </c>
      <c r="CB23" s="250">
        <f>N23</f>
        <v>491</v>
      </c>
      <c r="CC23" s="250">
        <f>R23</f>
        <v>1272</v>
      </c>
      <c r="CD23" s="250">
        <f>V23</f>
        <v>0</v>
      </c>
      <c r="CE23" s="250">
        <f>Z23</f>
        <v>280</v>
      </c>
      <c r="CF23" s="250">
        <f>SUM(CG23:CL23)</f>
        <v>30</v>
      </c>
      <c r="CG23" s="250">
        <f>BE23</f>
        <v>0</v>
      </c>
      <c r="CH23" s="250">
        <f>BF23</f>
        <v>10</v>
      </c>
      <c r="CI23" s="250">
        <f>BG23</f>
        <v>0</v>
      </c>
      <c r="CJ23" s="250">
        <f>BH23</f>
        <v>20</v>
      </c>
      <c r="CK23" s="250">
        <f>BI23</f>
        <v>0</v>
      </c>
      <c r="CL23" s="250">
        <f>BJ23</f>
        <v>0</v>
      </c>
      <c r="CM23" s="250">
        <f>SUM(CT23,DA23)</f>
        <v>15</v>
      </c>
      <c r="CN23" s="250">
        <f>SUM(CU23,DB23)</f>
        <v>0</v>
      </c>
      <c r="CO23" s="250">
        <f>SUM(CV23,DC23)</f>
        <v>10</v>
      </c>
      <c r="CP23" s="250">
        <f>SUM(CW23,DD23)</f>
        <v>0</v>
      </c>
      <c r="CQ23" s="250">
        <f>SUM(CX23,DE23)</f>
        <v>0</v>
      </c>
      <c r="CR23" s="250">
        <f>SUM(CY23,DF23)</f>
        <v>0</v>
      </c>
      <c r="CS23" s="250">
        <f>SUM(CZ23,DG23)</f>
        <v>5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15</v>
      </c>
      <c r="DB23" s="250">
        <f>BL23</f>
        <v>0</v>
      </c>
      <c r="DC23" s="250">
        <f>BM23</f>
        <v>10</v>
      </c>
      <c r="DD23" s="250">
        <f>BN23</f>
        <v>0</v>
      </c>
      <c r="DE23" s="250">
        <f>BO23</f>
        <v>0</v>
      </c>
      <c r="DF23" s="250">
        <f>BP23</f>
        <v>0</v>
      </c>
      <c r="DG23" s="250">
        <f>BQ23</f>
        <v>5</v>
      </c>
      <c r="DH23" s="250">
        <v>0</v>
      </c>
      <c r="DI23" s="250">
        <f>SUM(DJ23:DM23)</f>
        <v>1</v>
      </c>
      <c r="DJ23" s="250">
        <v>1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268</v>
      </c>
      <c r="B24" s="203" t="s">
        <v>302</v>
      </c>
      <c r="C24" s="202" t="s">
        <v>303</v>
      </c>
      <c r="D24" s="250">
        <f>SUM(E24,AD24,BC24)</f>
        <v>3202</v>
      </c>
      <c r="E24" s="250">
        <f>SUM(F24,J24,N24,R24,V24,Z24)</f>
        <v>2848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1596</v>
      </c>
      <c r="K24" s="250">
        <v>1596</v>
      </c>
      <c r="L24" s="250">
        <v>0</v>
      </c>
      <c r="M24" s="250">
        <v>0</v>
      </c>
      <c r="N24" s="250">
        <f>SUM(O24:Q24)</f>
        <v>400</v>
      </c>
      <c r="O24" s="250">
        <v>400</v>
      </c>
      <c r="P24" s="250">
        <v>0</v>
      </c>
      <c r="Q24" s="250">
        <v>0</v>
      </c>
      <c r="R24" s="250">
        <f>SUM(S24:U24)</f>
        <v>841</v>
      </c>
      <c r="S24" s="250">
        <v>841</v>
      </c>
      <c r="T24" s="250">
        <v>0</v>
      </c>
      <c r="U24" s="250">
        <v>0</v>
      </c>
      <c r="V24" s="250">
        <f>SUM(W24:Y24)</f>
        <v>6</v>
      </c>
      <c r="W24" s="250">
        <v>6</v>
      </c>
      <c r="X24" s="250">
        <v>0</v>
      </c>
      <c r="Y24" s="250">
        <v>0</v>
      </c>
      <c r="Z24" s="250">
        <f>SUM(AA24:AC24)</f>
        <v>5</v>
      </c>
      <c r="AA24" s="250">
        <v>5</v>
      </c>
      <c r="AB24" s="250">
        <v>0</v>
      </c>
      <c r="AC24" s="250">
        <v>0</v>
      </c>
      <c r="AD24" s="250">
        <f>SUM(AE24,AI24,AM24,AQ24,AU24,AY24)</f>
        <v>343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343</v>
      </c>
      <c r="AJ24" s="250">
        <v>0</v>
      </c>
      <c r="AK24" s="250">
        <v>0</v>
      </c>
      <c r="AL24" s="250">
        <v>343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11</v>
      </c>
      <c r="BD24" s="250">
        <f>SUM(BE24:BJ24)</f>
        <v>11</v>
      </c>
      <c r="BE24" s="250">
        <v>0</v>
      </c>
      <c r="BF24" s="250">
        <v>6</v>
      </c>
      <c r="BG24" s="250">
        <v>5</v>
      </c>
      <c r="BH24" s="250">
        <v>0</v>
      </c>
      <c r="BI24" s="250">
        <v>0</v>
      </c>
      <c r="BJ24" s="250">
        <v>0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2859</v>
      </c>
      <c r="BS24" s="250">
        <f>SUM(BZ24,CG24)</f>
        <v>0</v>
      </c>
      <c r="BT24" s="250">
        <f>SUM(CA24,CH24)</f>
        <v>1602</v>
      </c>
      <c r="BU24" s="250">
        <f>SUM(CB24,CI24)</f>
        <v>405</v>
      </c>
      <c r="BV24" s="250">
        <f>SUM(CC24,CJ24)</f>
        <v>841</v>
      </c>
      <c r="BW24" s="250">
        <f>SUM(CD24,CK24)</f>
        <v>6</v>
      </c>
      <c r="BX24" s="250">
        <f>SUM(CE24,CL24)</f>
        <v>5</v>
      </c>
      <c r="BY24" s="250">
        <f>SUM(BZ24:CE24)</f>
        <v>2848</v>
      </c>
      <c r="BZ24" s="250">
        <f>F24</f>
        <v>0</v>
      </c>
      <c r="CA24" s="250">
        <f>J24</f>
        <v>1596</v>
      </c>
      <c r="CB24" s="250">
        <f>N24</f>
        <v>400</v>
      </c>
      <c r="CC24" s="250">
        <f>R24</f>
        <v>841</v>
      </c>
      <c r="CD24" s="250">
        <f>V24</f>
        <v>6</v>
      </c>
      <c r="CE24" s="250">
        <f>Z24</f>
        <v>5</v>
      </c>
      <c r="CF24" s="250">
        <f>SUM(CG24:CL24)</f>
        <v>11</v>
      </c>
      <c r="CG24" s="250">
        <f>BE24</f>
        <v>0</v>
      </c>
      <c r="CH24" s="250">
        <f>BF24</f>
        <v>6</v>
      </c>
      <c r="CI24" s="250">
        <f>BG24</f>
        <v>5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343</v>
      </c>
      <c r="CN24" s="250">
        <f>SUM(CU24,DB24)</f>
        <v>0</v>
      </c>
      <c r="CO24" s="250">
        <f>SUM(CV24,DC24)</f>
        <v>343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343</v>
      </c>
      <c r="CU24" s="250">
        <f>AE24</f>
        <v>0</v>
      </c>
      <c r="CV24" s="250">
        <f>AI24</f>
        <v>343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304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305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306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307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308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309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310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311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312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313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314</v>
      </c>
      <c r="DV3" s="252"/>
      <c r="DW3" s="252"/>
      <c r="DX3" s="252"/>
      <c r="DY3" s="261"/>
      <c r="DZ3" s="263" t="s">
        <v>315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316</v>
      </c>
      <c r="G4" s="257"/>
      <c r="H4" s="257"/>
      <c r="I4" s="257"/>
      <c r="J4" s="257"/>
      <c r="K4" s="257"/>
      <c r="L4" s="257"/>
      <c r="M4" s="263" t="s">
        <v>317</v>
      </c>
      <c r="N4" s="257"/>
      <c r="O4" s="257"/>
      <c r="P4" s="257"/>
      <c r="Q4" s="257"/>
      <c r="R4" s="257"/>
      <c r="S4" s="257"/>
      <c r="T4" s="262"/>
      <c r="U4" s="263" t="s">
        <v>316</v>
      </c>
      <c r="V4" s="257"/>
      <c r="W4" s="257"/>
      <c r="X4" s="257"/>
      <c r="Y4" s="257"/>
      <c r="Z4" s="257"/>
      <c r="AA4" s="257"/>
      <c r="AB4" s="263" t="s">
        <v>317</v>
      </c>
      <c r="AC4" s="257"/>
      <c r="AD4" s="257"/>
      <c r="AE4" s="257"/>
      <c r="AF4" s="257"/>
      <c r="AG4" s="257"/>
      <c r="AH4" s="257"/>
      <c r="AI4" s="262"/>
      <c r="AJ4" s="263" t="s">
        <v>316</v>
      </c>
      <c r="AK4" s="257"/>
      <c r="AL4" s="257"/>
      <c r="AM4" s="257"/>
      <c r="AN4" s="257"/>
      <c r="AO4" s="257"/>
      <c r="AP4" s="257"/>
      <c r="AQ4" s="263" t="s">
        <v>317</v>
      </c>
      <c r="AR4" s="257"/>
      <c r="AS4" s="257"/>
      <c r="AT4" s="257"/>
      <c r="AU4" s="257"/>
      <c r="AV4" s="257"/>
      <c r="AW4" s="257"/>
      <c r="AX4" s="262"/>
      <c r="AY4" s="263" t="s">
        <v>316</v>
      </c>
      <c r="AZ4" s="257"/>
      <c r="BA4" s="257"/>
      <c r="BB4" s="257"/>
      <c r="BC4" s="257"/>
      <c r="BD4" s="257"/>
      <c r="BE4" s="257"/>
      <c r="BF4" s="263" t="s">
        <v>317</v>
      </c>
      <c r="BG4" s="257"/>
      <c r="BH4" s="257"/>
      <c r="BI4" s="257"/>
      <c r="BJ4" s="257"/>
      <c r="BK4" s="257"/>
      <c r="BL4" s="257"/>
      <c r="BM4" s="262"/>
      <c r="BN4" s="263" t="s">
        <v>316</v>
      </c>
      <c r="BO4" s="257"/>
      <c r="BP4" s="257"/>
      <c r="BQ4" s="257"/>
      <c r="BR4" s="257"/>
      <c r="BS4" s="257"/>
      <c r="BT4" s="257"/>
      <c r="BU4" s="263" t="s">
        <v>317</v>
      </c>
      <c r="BV4" s="257"/>
      <c r="BW4" s="257"/>
      <c r="BX4" s="257"/>
      <c r="BY4" s="257"/>
      <c r="BZ4" s="257"/>
      <c r="CA4" s="257"/>
      <c r="CB4" s="262"/>
      <c r="CC4" s="263" t="s">
        <v>316</v>
      </c>
      <c r="CD4" s="257"/>
      <c r="CE4" s="257"/>
      <c r="CF4" s="257"/>
      <c r="CG4" s="257"/>
      <c r="CH4" s="257"/>
      <c r="CI4" s="257"/>
      <c r="CJ4" s="263" t="s">
        <v>317</v>
      </c>
      <c r="CK4" s="257"/>
      <c r="CL4" s="257"/>
      <c r="CM4" s="257"/>
      <c r="CN4" s="257"/>
      <c r="CO4" s="257"/>
      <c r="CP4" s="257"/>
      <c r="CQ4" s="262"/>
      <c r="CR4" s="263" t="s">
        <v>316</v>
      </c>
      <c r="CS4" s="257"/>
      <c r="CT4" s="257"/>
      <c r="CU4" s="257"/>
      <c r="CV4" s="257"/>
      <c r="CW4" s="257"/>
      <c r="CX4" s="257"/>
      <c r="CY4" s="263" t="s">
        <v>317</v>
      </c>
      <c r="CZ4" s="257"/>
      <c r="DA4" s="257"/>
      <c r="DB4" s="257"/>
      <c r="DC4" s="257"/>
      <c r="DD4" s="257"/>
      <c r="DE4" s="257"/>
      <c r="DF4" s="262"/>
      <c r="DG4" s="263" t="s">
        <v>316</v>
      </c>
      <c r="DH4" s="257"/>
      <c r="DI4" s="257"/>
      <c r="DJ4" s="257"/>
      <c r="DK4" s="257"/>
      <c r="DL4" s="257"/>
      <c r="DM4" s="257"/>
      <c r="DN4" s="263" t="s">
        <v>317</v>
      </c>
      <c r="DO4" s="257"/>
      <c r="DP4" s="257"/>
      <c r="DQ4" s="257"/>
      <c r="DR4" s="257"/>
      <c r="DS4" s="257"/>
      <c r="DT4" s="257"/>
      <c r="DU4" s="262"/>
      <c r="DV4" s="266" t="s">
        <v>318</v>
      </c>
      <c r="DW4" s="261"/>
      <c r="DX4" s="262" t="s">
        <v>320</v>
      </c>
      <c r="DY4" s="261"/>
      <c r="DZ4" s="262"/>
      <c r="EA4" s="263" t="s">
        <v>321</v>
      </c>
      <c r="EB4" s="257"/>
      <c r="EC4" s="257"/>
      <c r="ED4" s="257"/>
      <c r="EE4" s="257"/>
      <c r="EF4" s="257"/>
      <c r="EG4" s="257"/>
      <c r="EH4" s="263" t="s">
        <v>322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253</v>
      </c>
      <c r="H5" s="292" t="s">
        <v>255</v>
      </c>
      <c r="I5" s="292" t="s">
        <v>323</v>
      </c>
      <c r="J5" s="292" t="s">
        <v>324</v>
      </c>
      <c r="K5" s="292" t="s">
        <v>326</v>
      </c>
      <c r="L5" s="292" t="s">
        <v>327</v>
      </c>
      <c r="M5" s="293" t="s">
        <v>158</v>
      </c>
      <c r="N5" s="292" t="s">
        <v>253</v>
      </c>
      <c r="O5" s="292" t="s">
        <v>255</v>
      </c>
      <c r="P5" s="292" t="s">
        <v>323</v>
      </c>
      <c r="Q5" s="292" t="s">
        <v>324</v>
      </c>
      <c r="R5" s="292" t="s">
        <v>326</v>
      </c>
      <c r="S5" s="292" t="s">
        <v>327</v>
      </c>
      <c r="T5" s="293" t="s">
        <v>158</v>
      </c>
      <c r="U5" s="293" t="s">
        <v>158</v>
      </c>
      <c r="V5" s="292" t="s">
        <v>253</v>
      </c>
      <c r="W5" s="292" t="s">
        <v>255</v>
      </c>
      <c r="X5" s="292" t="s">
        <v>323</v>
      </c>
      <c r="Y5" s="292" t="s">
        <v>324</v>
      </c>
      <c r="Z5" s="292" t="s">
        <v>326</v>
      </c>
      <c r="AA5" s="292" t="s">
        <v>327</v>
      </c>
      <c r="AB5" s="293" t="s">
        <v>158</v>
      </c>
      <c r="AC5" s="292" t="s">
        <v>253</v>
      </c>
      <c r="AD5" s="292" t="s">
        <v>255</v>
      </c>
      <c r="AE5" s="292" t="s">
        <v>323</v>
      </c>
      <c r="AF5" s="292" t="s">
        <v>324</v>
      </c>
      <c r="AG5" s="292" t="s">
        <v>326</v>
      </c>
      <c r="AH5" s="292" t="s">
        <v>327</v>
      </c>
      <c r="AI5" s="293" t="s">
        <v>158</v>
      </c>
      <c r="AJ5" s="293" t="s">
        <v>158</v>
      </c>
      <c r="AK5" s="292" t="s">
        <v>253</v>
      </c>
      <c r="AL5" s="292" t="s">
        <v>255</v>
      </c>
      <c r="AM5" s="292" t="s">
        <v>323</v>
      </c>
      <c r="AN5" s="292" t="s">
        <v>324</v>
      </c>
      <c r="AO5" s="292" t="s">
        <v>326</v>
      </c>
      <c r="AP5" s="292" t="s">
        <v>327</v>
      </c>
      <c r="AQ5" s="293" t="s">
        <v>158</v>
      </c>
      <c r="AR5" s="292" t="s">
        <v>253</v>
      </c>
      <c r="AS5" s="292" t="s">
        <v>255</v>
      </c>
      <c r="AT5" s="292" t="s">
        <v>323</v>
      </c>
      <c r="AU5" s="292" t="s">
        <v>324</v>
      </c>
      <c r="AV5" s="292" t="s">
        <v>326</v>
      </c>
      <c r="AW5" s="292" t="s">
        <v>327</v>
      </c>
      <c r="AX5" s="293" t="s">
        <v>158</v>
      </c>
      <c r="AY5" s="293" t="s">
        <v>158</v>
      </c>
      <c r="AZ5" s="292" t="s">
        <v>253</v>
      </c>
      <c r="BA5" s="292" t="s">
        <v>255</v>
      </c>
      <c r="BB5" s="292" t="s">
        <v>323</v>
      </c>
      <c r="BC5" s="292" t="s">
        <v>324</v>
      </c>
      <c r="BD5" s="292" t="s">
        <v>326</v>
      </c>
      <c r="BE5" s="292" t="s">
        <v>327</v>
      </c>
      <c r="BF5" s="293" t="s">
        <v>158</v>
      </c>
      <c r="BG5" s="292" t="s">
        <v>253</v>
      </c>
      <c r="BH5" s="292" t="s">
        <v>255</v>
      </c>
      <c r="BI5" s="292" t="s">
        <v>323</v>
      </c>
      <c r="BJ5" s="292" t="s">
        <v>324</v>
      </c>
      <c r="BK5" s="292" t="s">
        <v>326</v>
      </c>
      <c r="BL5" s="292" t="s">
        <v>327</v>
      </c>
      <c r="BM5" s="293" t="s">
        <v>158</v>
      </c>
      <c r="BN5" s="293" t="s">
        <v>158</v>
      </c>
      <c r="BO5" s="292" t="s">
        <v>253</v>
      </c>
      <c r="BP5" s="292" t="s">
        <v>255</v>
      </c>
      <c r="BQ5" s="292" t="s">
        <v>323</v>
      </c>
      <c r="BR5" s="292" t="s">
        <v>324</v>
      </c>
      <c r="BS5" s="292" t="s">
        <v>326</v>
      </c>
      <c r="BT5" s="292" t="s">
        <v>327</v>
      </c>
      <c r="BU5" s="293" t="s">
        <v>158</v>
      </c>
      <c r="BV5" s="292" t="s">
        <v>253</v>
      </c>
      <c r="BW5" s="292" t="s">
        <v>255</v>
      </c>
      <c r="BX5" s="292" t="s">
        <v>323</v>
      </c>
      <c r="BY5" s="292" t="s">
        <v>324</v>
      </c>
      <c r="BZ5" s="292" t="s">
        <v>326</v>
      </c>
      <c r="CA5" s="292" t="s">
        <v>327</v>
      </c>
      <c r="CB5" s="293" t="s">
        <v>158</v>
      </c>
      <c r="CC5" s="293" t="s">
        <v>158</v>
      </c>
      <c r="CD5" s="292" t="s">
        <v>253</v>
      </c>
      <c r="CE5" s="292" t="s">
        <v>255</v>
      </c>
      <c r="CF5" s="292" t="s">
        <v>323</v>
      </c>
      <c r="CG5" s="292" t="s">
        <v>324</v>
      </c>
      <c r="CH5" s="292" t="s">
        <v>326</v>
      </c>
      <c r="CI5" s="292" t="s">
        <v>327</v>
      </c>
      <c r="CJ5" s="293" t="s">
        <v>158</v>
      </c>
      <c r="CK5" s="292" t="s">
        <v>253</v>
      </c>
      <c r="CL5" s="292" t="s">
        <v>255</v>
      </c>
      <c r="CM5" s="292" t="s">
        <v>323</v>
      </c>
      <c r="CN5" s="292" t="s">
        <v>324</v>
      </c>
      <c r="CO5" s="292" t="s">
        <v>326</v>
      </c>
      <c r="CP5" s="292" t="s">
        <v>327</v>
      </c>
      <c r="CQ5" s="293" t="s">
        <v>158</v>
      </c>
      <c r="CR5" s="293" t="s">
        <v>158</v>
      </c>
      <c r="CS5" s="292" t="s">
        <v>253</v>
      </c>
      <c r="CT5" s="292" t="s">
        <v>255</v>
      </c>
      <c r="CU5" s="292" t="s">
        <v>323</v>
      </c>
      <c r="CV5" s="292" t="s">
        <v>324</v>
      </c>
      <c r="CW5" s="292" t="s">
        <v>326</v>
      </c>
      <c r="CX5" s="292" t="s">
        <v>327</v>
      </c>
      <c r="CY5" s="293" t="s">
        <v>158</v>
      </c>
      <c r="CZ5" s="292" t="s">
        <v>253</v>
      </c>
      <c r="DA5" s="292" t="s">
        <v>255</v>
      </c>
      <c r="DB5" s="292" t="s">
        <v>323</v>
      </c>
      <c r="DC5" s="292" t="s">
        <v>324</v>
      </c>
      <c r="DD5" s="292" t="s">
        <v>326</v>
      </c>
      <c r="DE5" s="292" t="s">
        <v>327</v>
      </c>
      <c r="DF5" s="293" t="s">
        <v>158</v>
      </c>
      <c r="DG5" s="293" t="s">
        <v>158</v>
      </c>
      <c r="DH5" s="292" t="s">
        <v>253</v>
      </c>
      <c r="DI5" s="292" t="s">
        <v>255</v>
      </c>
      <c r="DJ5" s="292" t="s">
        <v>323</v>
      </c>
      <c r="DK5" s="292" t="s">
        <v>324</v>
      </c>
      <c r="DL5" s="292" t="s">
        <v>326</v>
      </c>
      <c r="DM5" s="292" t="s">
        <v>327</v>
      </c>
      <c r="DN5" s="293" t="s">
        <v>158</v>
      </c>
      <c r="DO5" s="292" t="s">
        <v>253</v>
      </c>
      <c r="DP5" s="292" t="s">
        <v>255</v>
      </c>
      <c r="DQ5" s="292" t="s">
        <v>323</v>
      </c>
      <c r="DR5" s="292" t="s">
        <v>324</v>
      </c>
      <c r="DS5" s="292" t="s">
        <v>326</v>
      </c>
      <c r="DT5" s="292" t="s">
        <v>327</v>
      </c>
      <c r="DU5" s="293" t="s">
        <v>158</v>
      </c>
      <c r="DV5" s="292" t="s">
        <v>324</v>
      </c>
      <c r="DW5" s="292" t="s">
        <v>326</v>
      </c>
      <c r="DX5" s="292" t="s">
        <v>324</v>
      </c>
      <c r="DY5" s="292" t="s">
        <v>326</v>
      </c>
      <c r="DZ5" s="293" t="s">
        <v>158</v>
      </c>
      <c r="EA5" s="293" t="s">
        <v>158</v>
      </c>
      <c r="EB5" s="292" t="s">
        <v>253</v>
      </c>
      <c r="EC5" s="292" t="s">
        <v>255</v>
      </c>
      <c r="ED5" s="292" t="s">
        <v>323</v>
      </c>
      <c r="EE5" s="292" t="s">
        <v>324</v>
      </c>
      <c r="EF5" s="292" t="s">
        <v>326</v>
      </c>
      <c r="EG5" s="292" t="s">
        <v>327</v>
      </c>
      <c r="EH5" s="293" t="s">
        <v>158</v>
      </c>
      <c r="EI5" s="292" t="s">
        <v>253</v>
      </c>
      <c r="EJ5" s="292" t="s">
        <v>255</v>
      </c>
      <c r="EK5" s="292" t="s">
        <v>323</v>
      </c>
      <c r="EL5" s="292" t="s">
        <v>324</v>
      </c>
      <c r="EM5" s="292" t="s">
        <v>326</v>
      </c>
      <c r="EN5" s="292" t="s">
        <v>327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SUM(D8:D24)</f>
        <v>333652</v>
      </c>
      <c r="E7" s="276">
        <f>SUM(E8:E24)</f>
        <v>246085</v>
      </c>
      <c r="F7" s="276">
        <f>SUM(F8:F24)</f>
        <v>231534</v>
      </c>
      <c r="G7" s="276">
        <f>SUM(G8:G24)</f>
        <v>0</v>
      </c>
      <c r="H7" s="276">
        <f>SUM(H8:H24)</f>
        <v>228315</v>
      </c>
      <c r="I7" s="276">
        <f>SUM(I8:I24)</f>
        <v>2940</v>
      </c>
      <c r="J7" s="276">
        <f>SUM(J8:J24)</f>
        <v>30</v>
      </c>
      <c r="K7" s="276">
        <f>SUM(K8:K24)</f>
        <v>0</v>
      </c>
      <c r="L7" s="276">
        <f>SUM(L8:L24)</f>
        <v>249</v>
      </c>
      <c r="M7" s="276">
        <f>SUM(M8:M24)</f>
        <v>14551</v>
      </c>
      <c r="N7" s="276">
        <f>SUM(N8:N24)</f>
        <v>0</v>
      </c>
      <c r="O7" s="276">
        <f>SUM(O8:O24)</f>
        <v>13915</v>
      </c>
      <c r="P7" s="276">
        <f>SUM(P8:P24)</f>
        <v>80</v>
      </c>
      <c r="Q7" s="276">
        <f>SUM(Q8:Q24)</f>
        <v>0</v>
      </c>
      <c r="R7" s="276">
        <f>SUM(R8:R24)</f>
        <v>0</v>
      </c>
      <c r="S7" s="276">
        <f>SUM(S8:S24)</f>
        <v>556</v>
      </c>
      <c r="T7" s="276">
        <f>SUM(T8:T24)</f>
        <v>12605</v>
      </c>
      <c r="U7" s="276">
        <f>SUM(U8:U24)</f>
        <v>11657</v>
      </c>
      <c r="V7" s="276">
        <f>SUM(V8:V24)</f>
        <v>0</v>
      </c>
      <c r="W7" s="276">
        <f>SUM(W8:W24)</f>
        <v>720</v>
      </c>
      <c r="X7" s="276">
        <f>SUM(X8:X24)</f>
        <v>10031</v>
      </c>
      <c r="Y7" s="276">
        <f>SUM(Y8:Y24)</f>
        <v>0</v>
      </c>
      <c r="Z7" s="276">
        <f>SUM(Z8:Z24)</f>
        <v>0</v>
      </c>
      <c r="AA7" s="276">
        <f>SUM(AA8:AA24)</f>
        <v>906</v>
      </c>
      <c r="AB7" s="276">
        <f>SUM(AB8:AB24)</f>
        <v>948</v>
      </c>
      <c r="AC7" s="276">
        <f>SUM(AC8:AC24)</f>
        <v>0</v>
      </c>
      <c r="AD7" s="276">
        <f>SUM(AD8:AD24)</f>
        <v>296</v>
      </c>
      <c r="AE7" s="276">
        <f>SUM(AE8:AE24)</f>
        <v>474</v>
      </c>
      <c r="AF7" s="276">
        <f>SUM(AF8:AF24)</f>
        <v>0</v>
      </c>
      <c r="AG7" s="276">
        <f>SUM(AG8:AG24)</f>
        <v>0</v>
      </c>
      <c r="AH7" s="276">
        <f>SUM(AH8:AH24)</f>
        <v>178</v>
      </c>
      <c r="AI7" s="276">
        <f>SUM(AI8:AI24)</f>
        <v>0</v>
      </c>
      <c r="AJ7" s="276">
        <f>SUM(AJ8:AJ24)</f>
        <v>0</v>
      </c>
      <c r="AK7" s="276">
        <f>SUM(AK8:AK24)</f>
        <v>0</v>
      </c>
      <c r="AL7" s="276">
        <f>SUM(AL8:AL24)</f>
        <v>0</v>
      </c>
      <c r="AM7" s="276">
        <f>SUM(AM8:AM24)</f>
        <v>0</v>
      </c>
      <c r="AN7" s="276">
        <f>SUM(AN8:AN24)</f>
        <v>0</v>
      </c>
      <c r="AO7" s="276">
        <f>SUM(AO8:AO24)</f>
        <v>0</v>
      </c>
      <c r="AP7" s="276">
        <f>SUM(AP8:AP24)</f>
        <v>0</v>
      </c>
      <c r="AQ7" s="276">
        <f>SUM(AQ8:AQ24)</f>
        <v>0</v>
      </c>
      <c r="AR7" s="276">
        <f>SUM(AR8:AR24)</f>
        <v>0</v>
      </c>
      <c r="AS7" s="276">
        <f>SUM(AS8:AS24)</f>
        <v>0</v>
      </c>
      <c r="AT7" s="276">
        <f>SUM(AT8:AT24)</f>
        <v>0</v>
      </c>
      <c r="AU7" s="276">
        <f>SUM(AU8:AU24)</f>
        <v>0</v>
      </c>
      <c r="AV7" s="276">
        <f>SUM(AV8:AV24)</f>
        <v>0</v>
      </c>
      <c r="AW7" s="276">
        <f>SUM(AW8:AW24)</f>
        <v>0</v>
      </c>
      <c r="AX7" s="276">
        <f>SUM(AX8:AX24)</f>
        <v>0</v>
      </c>
      <c r="AY7" s="276">
        <f>SUM(AY8:AY24)</f>
        <v>0</v>
      </c>
      <c r="AZ7" s="276">
        <f>SUM(AZ8:AZ24)</f>
        <v>0</v>
      </c>
      <c r="BA7" s="276">
        <f>SUM(BA8:BA24)</f>
        <v>0</v>
      </c>
      <c r="BB7" s="276">
        <f>SUM(BB8:BB24)</f>
        <v>0</v>
      </c>
      <c r="BC7" s="276">
        <f>SUM(BC8:BC24)</f>
        <v>0</v>
      </c>
      <c r="BD7" s="276">
        <f>SUM(BD8:BD24)</f>
        <v>0</v>
      </c>
      <c r="BE7" s="276">
        <f>SUM(BE8:BE24)</f>
        <v>0</v>
      </c>
      <c r="BF7" s="276">
        <f>SUM(BF8:BF24)</f>
        <v>0</v>
      </c>
      <c r="BG7" s="276">
        <f>SUM(BG8:BG24)</f>
        <v>0</v>
      </c>
      <c r="BH7" s="276">
        <f>SUM(BH8:BH24)</f>
        <v>0</v>
      </c>
      <c r="BI7" s="276">
        <f>SUM(BI8:BI24)</f>
        <v>0</v>
      </c>
      <c r="BJ7" s="276">
        <f>SUM(BJ8:BJ24)</f>
        <v>0</v>
      </c>
      <c r="BK7" s="276">
        <f>SUM(BK8:BK24)</f>
        <v>0</v>
      </c>
      <c r="BL7" s="276">
        <f>SUM(BL8:BL24)</f>
        <v>0</v>
      </c>
      <c r="BM7" s="276">
        <f>SUM(BM8:BM24)</f>
        <v>0</v>
      </c>
      <c r="BN7" s="276">
        <f>SUM(BN8:BN24)</f>
        <v>0</v>
      </c>
      <c r="BO7" s="276">
        <f>SUM(BO8:BO24)</f>
        <v>0</v>
      </c>
      <c r="BP7" s="276">
        <f>SUM(BP8:BP24)</f>
        <v>0</v>
      </c>
      <c r="BQ7" s="276">
        <f>SUM(BQ8:BQ24)</f>
        <v>0</v>
      </c>
      <c r="BR7" s="276">
        <f>SUM(BR8:BR24)</f>
        <v>0</v>
      </c>
      <c r="BS7" s="276">
        <f>SUM(BS8:BS24)</f>
        <v>0</v>
      </c>
      <c r="BT7" s="276">
        <f>SUM(BT8:BT24)</f>
        <v>0</v>
      </c>
      <c r="BU7" s="276">
        <f>SUM(BU8:BU24)</f>
        <v>0</v>
      </c>
      <c r="BV7" s="276">
        <f>SUM(BV8:BV24)</f>
        <v>0</v>
      </c>
      <c r="BW7" s="276">
        <f>SUM(BW8:BW24)</f>
        <v>0</v>
      </c>
      <c r="BX7" s="276">
        <f>SUM(BX8:BX24)</f>
        <v>0</v>
      </c>
      <c r="BY7" s="276">
        <f>SUM(BY8:BY24)</f>
        <v>0</v>
      </c>
      <c r="BZ7" s="276">
        <f>SUM(BZ8:BZ24)</f>
        <v>0</v>
      </c>
      <c r="CA7" s="276">
        <f>SUM(CA8:CA24)</f>
        <v>0</v>
      </c>
      <c r="CB7" s="276">
        <f>SUM(CB8:CB24)</f>
        <v>1946</v>
      </c>
      <c r="CC7" s="276">
        <f>SUM(CC8:CC24)</f>
        <v>1883</v>
      </c>
      <c r="CD7" s="276">
        <f>SUM(CD8:CD24)</f>
        <v>0</v>
      </c>
      <c r="CE7" s="276">
        <f>SUM(CE8:CE24)</f>
        <v>0</v>
      </c>
      <c r="CF7" s="276">
        <f>SUM(CF8:CF24)</f>
        <v>1333</v>
      </c>
      <c r="CG7" s="276">
        <f>SUM(CG8:CG24)</f>
        <v>550</v>
      </c>
      <c r="CH7" s="276">
        <f>SUM(CH8:CH24)</f>
        <v>0</v>
      </c>
      <c r="CI7" s="276">
        <f>SUM(CI8:CI24)</f>
        <v>0</v>
      </c>
      <c r="CJ7" s="276">
        <f>SUM(CJ8:CJ24)</f>
        <v>63</v>
      </c>
      <c r="CK7" s="276">
        <f>SUM(CK8:CK24)</f>
        <v>0</v>
      </c>
      <c r="CL7" s="276">
        <f>SUM(CL8:CL24)</f>
        <v>0</v>
      </c>
      <c r="CM7" s="276">
        <f>SUM(CM8:CM24)</f>
        <v>0</v>
      </c>
      <c r="CN7" s="276">
        <f>SUM(CN8:CN24)</f>
        <v>0</v>
      </c>
      <c r="CO7" s="276">
        <f>SUM(CO8:CO24)</f>
        <v>0</v>
      </c>
      <c r="CP7" s="276">
        <f>SUM(CP8:CP24)</f>
        <v>63</v>
      </c>
      <c r="CQ7" s="276">
        <f>SUM(CQ8:CQ24)</f>
        <v>47583</v>
      </c>
      <c r="CR7" s="276">
        <f>SUM(CR8:CR24)</f>
        <v>46175</v>
      </c>
      <c r="CS7" s="276">
        <f>SUM(CS8:CS24)</f>
        <v>0</v>
      </c>
      <c r="CT7" s="276">
        <f>SUM(CT8:CT24)</f>
        <v>0</v>
      </c>
      <c r="CU7" s="276">
        <f>SUM(CU8:CU24)</f>
        <v>3959</v>
      </c>
      <c r="CV7" s="276">
        <f>SUM(CV8:CV24)</f>
        <v>41817</v>
      </c>
      <c r="CW7" s="276">
        <f>SUM(CW8:CW24)</f>
        <v>6</v>
      </c>
      <c r="CX7" s="276">
        <f>SUM(CX8:CX24)</f>
        <v>393</v>
      </c>
      <c r="CY7" s="276">
        <f>SUM(CY8:CY24)</f>
        <v>1408</v>
      </c>
      <c r="CZ7" s="276">
        <f>SUM(CZ8:CZ24)</f>
        <v>0</v>
      </c>
      <c r="DA7" s="276">
        <f>SUM(DA8:DA24)</f>
        <v>0</v>
      </c>
      <c r="DB7" s="276">
        <f>SUM(DB8:DB24)</f>
        <v>1049</v>
      </c>
      <c r="DC7" s="276">
        <f>SUM(DC8:DC24)</f>
        <v>271</v>
      </c>
      <c r="DD7" s="276">
        <f>SUM(DD8:DD24)</f>
        <v>0</v>
      </c>
      <c r="DE7" s="276">
        <f>SUM(DE8:DE24)</f>
        <v>88</v>
      </c>
      <c r="DF7" s="276">
        <f>SUM(DF8:DF24)</f>
        <v>15</v>
      </c>
      <c r="DG7" s="276">
        <f>SUM(DG8:DG24)</f>
        <v>15</v>
      </c>
      <c r="DH7" s="276">
        <f>SUM(DH8:DH24)</f>
        <v>0</v>
      </c>
      <c r="DI7" s="276">
        <f>SUM(DI8:DI24)</f>
        <v>0</v>
      </c>
      <c r="DJ7" s="276">
        <f>SUM(DJ8:DJ24)</f>
        <v>15</v>
      </c>
      <c r="DK7" s="276">
        <f>SUM(DK8:DK24)</f>
        <v>0</v>
      </c>
      <c r="DL7" s="276">
        <f>SUM(DL8:DL24)</f>
        <v>0</v>
      </c>
      <c r="DM7" s="276">
        <f>SUM(DM8:DM24)</f>
        <v>0</v>
      </c>
      <c r="DN7" s="276">
        <f>SUM(DN8:DN24)</f>
        <v>0</v>
      </c>
      <c r="DO7" s="276">
        <f>SUM(DO8:DO24)</f>
        <v>0</v>
      </c>
      <c r="DP7" s="276">
        <f>SUM(DP8:DP24)</f>
        <v>0</v>
      </c>
      <c r="DQ7" s="276">
        <f>SUM(DQ8:DQ24)</f>
        <v>0</v>
      </c>
      <c r="DR7" s="276">
        <f>SUM(DR8:DR24)</f>
        <v>0</v>
      </c>
      <c r="DS7" s="276">
        <f>SUM(DS8:DS24)</f>
        <v>0</v>
      </c>
      <c r="DT7" s="276">
        <f>SUM(DT8:DT24)</f>
        <v>0</v>
      </c>
      <c r="DU7" s="276">
        <f>SUM(DU8:DU24)</f>
        <v>15745</v>
      </c>
      <c r="DV7" s="276">
        <f>SUM(DV8:DV24)</f>
        <v>15573</v>
      </c>
      <c r="DW7" s="276">
        <f>SUM(DW8:DW24)</f>
        <v>6</v>
      </c>
      <c r="DX7" s="276">
        <f>SUM(DX8:DX24)</f>
        <v>166</v>
      </c>
      <c r="DY7" s="276">
        <f>SUM(DY8:DY24)</f>
        <v>0</v>
      </c>
      <c r="DZ7" s="276">
        <f>SUM(DZ8:DZ24)</f>
        <v>9673</v>
      </c>
      <c r="EA7" s="276">
        <f>SUM(EA8:EA24)</f>
        <v>5676</v>
      </c>
      <c r="EB7" s="276">
        <f>SUM(EB8:EB24)</f>
        <v>0</v>
      </c>
      <c r="EC7" s="276">
        <f>SUM(EC8:EC24)</f>
        <v>0</v>
      </c>
      <c r="ED7" s="276">
        <f>SUM(ED8:ED24)</f>
        <v>4870</v>
      </c>
      <c r="EE7" s="276">
        <f>SUM(EE8:EE24)</f>
        <v>0</v>
      </c>
      <c r="EF7" s="276">
        <f>SUM(EF8:EF24)</f>
        <v>0</v>
      </c>
      <c r="EG7" s="276">
        <f>SUM(EG8:EG24)</f>
        <v>806</v>
      </c>
      <c r="EH7" s="276">
        <f>SUM(EH8:EH24)</f>
        <v>3997</v>
      </c>
      <c r="EI7" s="276">
        <f>SUM(EI8:EI24)</f>
        <v>0</v>
      </c>
      <c r="EJ7" s="276">
        <f>SUM(EJ8:EJ24)</f>
        <v>0</v>
      </c>
      <c r="EK7" s="276">
        <f>SUM(EK8:EK24)</f>
        <v>3900</v>
      </c>
      <c r="EL7" s="276">
        <f>SUM(EL8:EL24)</f>
        <v>0</v>
      </c>
      <c r="EM7" s="276">
        <f>SUM(EM8:EM24)</f>
        <v>0</v>
      </c>
      <c r="EN7" s="276">
        <f>SUM(EN8:EN24)</f>
        <v>97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154080</v>
      </c>
      <c r="E8" s="249">
        <f>SUM(F8,M8)</f>
        <v>109488</v>
      </c>
      <c r="F8" s="249">
        <f>SUM(G8:L8)</f>
        <v>107236</v>
      </c>
      <c r="G8" s="249">
        <v>0</v>
      </c>
      <c r="H8" s="249">
        <v>107236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2252</v>
      </c>
      <c r="N8" s="249">
        <v>0</v>
      </c>
      <c r="O8" s="249">
        <v>2252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7942</v>
      </c>
      <c r="U8" s="249">
        <f>SUM(V8:AA8)</f>
        <v>7549</v>
      </c>
      <c r="V8" s="249">
        <v>0</v>
      </c>
      <c r="W8" s="249">
        <v>0</v>
      </c>
      <c r="X8" s="249">
        <v>7136</v>
      </c>
      <c r="Y8" s="249">
        <v>0</v>
      </c>
      <c r="Z8" s="249">
        <v>0</v>
      </c>
      <c r="AA8" s="249">
        <v>413</v>
      </c>
      <c r="AB8" s="249">
        <f>SUM(AC8:AH8)</f>
        <v>393</v>
      </c>
      <c r="AC8" s="249">
        <v>0</v>
      </c>
      <c r="AD8" s="249"/>
      <c r="AE8" s="249">
        <v>393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36399</v>
      </c>
      <c r="CR8" s="249">
        <f>SUM(CS8:CX8)</f>
        <v>35665</v>
      </c>
      <c r="CS8" s="249">
        <v>0</v>
      </c>
      <c r="CT8" s="249">
        <v>0</v>
      </c>
      <c r="CU8" s="249">
        <v>3150</v>
      </c>
      <c r="CV8" s="249">
        <v>32242</v>
      </c>
      <c r="CW8" s="249">
        <v>0</v>
      </c>
      <c r="CX8" s="249">
        <v>273</v>
      </c>
      <c r="CY8" s="249">
        <f>SUM(CZ8:DE8)</f>
        <v>734</v>
      </c>
      <c r="CZ8" s="249">
        <v>0</v>
      </c>
      <c r="DA8" s="249">
        <v>0</v>
      </c>
      <c r="DB8" s="249">
        <v>733</v>
      </c>
      <c r="DC8" s="249">
        <v>1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79</v>
      </c>
      <c r="DV8" s="249">
        <v>79</v>
      </c>
      <c r="DW8" s="249">
        <v>0</v>
      </c>
      <c r="DX8" s="249">
        <v>0</v>
      </c>
      <c r="DY8" s="249">
        <v>0</v>
      </c>
      <c r="DZ8" s="249">
        <f>SUM(EA8,EH8)</f>
        <v>172</v>
      </c>
      <c r="EA8" s="249">
        <f>SUM(EB8:EG8)</f>
        <v>162</v>
      </c>
      <c r="EB8" s="249">
        <v>0</v>
      </c>
      <c r="EC8" s="249">
        <v>0</v>
      </c>
      <c r="ED8" s="249">
        <v>162</v>
      </c>
      <c r="EE8" s="249">
        <v>0</v>
      </c>
      <c r="EF8" s="249">
        <v>0</v>
      </c>
      <c r="EG8" s="249">
        <v>0</v>
      </c>
      <c r="EH8" s="249">
        <f>SUM(EI8:EN8)</f>
        <v>10</v>
      </c>
      <c r="EI8" s="249">
        <v>0</v>
      </c>
      <c r="EJ8" s="249">
        <v>0</v>
      </c>
      <c r="EK8" s="249">
        <v>10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35980</v>
      </c>
      <c r="E9" s="249">
        <f>SUM(F9,M9)</f>
        <v>27630</v>
      </c>
      <c r="F9" s="249">
        <f>SUM(G9:L9)</f>
        <v>19441</v>
      </c>
      <c r="G9" s="249">
        <v>0</v>
      </c>
      <c r="H9" s="249">
        <v>18869</v>
      </c>
      <c r="I9" s="249">
        <v>450</v>
      </c>
      <c r="J9" s="249">
        <v>0</v>
      </c>
      <c r="K9" s="249">
        <v>0</v>
      </c>
      <c r="L9" s="249">
        <v>122</v>
      </c>
      <c r="M9" s="249">
        <f>SUM(N9:S9)</f>
        <v>8189</v>
      </c>
      <c r="N9" s="249">
        <v>0</v>
      </c>
      <c r="O9" s="249">
        <v>7745</v>
      </c>
      <c r="P9" s="249">
        <v>24</v>
      </c>
      <c r="Q9" s="249">
        <v>0</v>
      </c>
      <c r="R9" s="249">
        <v>0</v>
      </c>
      <c r="S9" s="249">
        <v>420</v>
      </c>
      <c r="T9" s="249">
        <f>SUM(U9,AB9)</f>
        <v>2326</v>
      </c>
      <c r="U9" s="249">
        <f>SUM(V9:AA9)</f>
        <v>1803</v>
      </c>
      <c r="V9" s="249">
        <v>0</v>
      </c>
      <c r="W9" s="249">
        <v>720</v>
      </c>
      <c r="X9" s="249">
        <v>1032</v>
      </c>
      <c r="Y9" s="249">
        <v>0</v>
      </c>
      <c r="Z9" s="249">
        <v>0</v>
      </c>
      <c r="AA9" s="249">
        <v>51</v>
      </c>
      <c r="AB9" s="249">
        <f>SUM(AC9:AH9)</f>
        <v>523</v>
      </c>
      <c r="AC9" s="249">
        <v>0</v>
      </c>
      <c r="AD9" s="249">
        <v>296</v>
      </c>
      <c r="AE9" s="249">
        <v>54</v>
      </c>
      <c r="AF9" s="249">
        <v>0</v>
      </c>
      <c r="AG9" s="249">
        <v>0</v>
      </c>
      <c r="AH9" s="249">
        <v>173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2238</v>
      </c>
      <c r="CR9" s="249">
        <f>SUM(CS9:CX9)</f>
        <v>2238</v>
      </c>
      <c r="CS9" s="249">
        <v>0</v>
      </c>
      <c r="CT9" s="249">
        <v>0</v>
      </c>
      <c r="CU9" s="249">
        <v>0</v>
      </c>
      <c r="CV9" s="249">
        <v>2238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3786</v>
      </c>
      <c r="DV9" s="249">
        <v>3786</v>
      </c>
      <c r="DW9" s="249">
        <v>0</v>
      </c>
      <c r="DX9" s="249">
        <v>0</v>
      </c>
      <c r="DY9" s="249">
        <v>0</v>
      </c>
      <c r="DZ9" s="249">
        <f>SUM(EA9,EH9)</f>
        <v>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20178</v>
      </c>
      <c r="E10" s="249">
        <f>SUM(F10,M10)</f>
        <v>16485</v>
      </c>
      <c r="F10" s="249">
        <f>SUM(G10:L10)</f>
        <v>15259</v>
      </c>
      <c r="G10" s="249">
        <v>0</v>
      </c>
      <c r="H10" s="249">
        <v>15259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1226</v>
      </c>
      <c r="N10" s="249">
        <v>0</v>
      </c>
      <c r="O10" s="249">
        <v>1226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1988</v>
      </c>
      <c r="CR10" s="249">
        <f>SUM(CS10:CX10)</f>
        <v>1672</v>
      </c>
      <c r="CS10" s="249">
        <v>0</v>
      </c>
      <c r="CT10" s="249">
        <v>0</v>
      </c>
      <c r="CU10" s="249">
        <v>789</v>
      </c>
      <c r="CV10" s="249">
        <v>856</v>
      </c>
      <c r="CW10" s="249">
        <v>0</v>
      </c>
      <c r="CX10" s="249">
        <v>27</v>
      </c>
      <c r="CY10" s="249">
        <f>SUM(CZ10:DE10)</f>
        <v>316</v>
      </c>
      <c r="CZ10" s="249">
        <v>0</v>
      </c>
      <c r="DA10" s="249">
        <v>0</v>
      </c>
      <c r="DB10" s="249">
        <v>316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1618</v>
      </c>
      <c r="DV10" s="249">
        <v>1618</v>
      </c>
      <c r="DW10" s="249">
        <v>0</v>
      </c>
      <c r="DX10" s="249">
        <v>0</v>
      </c>
      <c r="DY10" s="249">
        <v>0</v>
      </c>
      <c r="DZ10" s="249">
        <f>SUM(EA10,EH10)</f>
        <v>87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87</v>
      </c>
      <c r="EI10" s="249">
        <v>0</v>
      </c>
      <c r="EJ10" s="249">
        <v>0</v>
      </c>
      <c r="EK10" s="249">
        <v>87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9561</v>
      </c>
      <c r="E11" s="249">
        <f>SUM(F11,M11)</f>
        <v>5698</v>
      </c>
      <c r="F11" s="249">
        <f>SUM(G11:L11)</f>
        <v>5698</v>
      </c>
      <c r="G11" s="249">
        <v>0</v>
      </c>
      <c r="H11" s="249">
        <v>5698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0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2300</v>
      </c>
      <c r="CR11" s="249">
        <f>SUM(CS11:CX11)</f>
        <v>2297</v>
      </c>
      <c r="CS11" s="249">
        <v>0</v>
      </c>
      <c r="CT11" s="249">
        <v>0</v>
      </c>
      <c r="CU11" s="249">
        <v>0</v>
      </c>
      <c r="CV11" s="249">
        <v>2297</v>
      </c>
      <c r="CW11" s="249">
        <v>0</v>
      </c>
      <c r="CX11" s="249">
        <v>0</v>
      </c>
      <c r="CY11" s="249">
        <f>SUM(CZ11:DE11)</f>
        <v>3</v>
      </c>
      <c r="CZ11" s="249">
        <v>0</v>
      </c>
      <c r="DA11" s="249">
        <v>0</v>
      </c>
      <c r="DB11" s="249">
        <v>0</v>
      </c>
      <c r="DC11" s="249">
        <v>3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1563</v>
      </c>
      <c r="EA11" s="249">
        <f>SUM(EB11:EG11)</f>
        <v>1535</v>
      </c>
      <c r="EB11" s="249">
        <v>0</v>
      </c>
      <c r="EC11" s="249">
        <v>0</v>
      </c>
      <c r="ED11" s="249">
        <v>1492</v>
      </c>
      <c r="EE11" s="249">
        <v>0</v>
      </c>
      <c r="EF11" s="249">
        <v>0</v>
      </c>
      <c r="EG11" s="249">
        <v>43</v>
      </c>
      <c r="EH11" s="249">
        <f>SUM(EI11:EN11)</f>
        <v>28</v>
      </c>
      <c r="EI11" s="249">
        <v>0</v>
      </c>
      <c r="EJ11" s="249">
        <v>0</v>
      </c>
      <c r="EK11" s="249">
        <v>28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16254</v>
      </c>
      <c r="E12" s="250">
        <f>SUM(F12,M12)</f>
        <v>12839</v>
      </c>
      <c r="F12" s="250">
        <f>SUM(G12:L12)</f>
        <v>12839</v>
      </c>
      <c r="G12" s="250">
        <v>0</v>
      </c>
      <c r="H12" s="250">
        <v>12839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0</v>
      </c>
      <c r="U12" s="250">
        <f>SUM(V12:AA12)</f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1333</v>
      </c>
      <c r="CC12" s="250">
        <f>SUM(CD12:CI12)</f>
        <v>1333</v>
      </c>
      <c r="CD12" s="250">
        <v>0</v>
      </c>
      <c r="CE12" s="250">
        <v>0</v>
      </c>
      <c r="CF12" s="250">
        <v>1333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0</v>
      </c>
      <c r="CR12" s="250">
        <f>SUM(CS12:CX12)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2082</v>
      </c>
      <c r="DV12" s="250">
        <v>2082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17268</v>
      </c>
      <c r="E13" s="250">
        <f>SUM(F13,M13)</f>
        <v>14875</v>
      </c>
      <c r="F13" s="250">
        <f>SUM(G13:L13)</f>
        <v>14875</v>
      </c>
      <c r="G13" s="250">
        <v>0</v>
      </c>
      <c r="H13" s="250">
        <v>14138</v>
      </c>
      <c r="I13" s="250">
        <v>737</v>
      </c>
      <c r="J13" s="250">
        <v>0</v>
      </c>
      <c r="K13" s="250">
        <v>0</v>
      </c>
      <c r="L13" s="250">
        <v>0</v>
      </c>
      <c r="M13" s="250">
        <f>SUM(N13:S13)</f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649</v>
      </c>
      <c r="CR13" s="250">
        <f>SUM(CS13:CX13)</f>
        <v>649</v>
      </c>
      <c r="CS13" s="250">
        <v>0</v>
      </c>
      <c r="CT13" s="250">
        <v>0</v>
      </c>
      <c r="CU13" s="250">
        <v>0</v>
      </c>
      <c r="CV13" s="250">
        <v>557</v>
      </c>
      <c r="CW13" s="250">
        <v>0</v>
      </c>
      <c r="CX13" s="250">
        <v>92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1744</v>
      </c>
      <c r="DV13" s="250">
        <v>1744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11019</v>
      </c>
      <c r="E14" s="250">
        <f>SUM(F14,M14)</f>
        <v>9748</v>
      </c>
      <c r="F14" s="250">
        <f>SUM(G14:L14)</f>
        <v>9188</v>
      </c>
      <c r="G14" s="250">
        <v>0</v>
      </c>
      <c r="H14" s="250">
        <v>8531</v>
      </c>
      <c r="I14" s="250">
        <v>657</v>
      </c>
      <c r="J14" s="250">
        <v>0</v>
      </c>
      <c r="K14" s="250">
        <v>0</v>
      </c>
      <c r="L14" s="250">
        <v>0</v>
      </c>
      <c r="M14" s="250">
        <f>SUM(N14:S14)</f>
        <v>560</v>
      </c>
      <c r="N14" s="250">
        <v>0</v>
      </c>
      <c r="O14" s="250">
        <v>368</v>
      </c>
      <c r="P14" s="250">
        <v>56</v>
      </c>
      <c r="Q14" s="250">
        <v>0</v>
      </c>
      <c r="R14" s="250">
        <v>0</v>
      </c>
      <c r="S14" s="250">
        <v>136</v>
      </c>
      <c r="T14" s="250">
        <f>SUM(U14,AB14)</f>
        <v>0</v>
      </c>
      <c r="U14" s="250">
        <f>SUM(V14:AA14)</f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0</v>
      </c>
      <c r="AB14" s="250">
        <f>SUM(AC14:AH14)</f>
        <v>0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132</v>
      </c>
      <c r="CR14" s="250">
        <f>SUM(CS14:CX14)</f>
        <v>132</v>
      </c>
      <c r="CS14" s="250">
        <v>0</v>
      </c>
      <c r="CT14" s="250">
        <v>0</v>
      </c>
      <c r="CU14" s="250">
        <v>0</v>
      </c>
      <c r="CV14" s="250">
        <v>132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1139</v>
      </c>
      <c r="DV14" s="250">
        <v>1057</v>
      </c>
      <c r="DW14" s="250">
        <v>0</v>
      </c>
      <c r="DX14" s="250">
        <v>82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14243</v>
      </c>
      <c r="E15" s="250">
        <f>SUM(F15,M15)</f>
        <v>11593</v>
      </c>
      <c r="F15" s="250">
        <f>SUM(G15:L15)</f>
        <v>11473</v>
      </c>
      <c r="G15" s="250">
        <v>0</v>
      </c>
      <c r="H15" s="250">
        <v>11473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120</v>
      </c>
      <c r="N15" s="250">
        <v>0</v>
      </c>
      <c r="O15" s="250">
        <v>120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902</v>
      </c>
      <c r="U15" s="250">
        <f>SUM(V15:AA15)</f>
        <v>875</v>
      </c>
      <c r="V15" s="250">
        <v>0</v>
      </c>
      <c r="W15" s="250">
        <v>0</v>
      </c>
      <c r="X15" s="250">
        <v>875</v>
      </c>
      <c r="Y15" s="250">
        <v>0</v>
      </c>
      <c r="Z15" s="250">
        <v>0</v>
      </c>
      <c r="AA15" s="250">
        <v>0</v>
      </c>
      <c r="AB15" s="250">
        <f>SUM(AC15:AH15)</f>
        <v>27</v>
      </c>
      <c r="AC15" s="250">
        <v>0</v>
      </c>
      <c r="AD15" s="250">
        <v>0</v>
      </c>
      <c r="AE15" s="250">
        <v>27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613</v>
      </c>
      <c r="CC15" s="250">
        <f>SUM(CD15:CI15)</f>
        <v>550</v>
      </c>
      <c r="CD15" s="250">
        <v>0</v>
      </c>
      <c r="CE15" s="250">
        <v>0</v>
      </c>
      <c r="CF15" s="250">
        <v>0</v>
      </c>
      <c r="CG15" s="250">
        <v>550</v>
      </c>
      <c r="CH15" s="250">
        <v>0</v>
      </c>
      <c r="CI15" s="250">
        <v>0</v>
      </c>
      <c r="CJ15" s="250">
        <f>SUM(CK15:CP15)</f>
        <v>63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63</v>
      </c>
      <c r="CQ15" s="250">
        <f>SUM(CR15,CY15)</f>
        <v>1135</v>
      </c>
      <c r="CR15" s="250">
        <f>SUM(CS15:CX15)</f>
        <v>1047</v>
      </c>
      <c r="CS15" s="250">
        <v>0</v>
      </c>
      <c r="CT15" s="250">
        <v>0</v>
      </c>
      <c r="CU15" s="250">
        <v>0</v>
      </c>
      <c r="CV15" s="250">
        <v>1047</v>
      </c>
      <c r="CW15" s="250">
        <v>0</v>
      </c>
      <c r="CX15" s="250">
        <v>0</v>
      </c>
      <c r="CY15" s="250">
        <f>SUM(CZ15:DE15)</f>
        <v>88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88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7143</v>
      </c>
      <c r="E16" s="250">
        <f>SUM(F16,M16)</f>
        <v>4828</v>
      </c>
      <c r="F16" s="250">
        <f>SUM(G16:L16)</f>
        <v>4655</v>
      </c>
      <c r="G16" s="250">
        <v>0</v>
      </c>
      <c r="H16" s="250">
        <v>4612</v>
      </c>
      <c r="I16" s="250">
        <v>0</v>
      </c>
      <c r="J16" s="250">
        <v>0</v>
      </c>
      <c r="K16" s="250">
        <v>0</v>
      </c>
      <c r="L16" s="250">
        <v>43</v>
      </c>
      <c r="M16" s="250">
        <f>SUM(N16:S16)</f>
        <v>173</v>
      </c>
      <c r="N16" s="250">
        <v>0</v>
      </c>
      <c r="O16" s="250">
        <v>173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158</v>
      </c>
      <c r="CR16" s="250">
        <f>SUM(CS16:CX16)</f>
        <v>139</v>
      </c>
      <c r="CS16" s="250">
        <v>0</v>
      </c>
      <c r="CT16" s="250">
        <v>0</v>
      </c>
      <c r="CU16" s="250">
        <v>0</v>
      </c>
      <c r="CV16" s="250">
        <v>139</v>
      </c>
      <c r="CW16" s="250">
        <v>0</v>
      </c>
      <c r="CX16" s="250">
        <v>0</v>
      </c>
      <c r="CY16" s="250">
        <f>SUM(CZ16:DE16)</f>
        <v>19</v>
      </c>
      <c r="CZ16" s="250">
        <v>0</v>
      </c>
      <c r="DA16" s="250">
        <v>0</v>
      </c>
      <c r="DB16" s="250">
        <v>0</v>
      </c>
      <c r="DC16" s="250">
        <v>19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524</v>
      </c>
      <c r="DV16" s="250">
        <v>463</v>
      </c>
      <c r="DW16" s="250">
        <v>0</v>
      </c>
      <c r="DX16" s="250">
        <v>61</v>
      </c>
      <c r="DY16" s="250">
        <v>0</v>
      </c>
      <c r="DZ16" s="250">
        <f>SUM(EA16,EH16)</f>
        <v>1633</v>
      </c>
      <c r="EA16" s="250">
        <f>SUM(EB16:EG16)</f>
        <v>1316</v>
      </c>
      <c r="EB16" s="250">
        <v>0</v>
      </c>
      <c r="EC16" s="250">
        <v>0</v>
      </c>
      <c r="ED16" s="250">
        <v>1134</v>
      </c>
      <c r="EE16" s="250">
        <v>0</v>
      </c>
      <c r="EF16" s="250">
        <v>0</v>
      </c>
      <c r="EG16" s="250">
        <v>182</v>
      </c>
      <c r="EH16" s="250">
        <f>SUM(EI16:EN16)</f>
        <v>317</v>
      </c>
      <c r="EI16" s="250">
        <v>0</v>
      </c>
      <c r="EJ16" s="250">
        <v>0</v>
      </c>
      <c r="EK16" s="250">
        <v>317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10439</v>
      </c>
      <c r="E17" s="250">
        <f>SUM(F17,M17)</f>
        <v>4493</v>
      </c>
      <c r="F17" s="250">
        <f>SUM(G17:L17)</f>
        <v>3599</v>
      </c>
      <c r="G17" s="250">
        <v>0</v>
      </c>
      <c r="H17" s="250">
        <v>3546</v>
      </c>
      <c r="I17" s="250">
        <v>0</v>
      </c>
      <c r="J17" s="250">
        <v>0</v>
      </c>
      <c r="K17" s="250">
        <v>0</v>
      </c>
      <c r="L17" s="250">
        <v>53</v>
      </c>
      <c r="M17" s="250">
        <f>SUM(N17:S17)</f>
        <v>894</v>
      </c>
      <c r="N17" s="250">
        <v>0</v>
      </c>
      <c r="O17" s="250">
        <v>894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670</v>
      </c>
      <c r="CR17" s="250">
        <f>SUM(CS17:CX17)</f>
        <v>541</v>
      </c>
      <c r="CS17" s="250">
        <v>0</v>
      </c>
      <c r="CT17" s="250">
        <v>0</v>
      </c>
      <c r="CU17" s="250">
        <v>0</v>
      </c>
      <c r="CV17" s="250">
        <v>541</v>
      </c>
      <c r="CW17" s="250">
        <v>0</v>
      </c>
      <c r="CX17" s="250">
        <v>0</v>
      </c>
      <c r="CY17" s="250">
        <f>SUM(CZ17:DE17)</f>
        <v>129</v>
      </c>
      <c r="CZ17" s="250">
        <v>0</v>
      </c>
      <c r="DA17" s="250">
        <v>0</v>
      </c>
      <c r="DB17" s="250">
        <v>0</v>
      </c>
      <c r="DC17" s="250">
        <v>129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5276</v>
      </c>
      <c r="EA17" s="250">
        <f>SUM(EB17:EG17)</f>
        <v>1826</v>
      </c>
      <c r="EB17" s="250">
        <v>0</v>
      </c>
      <c r="EC17" s="250">
        <v>0</v>
      </c>
      <c r="ED17" s="250">
        <v>1245</v>
      </c>
      <c r="EE17" s="250">
        <v>0</v>
      </c>
      <c r="EF17" s="250">
        <v>0</v>
      </c>
      <c r="EG17" s="250">
        <v>581</v>
      </c>
      <c r="EH17" s="250">
        <f>SUM(EI17:EN17)</f>
        <v>3450</v>
      </c>
      <c r="EI17" s="250">
        <v>0</v>
      </c>
      <c r="EJ17" s="250">
        <v>0</v>
      </c>
      <c r="EK17" s="250">
        <v>3450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8344</v>
      </c>
      <c r="E18" s="250">
        <f>SUM(F18,M18)</f>
        <v>6699</v>
      </c>
      <c r="F18" s="250">
        <f>SUM(G18:L18)</f>
        <v>6699</v>
      </c>
      <c r="G18" s="250">
        <v>0</v>
      </c>
      <c r="H18" s="250">
        <v>5817</v>
      </c>
      <c r="I18" s="250">
        <v>852</v>
      </c>
      <c r="J18" s="250">
        <v>30</v>
      </c>
      <c r="K18" s="250">
        <v>0</v>
      </c>
      <c r="L18" s="250">
        <v>0</v>
      </c>
      <c r="M18" s="250">
        <f>SUM(N18:S18)</f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429</v>
      </c>
      <c r="CR18" s="250">
        <f>SUM(CS18:CX18)</f>
        <v>429</v>
      </c>
      <c r="CS18" s="250">
        <v>0</v>
      </c>
      <c r="CT18" s="250">
        <v>0</v>
      </c>
      <c r="CU18" s="250">
        <v>0</v>
      </c>
      <c r="CV18" s="250">
        <v>429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1216</v>
      </c>
      <c r="DV18" s="250">
        <v>1216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1841</v>
      </c>
      <c r="E19" s="250">
        <f>SUM(F19,M19)</f>
        <v>1418</v>
      </c>
      <c r="F19" s="250">
        <f>SUM(G19:L19)</f>
        <v>712</v>
      </c>
      <c r="G19" s="250">
        <v>0</v>
      </c>
      <c r="H19" s="250">
        <v>712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706</v>
      </c>
      <c r="N19" s="250">
        <v>0</v>
      </c>
      <c r="O19" s="250">
        <v>706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180</v>
      </c>
      <c r="CR19" s="250">
        <f>SUM(CS19:CX19)</f>
        <v>81</v>
      </c>
      <c r="CS19" s="250">
        <v>0</v>
      </c>
      <c r="CT19" s="250">
        <v>0</v>
      </c>
      <c r="CU19" s="250">
        <v>20</v>
      </c>
      <c r="CV19" s="250">
        <v>61</v>
      </c>
      <c r="CW19" s="250">
        <v>0</v>
      </c>
      <c r="CX19" s="250">
        <v>0</v>
      </c>
      <c r="CY19" s="250">
        <f>SUM(CZ19:DE19)</f>
        <v>99</v>
      </c>
      <c r="CZ19" s="250">
        <v>0</v>
      </c>
      <c r="DA19" s="250">
        <v>0</v>
      </c>
      <c r="DB19" s="250">
        <v>0</v>
      </c>
      <c r="DC19" s="250">
        <v>99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146</v>
      </c>
      <c r="DV19" s="250">
        <v>123</v>
      </c>
      <c r="DW19" s="250">
        <v>0</v>
      </c>
      <c r="DX19" s="250">
        <v>23</v>
      </c>
      <c r="DY19" s="250">
        <v>0</v>
      </c>
      <c r="DZ19" s="250">
        <f>SUM(EA19,EH19)</f>
        <v>97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97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97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7704</v>
      </c>
      <c r="E20" s="250">
        <f>SUM(F20,M20)</f>
        <v>6536</v>
      </c>
      <c r="F20" s="250">
        <f>SUM(G20:L20)</f>
        <v>6536</v>
      </c>
      <c r="G20" s="250">
        <v>0</v>
      </c>
      <c r="H20" s="250">
        <v>6261</v>
      </c>
      <c r="I20" s="250">
        <v>244</v>
      </c>
      <c r="J20" s="250">
        <v>0</v>
      </c>
      <c r="K20" s="250">
        <v>0</v>
      </c>
      <c r="L20" s="250">
        <v>31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1168</v>
      </c>
      <c r="DV20" s="250">
        <v>1168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5452</v>
      </c>
      <c r="E21" s="250">
        <f>SUM(F21,M21)</f>
        <v>3898</v>
      </c>
      <c r="F21" s="250">
        <f>SUM(G21:L21)</f>
        <v>3853</v>
      </c>
      <c r="G21" s="250">
        <v>0</v>
      </c>
      <c r="H21" s="250">
        <v>3853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45</v>
      </c>
      <c r="N21" s="250">
        <v>0</v>
      </c>
      <c r="O21" s="250">
        <v>45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655</v>
      </c>
      <c r="U21" s="250">
        <f>SUM(V21:AA21)</f>
        <v>655</v>
      </c>
      <c r="V21" s="250">
        <v>0</v>
      </c>
      <c r="W21" s="250">
        <v>0</v>
      </c>
      <c r="X21" s="250">
        <v>497</v>
      </c>
      <c r="Y21" s="250">
        <v>0</v>
      </c>
      <c r="Z21" s="250">
        <v>0</v>
      </c>
      <c r="AA21" s="250">
        <v>158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365</v>
      </c>
      <c r="CR21" s="250">
        <f>SUM(CS21:CX21)</f>
        <v>365</v>
      </c>
      <c r="CS21" s="250">
        <v>0</v>
      </c>
      <c r="CT21" s="250">
        <v>0</v>
      </c>
      <c r="CU21" s="250">
        <v>0</v>
      </c>
      <c r="CV21" s="250">
        <v>359</v>
      </c>
      <c r="CW21" s="250">
        <v>6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15</v>
      </c>
      <c r="DG21" s="250">
        <f>SUM(DH21:DM21)</f>
        <v>15</v>
      </c>
      <c r="DH21" s="250">
        <v>0</v>
      </c>
      <c r="DI21" s="250">
        <v>0</v>
      </c>
      <c r="DJ21" s="250">
        <v>15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519</v>
      </c>
      <c r="DV21" s="250">
        <v>519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3961</v>
      </c>
      <c r="E22" s="250">
        <f>SUM(F22,M22)</f>
        <v>2997</v>
      </c>
      <c r="F22" s="250">
        <f>SUM(G22:L22)</f>
        <v>2980</v>
      </c>
      <c r="G22" s="250">
        <v>0</v>
      </c>
      <c r="H22" s="250">
        <v>2980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17</v>
      </c>
      <c r="N22" s="250">
        <v>0</v>
      </c>
      <c r="O22" s="250">
        <v>17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120</v>
      </c>
      <c r="CR22" s="250">
        <f>SUM(CS22:CX22)</f>
        <v>120</v>
      </c>
      <c r="CS22" s="250">
        <v>0</v>
      </c>
      <c r="CT22" s="250">
        <v>0</v>
      </c>
      <c r="CU22" s="250">
        <v>0</v>
      </c>
      <c r="CV22" s="250">
        <v>120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404</v>
      </c>
      <c r="DV22" s="250">
        <v>404</v>
      </c>
      <c r="DW22" s="250">
        <v>0</v>
      </c>
      <c r="DX22" s="250">
        <v>0</v>
      </c>
      <c r="DY22" s="250">
        <v>0</v>
      </c>
      <c r="DZ22" s="250">
        <f>SUM(EA22,EH22)</f>
        <v>440</v>
      </c>
      <c r="EA22" s="250">
        <f>SUM(EB22:EG22)</f>
        <v>437</v>
      </c>
      <c r="EB22" s="250">
        <v>0</v>
      </c>
      <c r="EC22" s="250">
        <v>0</v>
      </c>
      <c r="ED22" s="250">
        <v>437</v>
      </c>
      <c r="EE22" s="250">
        <v>0</v>
      </c>
      <c r="EF22" s="250">
        <v>0</v>
      </c>
      <c r="EG22" s="250">
        <v>0</v>
      </c>
      <c r="EH22" s="250">
        <f>SUM(EI22:EN22)</f>
        <v>3</v>
      </c>
      <c r="EI22" s="250">
        <v>0</v>
      </c>
      <c r="EJ22" s="250">
        <v>0</v>
      </c>
      <c r="EK22" s="250">
        <v>3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6983</v>
      </c>
      <c r="E23" s="250">
        <f>SUM(F23,M23)</f>
        <v>4915</v>
      </c>
      <c r="F23" s="250">
        <f>SUM(G23:L23)</f>
        <v>4895</v>
      </c>
      <c r="G23" s="250">
        <v>0</v>
      </c>
      <c r="H23" s="250">
        <v>4895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20</v>
      </c>
      <c r="N23" s="250">
        <v>0</v>
      </c>
      <c r="O23" s="250">
        <v>20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776</v>
      </c>
      <c r="U23" s="250">
        <f>SUM(V23:AA23)</f>
        <v>771</v>
      </c>
      <c r="V23" s="250">
        <v>0</v>
      </c>
      <c r="W23" s="250">
        <v>0</v>
      </c>
      <c r="X23" s="250">
        <v>491</v>
      </c>
      <c r="Y23" s="250">
        <v>0</v>
      </c>
      <c r="Z23" s="250">
        <v>0</v>
      </c>
      <c r="AA23" s="250">
        <v>280</v>
      </c>
      <c r="AB23" s="250">
        <f>SUM(AC23:AH23)</f>
        <v>5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5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20</v>
      </c>
      <c r="CR23" s="250">
        <f>SUM(CS23:CX23)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f>SUM(CZ23:DE23)</f>
        <v>20</v>
      </c>
      <c r="CZ23" s="250">
        <v>0</v>
      </c>
      <c r="DA23" s="250">
        <v>0</v>
      </c>
      <c r="DB23" s="250">
        <v>0</v>
      </c>
      <c r="DC23" s="250">
        <v>20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1272</v>
      </c>
      <c r="DV23" s="250">
        <v>1272</v>
      </c>
      <c r="DW23" s="250">
        <v>0</v>
      </c>
      <c r="DX23" s="250">
        <v>0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3202</v>
      </c>
      <c r="E24" s="250">
        <f>SUM(F24,M24)</f>
        <v>1945</v>
      </c>
      <c r="F24" s="250">
        <f>SUM(G24:L24)</f>
        <v>1596</v>
      </c>
      <c r="G24" s="250">
        <v>0</v>
      </c>
      <c r="H24" s="250">
        <v>1596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349</v>
      </c>
      <c r="N24" s="250">
        <v>0</v>
      </c>
      <c r="O24" s="250">
        <v>349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4</v>
      </c>
      <c r="U24" s="250">
        <f>SUM(V24:AA24)</f>
        <v>4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4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800</v>
      </c>
      <c r="CR24" s="250">
        <f>SUM(CS24:CX24)</f>
        <v>800</v>
      </c>
      <c r="CS24" s="250">
        <v>0</v>
      </c>
      <c r="CT24" s="250">
        <v>0</v>
      </c>
      <c r="CU24" s="250">
        <v>0</v>
      </c>
      <c r="CV24" s="250">
        <v>799</v>
      </c>
      <c r="CW24" s="250">
        <v>0</v>
      </c>
      <c r="CX24" s="250">
        <v>1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48</v>
      </c>
      <c r="DV24" s="250">
        <v>42</v>
      </c>
      <c r="DW24" s="250">
        <v>6</v>
      </c>
      <c r="DX24" s="250">
        <v>0</v>
      </c>
      <c r="DY24" s="250">
        <v>0</v>
      </c>
      <c r="DZ24" s="250">
        <f>SUM(EA24,EH24)</f>
        <v>405</v>
      </c>
      <c r="EA24" s="250">
        <f>SUM(EB24:EG24)</f>
        <v>400</v>
      </c>
      <c r="EB24" s="250">
        <v>0</v>
      </c>
      <c r="EC24" s="250">
        <v>0</v>
      </c>
      <c r="ED24" s="250">
        <v>400</v>
      </c>
      <c r="EE24" s="250">
        <v>0</v>
      </c>
      <c r="EF24" s="250">
        <v>0</v>
      </c>
      <c r="EG24" s="250">
        <v>0</v>
      </c>
      <c r="EH24" s="250">
        <f>SUM(EI24:EN24)</f>
        <v>5</v>
      </c>
      <c r="EI24" s="250">
        <v>0</v>
      </c>
      <c r="EJ24" s="250">
        <v>0</v>
      </c>
      <c r="EK24" s="250">
        <v>5</v>
      </c>
      <c r="EL24" s="250">
        <v>0</v>
      </c>
      <c r="EM24" s="250">
        <v>0</v>
      </c>
      <c r="EN24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328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329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330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331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332</v>
      </c>
      <c r="G3" s="326"/>
      <c r="H3" s="326"/>
      <c r="I3" s="326"/>
      <c r="J3" s="326"/>
      <c r="K3" s="326"/>
      <c r="L3" s="326"/>
      <c r="M3" s="327"/>
      <c r="N3" s="314" t="s">
        <v>333</v>
      </c>
      <c r="O3" s="314" t="s">
        <v>334</v>
      </c>
      <c r="P3" s="320" t="s">
        <v>158</v>
      </c>
      <c r="Q3" s="314" t="s">
        <v>162</v>
      </c>
      <c r="R3" s="389" t="s">
        <v>335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336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SUM(D8:D24)</f>
        <v>333652</v>
      </c>
      <c r="E7" s="276">
        <f>SUM(E8:E24)</f>
        <v>246085</v>
      </c>
      <c r="F7" s="276">
        <f>SUM(F8:F24)</f>
        <v>62201</v>
      </c>
      <c r="G7" s="276">
        <f>SUM(G8:G24)</f>
        <v>12170</v>
      </c>
      <c r="H7" s="276">
        <f>SUM(H8:H24)</f>
        <v>0</v>
      </c>
      <c r="I7" s="276">
        <f>SUM(I8:I24)</f>
        <v>0</v>
      </c>
      <c r="J7" s="276">
        <f>SUM(J8:J24)</f>
        <v>0</v>
      </c>
      <c r="K7" s="276">
        <f>SUM(K8:K24)</f>
        <v>1946</v>
      </c>
      <c r="L7" s="276">
        <f>SUM(L8:L24)</f>
        <v>48070</v>
      </c>
      <c r="M7" s="276">
        <f>SUM(M8:M24)</f>
        <v>15</v>
      </c>
      <c r="N7" s="276">
        <f>SUM(N8:N24)</f>
        <v>9621</v>
      </c>
      <c r="O7" s="276">
        <f>SUM(O8:O24)</f>
        <v>15745</v>
      </c>
      <c r="P7" s="276">
        <f>SUM(P8:P24)</f>
        <v>257994</v>
      </c>
      <c r="Q7" s="276">
        <f>SUM(Q8:Q24)</f>
        <v>246085</v>
      </c>
      <c r="R7" s="276">
        <f>SUM(R8:R24)</f>
        <v>11909</v>
      </c>
      <c r="S7" s="276">
        <f>SUM(S8:S24)</f>
        <v>5456</v>
      </c>
      <c r="T7" s="276">
        <f>SUM(T8:T24)</f>
        <v>0</v>
      </c>
      <c r="U7" s="276">
        <f>SUM(U8:U24)</f>
        <v>0</v>
      </c>
      <c r="V7" s="276">
        <f>SUM(V8:V24)</f>
        <v>0</v>
      </c>
      <c r="W7" s="276">
        <f>SUM(W8:W24)</f>
        <v>0</v>
      </c>
      <c r="X7" s="276">
        <f>SUM(X8:X24)</f>
        <v>6453</v>
      </c>
      <c r="Y7" s="276">
        <f>SUM(Y8:Y24)</f>
        <v>0</v>
      </c>
      <c r="Z7" s="276">
        <f>SUM(Z8:Z24)</f>
        <v>42869</v>
      </c>
      <c r="AA7" s="276">
        <f>SUM(AA8:AA24)</f>
        <v>9621</v>
      </c>
      <c r="AB7" s="276">
        <f>SUM(AB8:AB24)</f>
        <v>25234</v>
      </c>
      <c r="AC7" s="276">
        <f>SUM(AC8:AC24)</f>
        <v>8014</v>
      </c>
      <c r="AD7" s="276">
        <f>SUM(AD8:AD24)</f>
        <v>4852</v>
      </c>
      <c r="AE7" s="276">
        <f>SUM(AE8:AE24)</f>
        <v>0</v>
      </c>
      <c r="AF7" s="276">
        <f>SUM(AF8:AF24)</f>
        <v>0</v>
      </c>
      <c r="AG7" s="276">
        <f>SUM(AG8:AG24)</f>
        <v>0</v>
      </c>
      <c r="AH7" s="276">
        <f>SUM(AH8:AH24)</f>
        <v>102</v>
      </c>
      <c r="AI7" s="276">
        <f>SUM(AI8:AI24)</f>
        <v>3045</v>
      </c>
      <c r="AJ7" s="276">
        <f>SUM(AJ8:AJ24)</f>
        <v>15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154080</v>
      </c>
      <c r="E8" s="249">
        <f>+Q8</f>
        <v>109488</v>
      </c>
      <c r="F8" s="249">
        <f>SUM(G8:M8)</f>
        <v>44393</v>
      </c>
      <c r="G8" s="249">
        <v>7507</v>
      </c>
      <c r="H8" s="249">
        <v>0</v>
      </c>
      <c r="I8" s="249">
        <v>0</v>
      </c>
      <c r="J8" s="249">
        <v>0</v>
      </c>
      <c r="K8" s="249">
        <v>0</v>
      </c>
      <c r="L8" s="249">
        <v>36886</v>
      </c>
      <c r="M8" s="249">
        <v>0</v>
      </c>
      <c r="N8" s="249">
        <f>+AA8</f>
        <v>120</v>
      </c>
      <c r="O8" s="249">
        <f>+'資源化量内訳'!Y8</f>
        <v>79</v>
      </c>
      <c r="P8" s="249">
        <f>+SUM(Q8,R8)</f>
        <v>118484</v>
      </c>
      <c r="Q8" s="249">
        <v>109488</v>
      </c>
      <c r="R8" s="249">
        <f>+SUM(S8,T8,U8,V8,W8,X8,Y8)</f>
        <v>8996</v>
      </c>
      <c r="S8" s="249">
        <v>3445</v>
      </c>
      <c r="T8" s="249">
        <v>0</v>
      </c>
      <c r="U8" s="249">
        <v>0</v>
      </c>
      <c r="V8" s="249">
        <v>0</v>
      </c>
      <c r="W8" s="249">
        <v>0</v>
      </c>
      <c r="X8" s="249">
        <v>5551</v>
      </c>
      <c r="Y8" s="249">
        <v>0</v>
      </c>
      <c r="Z8" s="249">
        <f>SUM(AA8:AC8)</f>
        <v>17338</v>
      </c>
      <c r="AA8" s="249">
        <v>120</v>
      </c>
      <c r="AB8" s="249">
        <v>12245</v>
      </c>
      <c r="AC8" s="249">
        <f>SUM(AD8:AJ8)</f>
        <v>4973</v>
      </c>
      <c r="AD8" s="249">
        <v>2987</v>
      </c>
      <c r="AE8" s="249">
        <v>0</v>
      </c>
      <c r="AF8" s="249">
        <v>0</v>
      </c>
      <c r="AG8" s="249">
        <v>0</v>
      </c>
      <c r="AH8" s="249">
        <v>0</v>
      </c>
      <c r="AI8" s="249">
        <v>1986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35980</v>
      </c>
      <c r="E9" s="249">
        <f>+Q9</f>
        <v>27630</v>
      </c>
      <c r="F9" s="249">
        <f>SUM(G9:M9)</f>
        <v>4564</v>
      </c>
      <c r="G9" s="249">
        <v>2326</v>
      </c>
      <c r="H9" s="249">
        <v>0</v>
      </c>
      <c r="I9" s="249">
        <v>0</v>
      </c>
      <c r="J9" s="249">
        <v>0</v>
      </c>
      <c r="K9" s="249">
        <v>0</v>
      </c>
      <c r="L9" s="249">
        <v>2238</v>
      </c>
      <c r="M9" s="249">
        <v>0</v>
      </c>
      <c r="N9" s="249">
        <f>+AA9</f>
        <v>0</v>
      </c>
      <c r="O9" s="249">
        <f>+'資源化量内訳'!Y9</f>
        <v>3786</v>
      </c>
      <c r="P9" s="249">
        <f>+SUM(Q9,R9)</f>
        <v>28646</v>
      </c>
      <c r="Q9" s="249">
        <v>27630</v>
      </c>
      <c r="R9" s="249">
        <f>+SUM(S9,T9,U9,V9,W9,X9,Y9)</f>
        <v>1016</v>
      </c>
      <c r="S9" s="249">
        <v>1016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4894</v>
      </c>
      <c r="AA9" s="249">
        <v>0</v>
      </c>
      <c r="AB9" s="249">
        <v>3450</v>
      </c>
      <c r="AC9" s="249">
        <f>SUM(AD9:AJ9)</f>
        <v>1444</v>
      </c>
      <c r="AD9" s="249">
        <v>901</v>
      </c>
      <c r="AE9" s="249">
        <v>0</v>
      </c>
      <c r="AF9" s="249">
        <v>0</v>
      </c>
      <c r="AG9" s="249">
        <v>0</v>
      </c>
      <c r="AH9" s="249">
        <v>0</v>
      </c>
      <c r="AI9" s="249">
        <v>543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20178</v>
      </c>
      <c r="E10" s="249">
        <f>+Q10</f>
        <v>16485</v>
      </c>
      <c r="F10" s="249">
        <f>SUM(G10:M10)</f>
        <v>1988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1988</v>
      </c>
      <c r="M10" s="249">
        <v>0</v>
      </c>
      <c r="N10" s="249">
        <f>+AA10</f>
        <v>87</v>
      </c>
      <c r="O10" s="249">
        <f>+'資源化量内訳'!Y10</f>
        <v>1618</v>
      </c>
      <c r="P10" s="249">
        <f>+SUM(Q10,R10)</f>
        <v>17050</v>
      </c>
      <c r="Q10" s="249">
        <v>16485</v>
      </c>
      <c r="R10" s="249">
        <f>+SUM(S10,T10,U10,V10,W10,X10,Y10)</f>
        <v>565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565</v>
      </c>
      <c r="Y10" s="249">
        <v>0</v>
      </c>
      <c r="Z10" s="249">
        <f>SUM(AA10:AC10)</f>
        <v>2679</v>
      </c>
      <c r="AA10" s="249">
        <v>87</v>
      </c>
      <c r="AB10" s="249">
        <v>2210</v>
      </c>
      <c r="AC10" s="249">
        <f>SUM(AD10:AJ10)</f>
        <v>382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382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9561</v>
      </c>
      <c r="E11" s="249">
        <f>+Q11</f>
        <v>5698</v>
      </c>
      <c r="F11" s="249">
        <f>SUM(G11:M11)</f>
        <v>2300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2300</v>
      </c>
      <c r="M11" s="249">
        <v>0</v>
      </c>
      <c r="N11" s="249">
        <f>+AA11</f>
        <v>1563</v>
      </c>
      <c r="O11" s="249">
        <f>+'資源化量内訳'!Y11</f>
        <v>0</v>
      </c>
      <c r="P11" s="249">
        <f>+SUM(Q11,R11)</f>
        <v>5943</v>
      </c>
      <c r="Q11" s="249">
        <v>5698</v>
      </c>
      <c r="R11" s="249">
        <f>+SUM(S11,T11,U11,V11,W11,X11,Y11)</f>
        <v>245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245</v>
      </c>
      <c r="Y11" s="249">
        <v>0</v>
      </c>
      <c r="Z11" s="249">
        <f>SUM(AA11:AC11)</f>
        <v>2269</v>
      </c>
      <c r="AA11" s="249">
        <v>1563</v>
      </c>
      <c r="AB11" s="249">
        <v>706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16254</v>
      </c>
      <c r="E12" s="250">
        <f>+Q12</f>
        <v>12839</v>
      </c>
      <c r="F12" s="250">
        <f>SUM(G12:M12)</f>
        <v>1333</v>
      </c>
      <c r="G12" s="250">
        <v>0</v>
      </c>
      <c r="H12" s="250">
        <v>0</v>
      </c>
      <c r="I12" s="250">
        <v>0</v>
      </c>
      <c r="J12" s="250">
        <v>0</v>
      </c>
      <c r="K12" s="250">
        <v>1333</v>
      </c>
      <c r="L12" s="250">
        <v>0</v>
      </c>
      <c r="M12" s="250">
        <v>0</v>
      </c>
      <c r="N12" s="250">
        <f>+AA12</f>
        <v>0</v>
      </c>
      <c r="O12" s="250">
        <f>+'資源化量内訳'!Y12</f>
        <v>2082</v>
      </c>
      <c r="P12" s="250">
        <f>+SUM(Q12,R12)</f>
        <v>12839</v>
      </c>
      <c r="Q12" s="250">
        <v>12839</v>
      </c>
      <c r="R12" s="250">
        <f>+SUM(S12,T12,U12,V12,W12,X12,Y12)</f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937</v>
      </c>
      <c r="AA12" s="250">
        <v>0</v>
      </c>
      <c r="AB12" s="250">
        <v>835</v>
      </c>
      <c r="AC12" s="250">
        <f>SUM(AD12:AJ12)</f>
        <v>102</v>
      </c>
      <c r="AD12" s="250">
        <v>0</v>
      </c>
      <c r="AE12" s="250">
        <v>0</v>
      </c>
      <c r="AF12" s="250">
        <v>0</v>
      </c>
      <c r="AG12" s="250">
        <v>0</v>
      </c>
      <c r="AH12" s="250">
        <v>102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17268</v>
      </c>
      <c r="E13" s="250">
        <f>+Q13</f>
        <v>14875</v>
      </c>
      <c r="F13" s="250">
        <f>SUM(G13:M13)</f>
        <v>649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649</v>
      </c>
      <c r="M13" s="250">
        <v>0</v>
      </c>
      <c r="N13" s="250">
        <f>+AA13</f>
        <v>0</v>
      </c>
      <c r="O13" s="250">
        <f>+'資源化量内訳'!Y13</f>
        <v>1744</v>
      </c>
      <c r="P13" s="250">
        <f>+SUM(Q13,R13)</f>
        <v>14967</v>
      </c>
      <c r="Q13" s="250">
        <v>14875</v>
      </c>
      <c r="R13" s="250">
        <f>+SUM(S13,T13,U13,V13,W13,X13,Y13)</f>
        <v>92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92</v>
      </c>
      <c r="Y13" s="250">
        <v>0</v>
      </c>
      <c r="Z13" s="250">
        <f>SUM(AA13:AC13)</f>
        <v>0</v>
      </c>
      <c r="AA13" s="250">
        <v>0</v>
      </c>
      <c r="AB13" s="250">
        <v>0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11019</v>
      </c>
      <c r="E14" s="250">
        <f>+Q14</f>
        <v>9748</v>
      </c>
      <c r="F14" s="250">
        <f>SUM(G14:M14)</f>
        <v>132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132</v>
      </c>
      <c r="M14" s="250">
        <v>0</v>
      </c>
      <c r="N14" s="250">
        <f>+AA14</f>
        <v>0</v>
      </c>
      <c r="O14" s="250">
        <f>+'資源化量内訳'!Y14</f>
        <v>1139</v>
      </c>
      <c r="P14" s="250">
        <f>+SUM(Q14,R14)</f>
        <v>9748</v>
      </c>
      <c r="Q14" s="250">
        <v>9748</v>
      </c>
      <c r="R14" s="250">
        <f>+SUM(S14,T14,U14,V14,W14,X14,Y14)</f>
        <v>0</v>
      </c>
      <c r="S14" s="250">
        <v>0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f>SUM(AD14:AJ14)</f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14243</v>
      </c>
      <c r="E15" s="250">
        <f>+Q15</f>
        <v>11593</v>
      </c>
      <c r="F15" s="250">
        <f>SUM(G15:M15)</f>
        <v>2650</v>
      </c>
      <c r="G15" s="250">
        <v>902</v>
      </c>
      <c r="H15" s="250">
        <v>0</v>
      </c>
      <c r="I15" s="250">
        <v>0</v>
      </c>
      <c r="J15" s="250">
        <v>0</v>
      </c>
      <c r="K15" s="250">
        <v>613</v>
      </c>
      <c r="L15" s="250">
        <v>1135</v>
      </c>
      <c r="M15" s="250">
        <v>0</v>
      </c>
      <c r="N15" s="250">
        <f>+AA15</f>
        <v>0</v>
      </c>
      <c r="O15" s="250">
        <f>+'資源化量内訳'!Y15</f>
        <v>0</v>
      </c>
      <c r="P15" s="250">
        <f>+SUM(Q15,R15)</f>
        <v>12033</v>
      </c>
      <c r="Q15" s="250">
        <v>11593</v>
      </c>
      <c r="R15" s="250">
        <f>+SUM(S15,T15,U15,V15,W15,X15,Y15)</f>
        <v>440</v>
      </c>
      <c r="S15" s="250">
        <v>440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2146</v>
      </c>
      <c r="AA15" s="250"/>
      <c r="AB15" s="250">
        <v>1759</v>
      </c>
      <c r="AC15" s="250">
        <f>SUM(AD15:AJ15)</f>
        <v>387</v>
      </c>
      <c r="AD15" s="250">
        <v>319</v>
      </c>
      <c r="AE15" s="250">
        <v>0</v>
      </c>
      <c r="AF15" s="250">
        <v>0</v>
      </c>
      <c r="AG15" s="250">
        <v>0</v>
      </c>
      <c r="AH15" s="250">
        <v>0</v>
      </c>
      <c r="AI15" s="250">
        <v>68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7143</v>
      </c>
      <c r="E16" s="250">
        <f>+Q16</f>
        <v>4828</v>
      </c>
      <c r="F16" s="250">
        <f>SUM(G16:M16)</f>
        <v>158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158</v>
      </c>
      <c r="M16" s="250">
        <v>0</v>
      </c>
      <c r="N16" s="250">
        <f>+AA16</f>
        <v>1633</v>
      </c>
      <c r="O16" s="250">
        <f>+'資源化量内訳'!Y16</f>
        <v>524</v>
      </c>
      <c r="P16" s="250">
        <f>+SUM(Q16,R16)</f>
        <v>4828</v>
      </c>
      <c r="Q16" s="250">
        <v>4828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2333</v>
      </c>
      <c r="AA16" s="250">
        <v>1633</v>
      </c>
      <c r="AB16" s="250">
        <v>700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10439</v>
      </c>
      <c r="E17" s="250">
        <f>+Q17</f>
        <v>4493</v>
      </c>
      <c r="F17" s="250">
        <f>SUM(G17:M17)</f>
        <v>670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670</v>
      </c>
      <c r="M17" s="250">
        <v>0</v>
      </c>
      <c r="N17" s="250">
        <f>+AA17</f>
        <v>5276</v>
      </c>
      <c r="O17" s="250">
        <f>+'資源化量内訳'!Y17</f>
        <v>0</v>
      </c>
      <c r="P17" s="250">
        <f>+SUM(Q17,R17)</f>
        <v>4493</v>
      </c>
      <c r="Q17" s="250">
        <v>4493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5933</v>
      </c>
      <c r="AA17" s="250">
        <v>5276</v>
      </c>
      <c r="AB17" s="250">
        <v>657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/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8344</v>
      </c>
      <c r="E18" s="250">
        <f>+Q18</f>
        <v>6699</v>
      </c>
      <c r="F18" s="250">
        <f>SUM(G18:M18)</f>
        <v>429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429</v>
      </c>
      <c r="M18" s="250">
        <v>0</v>
      </c>
      <c r="N18" s="250">
        <f>+AA18</f>
        <v>0</v>
      </c>
      <c r="O18" s="250">
        <f>+'資源化量内訳'!Y18</f>
        <v>1216</v>
      </c>
      <c r="P18" s="250">
        <f>+SUM(Q18,R18)</f>
        <v>6699</v>
      </c>
      <c r="Q18" s="250">
        <v>6699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1841</v>
      </c>
      <c r="E19" s="250">
        <f>+Q19</f>
        <v>1418</v>
      </c>
      <c r="F19" s="250">
        <f>SUM(G19:M19)</f>
        <v>180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180</v>
      </c>
      <c r="M19" s="250">
        <v>0</v>
      </c>
      <c r="N19" s="250">
        <f>+AA19</f>
        <v>97</v>
      </c>
      <c r="O19" s="250">
        <f>+'資源化量内訳'!Y19</f>
        <v>146</v>
      </c>
      <c r="P19" s="250">
        <f>+SUM(Q19,R19)</f>
        <v>1418</v>
      </c>
      <c r="Q19" s="250">
        <v>1418</v>
      </c>
      <c r="R19" s="250">
        <f>+SUM(S19,T19,U19,V19,W19,X19,Y19)</f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97</v>
      </c>
      <c r="AA19" s="250">
        <v>97</v>
      </c>
      <c r="AB19" s="250">
        <v>0</v>
      </c>
      <c r="AC19" s="250">
        <f>SUM(AD19:AJ19)</f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7704</v>
      </c>
      <c r="E20" s="250">
        <f>+Q20</f>
        <v>6536</v>
      </c>
      <c r="F20" s="250">
        <f>SUM(G20:M20)</f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f>+AA20</f>
        <v>0</v>
      </c>
      <c r="O20" s="250">
        <f>+'資源化量内訳'!Y20</f>
        <v>1168</v>
      </c>
      <c r="P20" s="250">
        <f>+SUM(Q20,R20)</f>
        <v>6536</v>
      </c>
      <c r="Q20" s="250">
        <v>6536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814</v>
      </c>
      <c r="AA20" s="250">
        <v>0</v>
      </c>
      <c r="AB20" s="250">
        <v>814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5452</v>
      </c>
      <c r="E21" s="250">
        <f>+Q21</f>
        <v>3898</v>
      </c>
      <c r="F21" s="250">
        <f>SUM(G21:M21)</f>
        <v>1035</v>
      </c>
      <c r="G21" s="250">
        <v>655</v>
      </c>
      <c r="H21" s="250">
        <v>0</v>
      </c>
      <c r="I21" s="250">
        <v>0</v>
      </c>
      <c r="J21" s="250">
        <v>0</v>
      </c>
      <c r="K21" s="250">
        <v>0</v>
      </c>
      <c r="L21" s="250">
        <v>365</v>
      </c>
      <c r="M21" s="250">
        <v>15</v>
      </c>
      <c r="N21" s="250">
        <f>+AA21</f>
        <v>0</v>
      </c>
      <c r="O21" s="250">
        <f>+'資源化量内訳'!Y21</f>
        <v>519</v>
      </c>
      <c r="P21" s="250">
        <f>+SUM(Q21,R21)</f>
        <v>4107</v>
      </c>
      <c r="Q21" s="250">
        <v>3898</v>
      </c>
      <c r="R21" s="250">
        <f>+SUM(S21,T21,U21,V21,W21,X21,Y21)</f>
        <v>209</v>
      </c>
      <c r="S21" s="250">
        <v>209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1015</v>
      </c>
      <c r="AA21" s="250">
        <v>0</v>
      </c>
      <c r="AB21" s="250">
        <v>581</v>
      </c>
      <c r="AC21" s="250">
        <f>SUM(AD21:AJ21)</f>
        <v>434</v>
      </c>
      <c r="AD21" s="250">
        <v>353</v>
      </c>
      <c r="AE21" s="250">
        <v>0</v>
      </c>
      <c r="AF21" s="250">
        <v>0</v>
      </c>
      <c r="AG21" s="250">
        <v>0</v>
      </c>
      <c r="AH21" s="250">
        <v>0</v>
      </c>
      <c r="AI21" s="250">
        <v>66</v>
      </c>
      <c r="AJ21" s="250">
        <v>15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3961</v>
      </c>
      <c r="E22" s="250">
        <f>+Q22</f>
        <v>2997</v>
      </c>
      <c r="F22" s="250">
        <f>SUM(G22:M22)</f>
        <v>120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120</v>
      </c>
      <c r="M22" s="250">
        <v>0</v>
      </c>
      <c r="N22" s="250">
        <f>+AA22</f>
        <v>440</v>
      </c>
      <c r="O22" s="250">
        <f>+'資源化量内訳'!Y22</f>
        <v>404</v>
      </c>
      <c r="P22" s="250">
        <f>+SUM(Q22,R22)</f>
        <v>2997</v>
      </c>
      <c r="Q22" s="250">
        <v>2997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844</v>
      </c>
      <c r="AA22" s="250">
        <v>440</v>
      </c>
      <c r="AB22" s="250">
        <v>404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6983</v>
      </c>
      <c r="E23" s="250">
        <f>+Q23</f>
        <v>4915</v>
      </c>
      <c r="F23" s="250">
        <f>SUM(G23:M23)</f>
        <v>796</v>
      </c>
      <c r="G23" s="250">
        <v>776</v>
      </c>
      <c r="H23" s="250">
        <v>0</v>
      </c>
      <c r="I23" s="250">
        <v>0</v>
      </c>
      <c r="J23" s="250">
        <v>0</v>
      </c>
      <c r="K23" s="250">
        <v>0</v>
      </c>
      <c r="L23" s="250">
        <v>20</v>
      </c>
      <c r="M23" s="250">
        <v>0</v>
      </c>
      <c r="N23" s="250">
        <f>+AA23</f>
        <v>0</v>
      </c>
      <c r="O23" s="250">
        <f>+'資源化量内訳'!Y23</f>
        <v>1272</v>
      </c>
      <c r="P23" s="250">
        <f>+SUM(Q23,R23)</f>
        <v>5261</v>
      </c>
      <c r="Q23" s="250">
        <v>4915</v>
      </c>
      <c r="R23" s="250">
        <f>+SUM(S23,T23,U23,V23,W23,X23,Y23)</f>
        <v>346</v>
      </c>
      <c r="S23" s="250">
        <v>346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923</v>
      </c>
      <c r="AA23" s="250">
        <v>0</v>
      </c>
      <c r="AB23" s="250">
        <v>631</v>
      </c>
      <c r="AC23" s="250">
        <f>SUM(AD23:AJ23)</f>
        <v>292</v>
      </c>
      <c r="AD23" s="250">
        <v>292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3202</v>
      </c>
      <c r="E24" s="250">
        <f>+Q24</f>
        <v>1945</v>
      </c>
      <c r="F24" s="250">
        <f>SUM(G24:M24)</f>
        <v>804</v>
      </c>
      <c r="G24" s="250">
        <v>4</v>
      </c>
      <c r="H24" s="250">
        <v>0</v>
      </c>
      <c r="I24" s="250">
        <v>0</v>
      </c>
      <c r="J24" s="250">
        <v>0</v>
      </c>
      <c r="K24" s="250">
        <v>0</v>
      </c>
      <c r="L24" s="250">
        <v>800</v>
      </c>
      <c r="M24" s="250">
        <v>0</v>
      </c>
      <c r="N24" s="250">
        <f>+AA24</f>
        <v>405</v>
      </c>
      <c r="O24" s="250">
        <f>+'資源化量内訳'!Y24</f>
        <v>48</v>
      </c>
      <c r="P24" s="250">
        <f>+SUM(Q24,R24)</f>
        <v>1945</v>
      </c>
      <c r="Q24" s="250">
        <v>1945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/>
      <c r="Y24" s="250">
        <v>0</v>
      </c>
      <c r="Z24" s="250">
        <f>SUM(AA24:AC24)</f>
        <v>647</v>
      </c>
      <c r="AA24" s="250">
        <v>405</v>
      </c>
      <c r="AB24" s="250">
        <v>242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337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226</v>
      </c>
      <c r="B2" s="314" t="s">
        <v>227</v>
      </c>
      <c r="C2" s="314" t="s">
        <v>228</v>
      </c>
      <c r="D2" s="390" t="s">
        <v>338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339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340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341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342</v>
      </c>
    </row>
    <row r="3" spans="1:88" s="193" customFormat="1" ht="25.5" customHeight="1">
      <c r="A3" s="315"/>
      <c r="B3" s="315"/>
      <c r="C3" s="317"/>
      <c r="D3" s="306" t="s">
        <v>343</v>
      </c>
      <c r="E3" s="298" t="s">
        <v>345</v>
      </c>
      <c r="F3" s="298" t="s">
        <v>347</v>
      </c>
      <c r="G3" s="298" t="s">
        <v>349</v>
      </c>
      <c r="H3" s="298" t="s">
        <v>351</v>
      </c>
      <c r="I3" s="298" t="s">
        <v>353</v>
      </c>
      <c r="J3" s="298" t="s">
        <v>354</v>
      </c>
      <c r="K3" s="298" t="s">
        <v>356</v>
      </c>
      <c r="L3" s="298" t="s">
        <v>358</v>
      </c>
      <c r="M3" s="298" t="s">
        <v>360</v>
      </c>
      <c r="N3" s="298" t="s">
        <v>362</v>
      </c>
      <c r="O3" s="298" t="s">
        <v>364</v>
      </c>
      <c r="P3" s="298" t="s">
        <v>366</v>
      </c>
      <c r="Q3" s="298" t="s">
        <v>368</v>
      </c>
      <c r="R3" s="298" t="s">
        <v>369</v>
      </c>
      <c r="S3" s="298" t="s">
        <v>370</v>
      </c>
      <c r="T3" s="298" t="s">
        <v>372</v>
      </c>
      <c r="U3" s="298" t="s">
        <v>373</v>
      </c>
      <c r="V3" s="298" t="s">
        <v>375</v>
      </c>
      <c r="W3" s="298" t="s">
        <v>377</v>
      </c>
      <c r="X3" s="298" t="s">
        <v>378</v>
      </c>
      <c r="Y3" s="306" t="s">
        <v>343</v>
      </c>
      <c r="Z3" s="298" t="s">
        <v>345</v>
      </c>
      <c r="AA3" s="298" t="s">
        <v>347</v>
      </c>
      <c r="AB3" s="298" t="s">
        <v>349</v>
      </c>
      <c r="AC3" s="298" t="s">
        <v>351</v>
      </c>
      <c r="AD3" s="298" t="s">
        <v>353</v>
      </c>
      <c r="AE3" s="298" t="s">
        <v>354</v>
      </c>
      <c r="AF3" s="298" t="s">
        <v>356</v>
      </c>
      <c r="AG3" s="298" t="s">
        <v>358</v>
      </c>
      <c r="AH3" s="298" t="s">
        <v>360</v>
      </c>
      <c r="AI3" s="298" t="s">
        <v>362</v>
      </c>
      <c r="AJ3" s="298" t="s">
        <v>364</v>
      </c>
      <c r="AK3" s="298" t="s">
        <v>366</v>
      </c>
      <c r="AL3" s="298" t="s">
        <v>368</v>
      </c>
      <c r="AM3" s="298" t="s">
        <v>369</v>
      </c>
      <c r="AN3" s="298" t="s">
        <v>370</v>
      </c>
      <c r="AO3" s="298" t="s">
        <v>372</v>
      </c>
      <c r="AP3" s="298" t="s">
        <v>373</v>
      </c>
      <c r="AQ3" s="298" t="s">
        <v>375</v>
      </c>
      <c r="AR3" s="298" t="s">
        <v>377</v>
      </c>
      <c r="AS3" s="298" t="s">
        <v>378</v>
      </c>
      <c r="AT3" s="306" t="s">
        <v>343</v>
      </c>
      <c r="AU3" s="298" t="s">
        <v>345</v>
      </c>
      <c r="AV3" s="298" t="s">
        <v>347</v>
      </c>
      <c r="AW3" s="298" t="s">
        <v>349</v>
      </c>
      <c r="AX3" s="298" t="s">
        <v>351</v>
      </c>
      <c r="AY3" s="298" t="s">
        <v>353</v>
      </c>
      <c r="AZ3" s="298" t="s">
        <v>354</v>
      </c>
      <c r="BA3" s="298" t="s">
        <v>356</v>
      </c>
      <c r="BB3" s="298" t="s">
        <v>358</v>
      </c>
      <c r="BC3" s="298" t="s">
        <v>360</v>
      </c>
      <c r="BD3" s="298" t="s">
        <v>362</v>
      </c>
      <c r="BE3" s="298" t="s">
        <v>364</v>
      </c>
      <c r="BF3" s="298" t="s">
        <v>366</v>
      </c>
      <c r="BG3" s="298" t="s">
        <v>368</v>
      </c>
      <c r="BH3" s="298" t="s">
        <v>369</v>
      </c>
      <c r="BI3" s="298" t="s">
        <v>370</v>
      </c>
      <c r="BJ3" s="298" t="s">
        <v>372</v>
      </c>
      <c r="BK3" s="298" t="s">
        <v>373</v>
      </c>
      <c r="BL3" s="298" t="s">
        <v>375</v>
      </c>
      <c r="BM3" s="298" t="s">
        <v>377</v>
      </c>
      <c r="BN3" s="298" t="s">
        <v>378</v>
      </c>
      <c r="BO3" s="306" t="s">
        <v>343</v>
      </c>
      <c r="BP3" s="298" t="s">
        <v>345</v>
      </c>
      <c r="BQ3" s="298" t="s">
        <v>347</v>
      </c>
      <c r="BR3" s="298" t="s">
        <v>349</v>
      </c>
      <c r="BS3" s="298" t="s">
        <v>351</v>
      </c>
      <c r="BT3" s="298" t="s">
        <v>353</v>
      </c>
      <c r="BU3" s="298" t="s">
        <v>354</v>
      </c>
      <c r="BV3" s="298" t="s">
        <v>356</v>
      </c>
      <c r="BW3" s="298" t="s">
        <v>358</v>
      </c>
      <c r="BX3" s="298" t="s">
        <v>360</v>
      </c>
      <c r="BY3" s="298" t="s">
        <v>362</v>
      </c>
      <c r="BZ3" s="298" t="s">
        <v>364</v>
      </c>
      <c r="CA3" s="298" t="s">
        <v>366</v>
      </c>
      <c r="CB3" s="298" t="s">
        <v>368</v>
      </c>
      <c r="CC3" s="298" t="s">
        <v>369</v>
      </c>
      <c r="CD3" s="298" t="s">
        <v>370</v>
      </c>
      <c r="CE3" s="298" t="s">
        <v>372</v>
      </c>
      <c r="CF3" s="298" t="s">
        <v>373</v>
      </c>
      <c r="CG3" s="298" t="s">
        <v>375</v>
      </c>
      <c r="CH3" s="298" t="s">
        <v>377</v>
      </c>
      <c r="CI3" s="298" t="s">
        <v>378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379</v>
      </c>
      <c r="E6" s="279" t="s">
        <v>379</v>
      </c>
      <c r="F6" s="279" t="s">
        <v>379</v>
      </c>
      <c r="G6" s="279" t="s">
        <v>379</v>
      </c>
      <c r="H6" s="279" t="s">
        <v>379</v>
      </c>
      <c r="I6" s="279" t="s">
        <v>379</v>
      </c>
      <c r="J6" s="279" t="s">
        <v>379</v>
      </c>
      <c r="K6" s="279" t="s">
        <v>379</v>
      </c>
      <c r="L6" s="279" t="s">
        <v>379</v>
      </c>
      <c r="M6" s="279" t="s">
        <v>379</v>
      </c>
      <c r="N6" s="279" t="s">
        <v>379</v>
      </c>
      <c r="O6" s="279" t="s">
        <v>379</v>
      </c>
      <c r="P6" s="279" t="s">
        <v>379</v>
      </c>
      <c r="Q6" s="279" t="s">
        <v>379</v>
      </c>
      <c r="R6" s="279" t="s">
        <v>379</v>
      </c>
      <c r="S6" s="279" t="s">
        <v>379</v>
      </c>
      <c r="T6" s="279" t="s">
        <v>379</v>
      </c>
      <c r="U6" s="279" t="s">
        <v>380</v>
      </c>
      <c r="V6" s="279" t="s">
        <v>379</v>
      </c>
      <c r="W6" s="279" t="s">
        <v>379</v>
      </c>
      <c r="X6" s="279" t="s">
        <v>379</v>
      </c>
      <c r="Y6" s="279" t="s">
        <v>379</v>
      </c>
      <c r="Z6" s="279" t="s">
        <v>379</v>
      </c>
      <c r="AA6" s="279" t="s">
        <v>379</v>
      </c>
      <c r="AB6" s="279" t="s">
        <v>379</v>
      </c>
      <c r="AC6" s="279" t="s">
        <v>379</v>
      </c>
      <c r="AD6" s="279" t="s">
        <v>379</v>
      </c>
      <c r="AE6" s="279" t="s">
        <v>379</v>
      </c>
      <c r="AF6" s="279" t="s">
        <v>379</v>
      </c>
      <c r="AG6" s="279" t="s">
        <v>379</v>
      </c>
      <c r="AH6" s="279" t="s">
        <v>379</v>
      </c>
      <c r="AI6" s="279" t="s">
        <v>379</v>
      </c>
      <c r="AJ6" s="279" t="s">
        <v>379</v>
      </c>
      <c r="AK6" s="279" t="s">
        <v>379</v>
      </c>
      <c r="AL6" s="279" t="s">
        <v>379</v>
      </c>
      <c r="AM6" s="279" t="s">
        <v>379</v>
      </c>
      <c r="AN6" s="279" t="s">
        <v>379</v>
      </c>
      <c r="AO6" s="279" t="s">
        <v>379</v>
      </c>
      <c r="AP6" s="279" t="s">
        <v>380</v>
      </c>
      <c r="AQ6" s="279" t="s">
        <v>379</v>
      </c>
      <c r="AR6" s="279" t="s">
        <v>379</v>
      </c>
      <c r="AS6" s="279" t="s">
        <v>379</v>
      </c>
      <c r="AT6" s="279" t="s">
        <v>379</v>
      </c>
      <c r="AU6" s="279" t="s">
        <v>379</v>
      </c>
      <c r="AV6" s="279" t="s">
        <v>379</v>
      </c>
      <c r="AW6" s="279" t="s">
        <v>379</v>
      </c>
      <c r="AX6" s="279" t="s">
        <v>379</v>
      </c>
      <c r="AY6" s="279" t="s">
        <v>379</v>
      </c>
      <c r="AZ6" s="279" t="s">
        <v>379</v>
      </c>
      <c r="BA6" s="279" t="s">
        <v>379</v>
      </c>
      <c r="BB6" s="279" t="s">
        <v>379</v>
      </c>
      <c r="BC6" s="279" t="s">
        <v>379</v>
      </c>
      <c r="BD6" s="279" t="s">
        <v>379</v>
      </c>
      <c r="BE6" s="279" t="s">
        <v>379</v>
      </c>
      <c r="BF6" s="279" t="s">
        <v>379</v>
      </c>
      <c r="BG6" s="279" t="s">
        <v>379</v>
      </c>
      <c r="BH6" s="279" t="s">
        <v>379</v>
      </c>
      <c r="BI6" s="279" t="s">
        <v>379</v>
      </c>
      <c r="BJ6" s="279" t="s">
        <v>379</v>
      </c>
      <c r="BK6" s="279" t="s">
        <v>380</v>
      </c>
      <c r="BL6" s="279" t="s">
        <v>379</v>
      </c>
      <c r="BM6" s="279" t="s">
        <v>379</v>
      </c>
      <c r="BN6" s="279" t="s">
        <v>379</v>
      </c>
      <c r="BO6" s="279" t="s">
        <v>379</v>
      </c>
      <c r="BP6" s="279" t="s">
        <v>379</v>
      </c>
      <c r="BQ6" s="279" t="s">
        <v>379</v>
      </c>
      <c r="BR6" s="279" t="s">
        <v>379</v>
      </c>
      <c r="BS6" s="279" t="s">
        <v>379</v>
      </c>
      <c r="BT6" s="279" t="s">
        <v>379</v>
      </c>
      <c r="BU6" s="279" t="s">
        <v>379</v>
      </c>
      <c r="BV6" s="279" t="s">
        <v>379</v>
      </c>
      <c r="BW6" s="279" t="s">
        <v>379</v>
      </c>
      <c r="BX6" s="279" t="s">
        <v>379</v>
      </c>
      <c r="BY6" s="279" t="s">
        <v>379</v>
      </c>
      <c r="BZ6" s="279" t="s">
        <v>379</v>
      </c>
      <c r="CA6" s="279" t="s">
        <v>379</v>
      </c>
      <c r="CB6" s="279" t="s">
        <v>379</v>
      </c>
      <c r="CC6" s="279" t="s">
        <v>379</v>
      </c>
      <c r="CD6" s="279" t="s">
        <v>379</v>
      </c>
      <c r="CE6" s="279" t="s">
        <v>379</v>
      </c>
      <c r="CF6" s="279" t="s">
        <v>379</v>
      </c>
      <c r="CG6" s="279" t="s">
        <v>379</v>
      </c>
      <c r="CH6" s="279" t="s">
        <v>379</v>
      </c>
      <c r="CI6" s="279" t="s">
        <v>379</v>
      </c>
      <c r="CJ6" s="303"/>
    </row>
    <row r="7" spans="1:88" s="199" customFormat="1" ht="12" customHeight="1">
      <c r="A7" s="197" t="s">
        <v>381</v>
      </c>
      <c r="B7" s="212" t="s">
        <v>382</v>
      </c>
      <c r="C7" s="198" t="s">
        <v>343</v>
      </c>
      <c r="D7" s="231">
        <f>SUM(D8:D24)</f>
        <v>70848</v>
      </c>
      <c r="E7" s="231">
        <f>SUM(E8:E24)</f>
        <v>38389</v>
      </c>
      <c r="F7" s="231">
        <f>SUM(F8:F24)</f>
        <v>149</v>
      </c>
      <c r="G7" s="231">
        <f>SUM(G8:G24)</f>
        <v>1217</v>
      </c>
      <c r="H7" s="231">
        <f>SUM(H8:H24)</f>
        <v>7557</v>
      </c>
      <c r="I7" s="231">
        <f>SUM(I8:I24)</f>
        <v>5403</v>
      </c>
      <c r="J7" s="231">
        <f>SUM(J8:J24)</f>
        <v>1968</v>
      </c>
      <c r="K7" s="231">
        <f>SUM(K8:K24)</f>
        <v>12</v>
      </c>
      <c r="L7" s="231">
        <f>SUM(L8:L24)</f>
        <v>5176</v>
      </c>
      <c r="M7" s="231">
        <f>SUM(M8:M24)</f>
        <v>172</v>
      </c>
      <c r="N7" s="231">
        <f>SUM(N8:N24)</f>
        <v>2181</v>
      </c>
      <c r="O7" s="231">
        <f>SUM(O8:O24)</f>
        <v>0</v>
      </c>
      <c r="P7" s="231">
        <f>SUM(P8:P24)</f>
        <v>0</v>
      </c>
      <c r="Q7" s="231">
        <f>SUM(Q8:Q24)</f>
        <v>3292</v>
      </c>
      <c r="R7" s="231">
        <f>SUM(R8:R24)</f>
        <v>1837</v>
      </c>
      <c r="S7" s="231">
        <f>SUM(S8:S24)</f>
        <v>0</v>
      </c>
      <c r="T7" s="231">
        <f>SUM(T8:T24)</f>
        <v>0</v>
      </c>
      <c r="U7" s="231">
        <f>SUM(U8:U24)</f>
        <v>0</v>
      </c>
      <c r="V7" s="231">
        <f>SUM(V8:V24)</f>
        <v>3010</v>
      </c>
      <c r="W7" s="231">
        <f>SUM(W8:W24)</f>
        <v>20</v>
      </c>
      <c r="X7" s="231">
        <f>SUM(X8:X24)</f>
        <v>465</v>
      </c>
      <c r="Y7" s="231">
        <f>SUM(Y8:Y24)</f>
        <v>15745</v>
      </c>
      <c r="Z7" s="231">
        <f>SUM(Z8:Z24)</f>
        <v>12498</v>
      </c>
      <c r="AA7" s="231">
        <f>SUM(AA8:AA24)</f>
        <v>20</v>
      </c>
      <c r="AB7" s="231">
        <f>SUM(AB8:AB24)</f>
        <v>455</v>
      </c>
      <c r="AC7" s="231">
        <f>SUM(AC8:AC24)</f>
        <v>789</v>
      </c>
      <c r="AD7" s="231">
        <f>SUM(AD8:AD24)</f>
        <v>1058</v>
      </c>
      <c r="AE7" s="231">
        <f>SUM(AE8:AE24)</f>
        <v>187</v>
      </c>
      <c r="AF7" s="231">
        <f>SUM(AF8:AF24)</f>
        <v>2</v>
      </c>
      <c r="AG7" s="231">
        <f>SUM(AG8:AG24)</f>
        <v>235</v>
      </c>
      <c r="AH7" s="231">
        <f>SUM(AH8:AH24)</f>
        <v>0</v>
      </c>
      <c r="AI7" s="231">
        <f>SUM(AI8:AI24)</f>
        <v>229</v>
      </c>
      <c r="AJ7" s="231">
        <f>SUM(AJ8:AJ24)</f>
        <v>0</v>
      </c>
      <c r="AK7" s="231">
        <f>SUM(AK8:AK24)</f>
        <v>0</v>
      </c>
      <c r="AL7" s="231">
        <f>SUM(AL8:AL24)</f>
        <v>0</v>
      </c>
      <c r="AM7" s="231">
        <f>SUM(AM8:AM24)</f>
        <v>0</v>
      </c>
      <c r="AN7" s="231">
        <f>SUM(AN8:AN24)</f>
        <v>0</v>
      </c>
      <c r="AO7" s="231">
        <f>SUM(AO8:AO24)</f>
        <v>0</v>
      </c>
      <c r="AP7" s="231">
        <f>SUM(AP8:AP24)</f>
        <v>0</v>
      </c>
      <c r="AQ7" s="231">
        <f>SUM(AQ8:AQ24)</f>
        <v>0</v>
      </c>
      <c r="AR7" s="231">
        <f>SUM(AR8:AR24)</f>
        <v>5</v>
      </c>
      <c r="AS7" s="231">
        <f>SUM(AS8:AS24)</f>
        <v>267</v>
      </c>
      <c r="AT7" s="231">
        <f>SUM(AT8:AT24)</f>
        <v>49511</v>
      </c>
      <c r="AU7" s="231">
        <f>SUM(AU8:AU24)</f>
        <v>20828</v>
      </c>
      <c r="AV7" s="231">
        <f>SUM(AV8:AV24)</f>
        <v>111</v>
      </c>
      <c r="AW7" s="231">
        <f>SUM(AW8:AW24)</f>
        <v>621</v>
      </c>
      <c r="AX7" s="231">
        <f>SUM(AX8:AX24)</f>
        <v>6718</v>
      </c>
      <c r="AY7" s="231">
        <f>SUM(AY8:AY24)</f>
        <v>4321</v>
      </c>
      <c r="AZ7" s="231">
        <f>SUM(AZ8:AZ24)</f>
        <v>1781</v>
      </c>
      <c r="BA7" s="231">
        <f>SUM(BA8:BA24)</f>
        <v>10</v>
      </c>
      <c r="BB7" s="231">
        <f>SUM(BB8:BB24)</f>
        <v>4941</v>
      </c>
      <c r="BC7" s="231">
        <f>SUM(BC8:BC24)</f>
        <v>172</v>
      </c>
      <c r="BD7" s="231">
        <f>SUM(BD8:BD24)</f>
        <v>1656</v>
      </c>
      <c r="BE7" s="231">
        <f>SUM(BE8:BE24)</f>
        <v>0</v>
      </c>
      <c r="BF7" s="231">
        <f>SUM(BF8:BF24)</f>
        <v>0</v>
      </c>
      <c r="BG7" s="231">
        <f>SUM(BG8:BG24)</f>
        <v>3292</v>
      </c>
      <c r="BH7" s="231">
        <f>SUM(BH8:BH24)</f>
        <v>1837</v>
      </c>
      <c r="BI7" s="231">
        <f>SUM(BI8:BI24)</f>
        <v>0</v>
      </c>
      <c r="BJ7" s="231">
        <f>SUM(BJ8:BJ24)</f>
        <v>0</v>
      </c>
      <c r="BK7" s="231">
        <f>SUM(BK8:BK24)</f>
        <v>0</v>
      </c>
      <c r="BL7" s="231">
        <f>SUM(BL8:BL24)</f>
        <v>3010</v>
      </c>
      <c r="BM7" s="231">
        <f>SUM(BM8:BM24)</f>
        <v>15</v>
      </c>
      <c r="BN7" s="231">
        <f>SUM(BN8:BN24)</f>
        <v>198</v>
      </c>
      <c r="BO7" s="231">
        <f>SUM(BO8:BO24)</f>
        <v>5592</v>
      </c>
      <c r="BP7" s="231">
        <f>SUM(BP8:BP24)</f>
        <v>5063</v>
      </c>
      <c r="BQ7" s="231">
        <f>SUM(BQ8:BQ24)</f>
        <v>18</v>
      </c>
      <c r="BR7" s="231">
        <f>SUM(BR8:BR24)</f>
        <v>141</v>
      </c>
      <c r="BS7" s="231">
        <f>SUM(BS8:BS24)</f>
        <v>50</v>
      </c>
      <c r="BT7" s="231">
        <f>SUM(BT8:BT24)</f>
        <v>24</v>
      </c>
      <c r="BU7" s="231">
        <f>SUM(BU8:BU24)</f>
        <v>0</v>
      </c>
      <c r="BV7" s="231">
        <f>SUM(BV8:BV24)</f>
        <v>0</v>
      </c>
      <c r="BW7" s="231">
        <f>SUM(BW8:BW24)</f>
        <v>0</v>
      </c>
      <c r="BX7" s="231">
        <f>SUM(BX8:BX24)</f>
        <v>0</v>
      </c>
      <c r="BY7" s="231">
        <f>SUM(BY8:BY24)</f>
        <v>296</v>
      </c>
      <c r="BZ7" s="231">
        <f>SUM(BZ8:BZ24)</f>
        <v>0</v>
      </c>
      <c r="CA7" s="231">
        <f>SUM(CA8:CA24)</f>
        <v>0</v>
      </c>
      <c r="CB7" s="231">
        <f>SUM(CB8:CB24)</f>
        <v>0</v>
      </c>
      <c r="CC7" s="231">
        <f>SUM(CC8:CC24)</f>
        <v>0</v>
      </c>
      <c r="CD7" s="231">
        <f>SUM(CD8:CD24)</f>
        <v>0</v>
      </c>
      <c r="CE7" s="231">
        <f>SUM(CE8:CE24)</f>
        <v>0</v>
      </c>
      <c r="CF7" s="231">
        <f>SUM(CF8:CF24)</f>
        <v>0</v>
      </c>
      <c r="CG7" s="231">
        <f>SUM(CG8:CG24)</f>
        <v>0</v>
      </c>
      <c r="CH7" s="231">
        <f>SUM(CH8:CH24)</f>
        <v>0</v>
      </c>
      <c r="CI7" s="231">
        <f>SUM(CI8:CI24)</f>
        <v>0</v>
      </c>
      <c r="CJ7" s="213">
        <f>COUNTIF(CJ8:CJ24,"有る")</f>
        <v>13</v>
      </c>
    </row>
    <row r="8" spans="1:88" s="201" customFormat="1" ht="12" customHeight="1">
      <c r="A8" s="200" t="s">
        <v>381</v>
      </c>
      <c r="B8" s="214" t="s">
        <v>383</v>
      </c>
      <c r="C8" s="200" t="s">
        <v>384</v>
      </c>
      <c r="D8" s="232">
        <f>SUM(Y8,AT8,BO8)</f>
        <v>32597</v>
      </c>
      <c r="E8" s="232">
        <f>SUM(Z8,AU8,BP8)</f>
        <v>18469</v>
      </c>
      <c r="F8" s="232">
        <f>SUM(AA8,AV8,BQ8)</f>
        <v>84</v>
      </c>
      <c r="G8" s="232">
        <f>SUM(AB8,AW8,BR8)</f>
        <v>431</v>
      </c>
      <c r="H8" s="232">
        <f>SUM(AC8,AX8,BS8)</f>
        <v>3478</v>
      </c>
      <c r="I8" s="232">
        <f>SUM(AD8,AY8,BT8)</f>
        <v>1466</v>
      </c>
      <c r="J8" s="232">
        <f>SUM(AE8,AZ8,BU8)</f>
        <v>892</v>
      </c>
      <c r="K8" s="232">
        <f>SUM(AF8,BA8,BV8)</f>
        <v>0</v>
      </c>
      <c r="L8" s="232">
        <f>SUM(AG8,BB8,BW8)</f>
        <v>4642</v>
      </c>
      <c r="M8" s="232">
        <f>SUM(AH8,BC8,BX8)</f>
        <v>0</v>
      </c>
      <c r="N8" s="232">
        <f>SUM(AI8,BD8,BY8)</f>
        <v>1147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1888</v>
      </c>
      <c r="W8" s="232">
        <f>SUM(AR8,BM8,CH8)</f>
        <v>0</v>
      </c>
      <c r="X8" s="232">
        <f>SUM(AS8,BN8,CI8)</f>
        <v>100</v>
      </c>
      <c r="Y8" s="232">
        <f>SUM(Z8:AS8)</f>
        <v>79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385</v>
      </c>
      <c r="AK8" s="233" t="s">
        <v>385</v>
      </c>
      <c r="AL8" s="233" t="s">
        <v>385</v>
      </c>
      <c r="AM8" s="233" t="s">
        <v>385</v>
      </c>
      <c r="AN8" s="233" t="s">
        <v>385</v>
      </c>
      <c r="AO8" s="233" t="s">
        <v>385</v>
      </c>
      <c r="AP8" s="233" t="s">
        <v>385</v>
      </c>
      <c r="AQ8" s="233" t="s">
        <v>385</v>
      </c>
      <c r="AR8" s="232">
        <v>0</v>
      </c>
      <c r="AS8" s="232">
        <v>79</v>
      </c>
      <c r="AT8" s="232">
        <f>'施設資源化量内訳'!D8</f>
        <v>32518</v>
      </c>
      <c r="AU8" s="232">
        <f>'施設資源化量内訳'!E8</f>
        <v>18469</v>
      </c>
      <c r="AV8" s="232">
        <f>'施設資源化量内訳'!F8</f>
        <v>84</v>
      </c>
      <c r="AW8" s="232">
        <f>'施設資源化量内訳'!G8</f>
        <v>431</v>
      </c>
      <c r="AX8" s="232">
        <f>'施設資源化量内訳'!H8</f>
        <v>3478</v>
      </c>
      <c r="AY8" s="232">
        <f>'施設資源化量内訳'!I8</f>
        <v>1466</v>
      </c>
      <c r="AZ8" s="232">
        <f>'施設資源化量内訳'!J8</f>
        <v>892</v>
      </c>
      <c r="BA8" s="232">
        <f>'施設資源化量内訳'!K8</f>
        <v>0</v>
      </c>
      <c r="BB8" s="232">
        <f>'施設資源化量内訳'!L8</f>
        <v>4642</v>
      </c>
      <c r="BC8" s="232">
        <f>'施設資源化量内訳'!M8</f>
        <v>0</v>
      </c>
      <c r="BD8" s="232">
        <f>'施設資源化量内訳'!N8</f>
        <v>1147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1888</v>
      </c>
      <c r="BM8" s="232">
        <f>'施設資源化量内訳'!W8</f>
        <v>0</v>
      </c>
      <c r="BN8" s="232">
        <f>'施設資源化量内訳'!X8</f>
        <v>21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385</v>
      </c>
      <c r="CA8" s="233" t="s">
        <v>385</v>
      </c>
      <c r="CB8" s="233" t="s">
        <v>385</v>
      </c>
      <c r="CC8" s="233" t="s">
        <v>385</v>
      </c>
      <c r="CD8" s="233" t="s">
        <v>385</v>
      </c>
      <c r="CE8" s="233" t="s">
        <v>385</v>
      </c>
      <c r="CF8" s="233" t="s">
        <v>385</v>
      </c>
      <c r="CG8" s="233" t="s">
        <v>385</v>
      </c>
      <c r="CH8" s="233">
        <v>0</v>
      </c>
      <c r="CI8" s="232">
        <v>0</v>
      </c>
      <c r="CJ8" s="211" t="s">
        <v>386</v>
      </c>
    </row>
    <row r="9" spans="1:88" s="201" customFormat="1" ht="12" customHeight="1">
      <c r="A9" s="200" t="s">
        <v>381</v>
      </c>
      <c r="B9" s="214" t="s">
        <v>387</v>
      </c>
      <c r="C9" s="200" t="s">
        <v>388</v>
      </c>
      <c r="D9" s="232">
        <f>SUM(Y9,AT9,BO9)</f>
        <v>5890</v>
      </c>
      <c r="E9" s="232">
        <f>SUM(Z9,AU9,BP9)</f>
        <v>3786</v>
      </c>
      <c r="F9" s="232">
        <f>SUM(AA9,AV9,BQ9)</f>
        <v>14</v>
      </c>
      <c r="G9" s="232">
        <f>SUM(AB9,AW9,BR9)</f>
        <v>0</v>
      </c>
      <c r="H9" s="232">
        <f>SUM(AC9,AX9,BS9)</f>
        <v>692</v>
      </c>
      <c r="I9" s="232">
        <f>SUM(AD9,AY9,BT9)</f>
        <v>711</v>
      </c>
      <c r="J9" s="232">
        <f>SUM(AE9,AZ9,BU9)</f>
        <v>272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362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53</v>
      </c>
      <c r="Y9" s="232">
        <f>SUM(Z9:AS9)</f>
        <v>3786</v>
      </c>
      <c r="Z9" s="232">
        <v>3786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385</v>
      </c>
      <c r="AK9" s="233" t="s">
        <v>385</v>
      </c>
      <c r="AL9" s="233" t="s">
        <v>385</v>
      </c>
      <c r="AM9" s="233" t="s">
        <v>385</v>
      </c>
      <c r="AN9" s="233" t="s">
        <v>385</v>
      </c>
      <c r="AO9" s="233" t="s">
        <v>385</v>
      </c>
      <c r="AP9" s="233" t="s">
        <v>385</v>
      </c>
      <c r="AQ9" s="233" t="s">
        <v>385</v>
      </c>
      <c r="AR9" s="232">
        <v>0</v>
      </c>
      <c r="AS9" s="232">
        <v>0</v>
      </c>
      <c r="AT9" s="232">
        <f>'施設資源化量内訳'!D9</f>
        <v>2104</v>
      </c>
      <c r="AU9" s="232">
        <f>'施設資源化量内訳'!E9</f>
        <v>0</v>
      </c>
      <c r="AV9" s="232">
        <f>'施設資源化量内訳'!F9</f>
        <v>14</v>
      </c>
      <c r="AW9" s="232">
        <f>'施設資源化量内訳'!G9</f>
        <v>0</v>
      </c>
      <c r="AX9" s="232">
        <f>'施設資源化量内訳'!H9</f>
        <v>692</v>
      </c>
      <c r="AY9" s="232">
        <f>'施設資源化量内訳'!I9</f>
        <v>711</v>
      </c>
      <c r="AZ9" s="232">
        <f>'施設資源化量内訳'!J9</f>
        <v>272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362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53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385</v>
      </c>
      <c r="CA9" s="233" t="s">
        <v>385</v>
      </c>
      <c r="CB9" s="233" t="s">
        <v>385</v>
      </c>
      <c r="CC9" s="233" t="s">
        <v>385</v>
      </c>
      <c r="CD9" s="233" t="s">
        <v>385</v>
      </c>
      <c r="CE9" s="233" t="s">
        <v>385</v>
      </c>
      <c r="CF9" s="233" t="s">
        <v>385</v>
      </c>
      <c r="CG9" s="233" t="s">
        <v>385</v>
      </c>
      <c r="CH9" s="233">
        <v>0</v>
      </c>
      <c r="CI9" s="232">
        <v>0</v>
      </c>
      <c r="CJ9" s="211" t="s">
        <v>386</v>
      </c>
    </row>
    <row r="10" spans="1:88" s="201" customFormat="1" ht="12" customHeight="1">
      <c r="A10" s="200" t="s">
        <v>381</v>
      </c>
      <c r="B10" s="214" t="s">
        <v>389</v>
      </c>
      <c r="C10" s="200" t="s">
        <v>390</v>
      </c>
      <c r="D10" s="232">
        <f>SUM(Y10,AT10,BO10)</f>
        <v>3196</v>
      </c>
      <c r="E10" s="232">
        <f>SUM(Z10,AU10,BP10)</f>
        <v>2128</v>
      </c>
      <c r="F10" s="232">
        <f>SUM(AA10,AV10,BQ10)</f>
        <v>4</v>
      </c>
      <c r="G10" s="232">
        <f>SUM(AB10,AW10,BR10)</f>
        <v>0</v>
      </c>
      <c r="H10" s="232">
        <f>SUM(AC10,AX10,BS10)</f>
        <v>352</v>
      </c>
      <c r="I10" s="232">
        <f>SUM(AD10,AY10,BT10)</f>
        <v>403</v>
      </c>
      <c r="J10" s="232">
        <f>SUM(AE10,AZ10,BU10)</f>
        <v>113</v>
      </c>
      <c r="K10" s="232">
        <f>SUM(AF10,BA10,BV10)</f>
        <v>0</v>
      </c>
      <c r="L10" s="232">
        <f>SUM(AG10,BB10,BW10)</f>
        <v>0</v>
      </c>
      <c r="M10" s="232">
        <f>SUM(AH10,BC10,BX10)</f>
        <v>172</v>
      </c>
      <c r="N10" s="232">
        <f>SUM(AI10,BD10,BY10)</f>
        <v>13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11</v>
      </c>
      <c r="Y10" s="232">
        <f>SUM(Z10:AS10)</f>
        <v>1618</v>
      </c>
      <c r="Z10" s="232">
        <v>1614</v>
      </c>
      <c r="AA10" s="232">
        <v>4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385</v>
      </c>
      <c r="AK10" s="233" t="s">
        <v>385</v>
      </c>
      <c r="AL10" s="233" t="s">
        <v>385</v>
      </c>
      <c r="AM10" s="233" t="s">
        <v>385</v>
      </c>
      <c r="AN10" s="233" t="s">
        <v>385</v>
      </c>
      <c r="AO10" s="233" t="s">
        <v>385</v>
      </c>
      <c r="AP10" s="233" t="s">
        <v>385</v>
      </c>
      <c r="AQ10" s="233" t="s">
        <v>385</v>
      </c>
      <c r="AR10" s="232">
        <v>0</v>
      </c>
      <c r="AS10" s="232">
        <v>0</v>
      </c>
      <c r="AT10" s="232">
        <f>'施設資源化量内訳'!D10</f>
        <v>1041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344</v>
      </c>
      <c r="AY10" s="232">
        <f>'施設資源化量内訳'!I10</f>
        <v>401</v>
      </c>
      <c r="AZ10" s="232">
        <f>'施設資源化量内訳'!J10</f>
        <v>113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172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11</v>
      </c>
      <c r="BO10" s="232">
        <f>SUM(BP10:CI10)</f>
        <v>537</v>
      </c>
      <c r="BP10" s="232">
        <v>514</v>
      </c>
      <c r="BQ10" s="232">
        <v>0</v>
      </c>
      <c r="BR10" s="232">
        <v>0</v>
      </c>
      <c r="BS10" s="232">
        <v>8</v>
      </c>
      <c r="BT10" s="232">
        <v>2</v>
      </c>
      <c r="BU10" s="232">
        <v>0</v>
      </c>
      <c r="BV10" s="232">
        <v>0</v>
      </c>
      <c r="BW10" s="232">
        <v>0</v>
      </c>
      <c r="BX10" s="232">
        <v>0</v>
      </c>
      <c r="BY10" s="232">
        <v>13</v>
      </c>
      <c r="BZ10" s="233" t="s">
        <v>385</v>
      </c>
      <c r="CA10" s="233" t="s">
        <v>385</v>
      </c>
      <c r="CB10" s="233" t="s">
        <v>385</v>
      </c>
      <c r="CC10" s="233" t="s">
        <v>385</v>
      </c>
      <c r="CD10" s="233" t="s">
        <v>385</v>
      </c>
      <c r="CE10" s="233" t="s">
        <v>385</v>
      </c>
      <c r="CF10" s="233" t="s">
        <v>385</v>
      </c>
      <c r="CG10" s="233" t="s">
        <v>385</v>
      </c>
      <c r="CH10" s="233">
        <v>0</v>
      </c>
      <c r="CI10" s="232">
        <v>0</v>
      </c>
      <c r="CJ10" s="211" t="s">
        <v>386</v>
      </c>
    </row>
    <row r="11" spans="1:88" s="201" customFormat="1" ht="12" customHeight="1">
      <c r="A11" s="200" t="s">
        <v>381</v>
      </c>
      <c r="B11" s="214" t="s">
        <v>391</v>
      </c>
      <c r="C11" s="200" t="s">
        <v>392</v>
      </c>
      <c r="D11" s="232">
        <f>SUM(Y11,AT11,BO11)</f>
        <v>2055</v>
      </c>
      <c r="E11" s="232">
        <f>SUM(Z11,AU11,BP11)</f>
        <v>1273</v>
      </c>
      <c r="F11" s="232">
        <f>SUM(AA11,AV11,BQ11)</f>
        <v>9</v>
      </c>
      <c r="G11" s="232">
        <f>SUM(AB11,AW11,BR11)</f>
        <v>0</v>
      </c>
      <c r="H11" s="232">
        <f>SUM(AC11,AX11,BS11)</f>
        <v>227</v>
      </c>
      <c r="I11" s="232">
        <f>SUM(AD11,AY11,BT11)</f>
        <v>225</v>
      </c>
      <c r="J11" s="232">
        <f>SUM(AE11,AZ11,BU11)</f>
        <v>62</v>
      </c>
      <c r="K11" s="232">
        <f>SUM(AF11,BA11,BV11)</f>
        <v>0</v>
      </c>
      <c r="L11" s="232">
        <f>SUM(AG11,BB11,BW11)</f>
        <v>130</v>
      </c>
      <c r="M11" s="232">
        <f>SUM(AH11,BC11,BX11)</f>
        <v>0</v>
      </c>
      <c r="N11" s="232">
        <f>SUM(AI11,BD11,BY11)</f>
        <v>109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8</v>
      </c>
      <c r="X11" s="232">
        <f>SUM(AS11,BN11,CI11)</f>
        <v>12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385</v>
      </c>
      <c r="AK11" s="233" t="s">
        <v>385</v>
      </c>
      <c r="AL11" s="233" t="s">
        <v>385</v>
      </c>
      <c r="AM11" s="233" t="s">
        <v>385</v>
      </c>
      <c r="AN11" s="233" t="s">
        <v>385</v>
      </c>
      <c r="AO11" s="233" t="s">
        <v>385</v>
      </c>
      <c r="AP11" s="233" t="s">
        <v>385</v>
      </c>
      <c r="AQ11" s="233" t="s">
        <v>385</v>
      </c>
      <c r="AR11" s="232">
        <v>0</v>
      </c>
      <c r="AS11" s="232">
        <v>0</v>
      </c>
      <c r="AT11" s="232">
        <f>'施設資源化量内訳'!D11</f>
        <v>2055</v>
      </c>
      <c r="AU11" s="232">
        <f>'施設資源化量内訳'!E11</f>
        <v>1273</v>
      </c>
      <c r="AV11" s="232">
        <f>'施設資源化量内訳'!F11</f>
        <v>9</v>
      </c>
      <c r="AW11" s="232">
        <f>'施設資源化量内訳'!G11</f>
        <v>0</v>
      </c>
      <c r="AX11" s="232">
        <f>'施設資源化量内訳'!H11</f>
        <v>227</v>
      </c>
      <c r="AY11" s="232">
        <f>'施設資源化量内訳'!I11</f>
        <v>225</v>
      </c>
      <c r="AZ11" s="232">
        <f>'施設資源化量内訳'!J11</f>
        <v>62</v>
      </c>
      <c r="BA11" s="232">
        <f>'施設資源化量内訳'!K11</f>
        <v>0</v>
      </c>
      <c r="BB11" s="232">
        <f>'施設資源化量内訳'!L11</f>
        <v>130</v>
      </c>
      <c r="BC11" s="232">
        <f>'施設資源化量内訳'!M11</f>
        <v>0</v>
      </c>
      <c r="BD11" s="232">
        <f>'施設資源化量内訳'!N11</f>
        <v>109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8</v>
      </c>
      <c r="BN11" s="232">
        <f>'施設資源化量内訳'!X11</f>
        <v>12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385</v>
      </c>
      <c r="CA11" s="233" t="s">
        <v>385</v>
      </c>
      <c r="CB11" s="233" t="s">
        <v>385</v>
      </c>
      <c r="CC11" s="233" t="s">
        <v>385</v>
      </c>
      <c r="CD11" s="233" t="s">
        <v>385</v>
      </c>
      <c r="CE11" s="233" t="s">
        <v>385</v>
      </c>
      <c r="CF11" s="233" t="s">
        <v>385</v>
      </c>
      <c r="CG11" s="233" t="s">
        <v>385</v>
      </c>
      <c r="CH11" s="233">
        <v>0</v>
      </c>
      <c r="CI11" s="232">
        <v>0</v>
      </c>
      <c r="CJ11" s="211" t="s">
        <v>386</v>
      </c>
    </row>
    <row r="12" spans="1:88" s="201" customFormat="1" ht="12" customHeight="1">
      <c r="A12" s="202" t="s">
        <v>381</v>
      </c>
      <c r="B12" s="203" t="s">
        <v>393</v>
      </c>
      <c r="C12" s="202" t="s">
        <v>394</v>
      </c>
      <c r="D12" s="234">
        <f>SUM(Y12,AT12,BO12)</f>
        <v>4771</v>
      </c>
      <c r="E12" s="234">
        <f>SUM(Z12,AU12,BP12)</f>
        <v>1933</v>
      </c>
      <c r="F12" s="234">
        <f>SUM(AA12,AV12,BQ12)</f>
        <v>5</v>
      </c>
      <c r="G12" s="234">
        <f>SUM(AB12,AW12,BR12)</f>
        <v>374</v>
      </c>
      <c r="H12" s="234">
        <f>SUM(AC12,AX12,BS12)</f>
        <v>390</v>
      </c>
      <c r="I12" s="234">
        <f>SUM(AD12,AY12,BT12)</f>
        <v>473</v>
      </c>
      <c r="J12" s="234">
        <f>SUM(AE12,AZ12,BU12)</f>
        <v>135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52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1231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178</v>
      </c>
      <c r="Y12" s="234">
        <f>SUM(Z12:AS12)</f>
        <v>2082</v>
      </c>
      <c r="Z12" s="234">
        <v>707</v>
      </c>
      <c r="AA12" s="234">
        <v>0</v>
      </c>
      <c r="AB12" s="234">
        <v>233</v>
      </c>
      <c r="AC12" s="234">
        <v>362</v>
      </c>
      <c r="AD12" s="234">
        <v>467</v>
      </c>
      <c r="AE12" s="234">
        <v>135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385</v>
      </c>
      <c r="AK12" s="234" t="s">
        <v>385</v>
      </c>
      <c r="AL12" s="234" t="s">
        <v>385</v>
      </c>
      <c r="AM12" s="234" t="s">
        <v>385</v>
      </c>
      <c r="AN12" s="234" t="s">
        <v>385</v>
      </c>
      <c r="AO12" s="234" t="s">
        <v>385</v>
      </c>
      <c r="AP12" s="234" t="s">
        <v>385</v>
      </c>
      <c r="AQ12" s="234" t="s">
        <v>385</v>
      </c>
      <c r="AR12" s="234">
        <v>0</v>
      </c>
      <c r="AS12" s="234">
        <v>178</v>
      </c>
      <c r="AT12" s="234">
        <f>'施設資源化量内訳'!D12</f>
        <v>1231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0</v>
      </c>
      <c r="AY12" s="234">
        <f>'施設資源化量内訳'!I12</f>
        <v>0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1231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1458</v>
      </c>
      <c r="BP12" s="234">
        <v>1226</v>
      </c>
      <c r="BQ12" s="234">
        <v>5</v>
      </c>
      <c r="BR12" s="234">
        <v>141</v>
      </c>
      <c r="BS12" s="234">
        <v>28</v>
      </c>
      <c r="BT12" s="234">
        <v>6</v>
      </c>
      <c r="BU12" s="234">
        <v>0</v>
      </c>
      <c r="BV12" s="234">
        <v>0</v>
      </c>
      <c r="BW12" s="234">
        <v>0</v>
      </c>
      <c r="BX12" s="234">
        <v>0</v>
      </c>
      <c r="BY12" s="234">
        <v>52</v>
      </c>
      <c r="BZ12" s="234" t="s">
        <v>385</v>
      </c>
      <c r="CA12" s="234" t="s">
        <v>385</v>
      </c>
      <c r="CB12" s="234" t="s">
        <v>385</v>
      </c>
      <c r="CC12" s="234" t="s">
        <v>385</v>
      </c>
      <c r="CD12" s="234" t="s">
        <v>385</v>
      </c>
      <c r="CE12" s="234" t="s">
        <v>385</v>
      </c>
      <c r="CF12" s="234" t="s">
        <v>385</v>
      </c>
      <c r="CG12" s="234" t="s">
        <v>385</v>
      </c>
      <c r="CH12" s="234">
        <v>0</v>
      </c>
      <c r="CI12" s="234">
        <v>0</v>
      </c>
      <c r="CJ12" s="289" t="s">
        <v>386</v>
      </c>
    </row>
    <row r="13" spans="1:88" s="201" customFormat="1" ht="12" customHeight="1">
      <c r="A13" s="202" t="s">
        <v>381</v>
      </c>
      <c r="B13" s="203" t="s">
        <v>395</v>
      </c>
      <c r="C13" s="202" t="s">
        <v>396</v>
      </c>
      <c r="D13" s="234">
        <f>SUM(Y13,AT13,BO13)</f>
        <v>4720</v>
      </c>
      <c r="E13" s="234">
        <f>SUM(Z13,AU13,BP13)</f>
        <v>1532</v>
      </c>
      <c r="F13" s="234">
        <f>SUM(AA13,AV13,BQ13)</f>
        <v>0</v>
      </c>
      <c r="G13" s="234">
        <f>SUM(AB13,AW13,BR13)</f>
        <v>0</v>
      </c>
      <c r="H13" s="234">
        <f>SUM(AC13,AX13,BS13)</f>
        <v>585</v>
      </c>
      <c r="I13" s="234">
        <f>SUM(AD13,AY13,BT13)</f>
        <v>379</v>
      </c>
      <c r="J13" s="234">
        <f>SUM(AE13,AZ13,BU13)</f>
        <v>75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78</v>
      </c>
      <c r="O13" s="234">
        <f>SUM(AJ13,BE13,BZ13)</f>
        <v>0</v>
      </c>
      <c r="P13" s="234">
        <f>SUM(AK13,BF13,CA13)</f>
        <v>0</v>
      </c>
      <c r="Q13" s="234">
        <f>SUM(AL13,BG13,CB13)</f>
        <v>1537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534</v>
      </c>
      <c r="W13" s="234">
        <f>SUM(AR13,BM13,CH13)</f>
        <v>0</v>
      </c>
      <c r="X13" s="234">
        <f>SUM(AS13,BN13,CI13)</f>
        <v>0</v>
      </c>
      <c r="Y13" s="234">
        <f>SUM(Z13:AS13)</f>
        <v>1744</v>
      </c>
      <c r="Z13" s="234">
        <v>1532</v>
      </c>
      <c r="AA13" s="234">
        <v>0</v>
      </c>
      <c r="AB13" s="234">
        <v>0</v>
      </c>
      <c r="AC13" s="234">
        <v>134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78</v>
      </c>
      <c r="AJ13" s="234" t="s">
        <v>385</v>
      </c>
      <c r="AK13" s="234" t="s">
        <v>385</v>
      </c>
      <c r="AL13" s="234" t="s">
        <v>385</v>
      </c>
      <c r="AM13" s="234" t="s">
        <v>385</v>
      </c>
      <c r="AN13" s="234" t="s">
        <v>385</v>
      </c>
      <c r="AO13" s="234" t="s">
        <v>385</v>
      </c>
      <c r="AP13" s="234" t="s">
        <v>385</v>
      </c>
      <c r="AQ13" s="234" t="s">
        <v>385</v>
      </c>
      <c r="AR13" s="234">
        <v>0</v>
      </c>
      <c r="AS13" s="234">
        <v>0</v>
      </c>
      <c r="AT13" s="234">
        <f>'施設資源化量内訳'!D13</f>
        <v>2976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451</v>
      </c>
      <c r="AY13" s="234">
        <f>'施設資源化量内訳'!I13</f>
        <v>379</v>
      </c>
      <c r="AZ13" s="234">
        <f>'施設資源化量内訳'!J13</f>
        <v>75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1537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534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385</v>
      </c>
      <c r="CA13" s="234" t="s">
        <v>385</v>
      </c>
      <c r="CB13" s="234" t="s">
        <v>385</v>
      </c>
      <c r="CC13" s="234" t="s">
        <v>385</v>
      </c>
      <c r="CD13" s="234" t="s">
        <v>385</v>
      </c>
      <c r="CE13" s="234" t="s">
        <v>385</v>
      </c>
      <c r="CF13" s="234" t="s">
        <v>385</v>
      </c>
      <c r="CG13" s="234" t="s">
        <v>385</v>
      </c>
      <c r="CH13" s="234">
        <v>0</v>
      </c>
      <c r="CI13" s="234">
        <v>0</v>
      </c>
      <c r="CJ13" s="289" t="s">
        <v>397</v>
      </c>
    </row>
    <row r="14" spans="1:88" s="201" customFormat="1" ht="12" customHeight="1">
      <c r="A14" s="202" t="s">
        <v>381</v>
      </c>
      <c r="B14" s="203" t="s">
        <v>398</v>
      </c>
      <c r="C14" s="202" t="s">
        <v>399</v>
      </c>
      <c r="D14" s="234">
        <f>SUM(Y14,AT14,BO14)</f>
        <v>3178</v>
      </c>
      <c r="E14" s="234">
        <f>SUM(Z14,AU14,BP14)</f>
        <v>1115</v>
      </c>
      <c r="F14" s="234">
        <f>SUM(AA14,AV14,BQ14)</f>
        <v>2</v>
      </c>
      <c r="G14" s="234">
        <f>SUM(AB14,AW14,BR14)</f>
        <v>0</v>
      </c>
      <c r="H14" s="234">
        <f>SUM(AC14,AX14,BS14)</f>
        <v>402</v>
      </c>
      <c r="I14" s="234">
        <f>SUM(AD14,AY14,BT14)</f>
        <v>260</v>
      </c>
      <c r="J14" s="234">
        <f>SUM(AE14,AZ14,BU14)</f>
        <v>47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1003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349</v>
      </c>
      <c r="W14" s="234">
        <f>SUM(AR14,BM14,CH14)</f>
        <v>0</v>
      </c>
      <c r="X14" s="234">
        <f>SUM(AS14,BN14,CI14)</f>
        <v>0</v>
      </c>
      <c r="Y14" s="234">
        <f>SUM(Z14:AS14)</f>
        <v>1139</v>
      </c>
      <c r="Z14" s="234">
        <v>796</v>
      </c>
      <c r="AA14" s="234">
        <v>1</v>
      </c>
      <c r="AB14" s="234">
        <v>0</v>
      </c>
      <c r="AC14" s="234">
        <v>82</v>
      </c>
      <c r="AD14" s="234">
        <v>260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385</v>
      </c>
      <c r="AK14" s="234" t="s">
        <v>385</v>
      </c>
      <c r="AL14" s="234" t="s">
        <v>385</v>
      </c>
      <c r="AM14" s="234" t="s">
        <v>385</v>
      </c>
      <c r="AN14" s="234" t="s">
        <v>385</v>
      </c>
      <c r="AO14" s="234" t="s">
        <v>385</v>
      </c>
      <c r="AP14" s="234" t="s">
        <v>385</v>
      </c>
      <c r="AQ14" s="234" t="s">
        <v>385</v>
      </c>
      <c r="AR14" s="234">
        <v>0</v>
      </c>
      <c r="AS14" s="234">
        <v>0</v>
      </c>
      <c r="AT14" s="234">
        <f>'施設資源化量内訳'!D14</f>
        <v>1711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312</v>
      </c>
      <c r="AY14" s="234">
        <f>'施設資源化量内訳'!I14</f>
        <v>0</v>
      </c>
      <c r="AZ14" s="234">
        <f>'施設資源化量内訳'!J14</f>
        <v>47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1003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349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328</v>
      </c>
      <c r="BP14" s="234">
        <v>319</v>
      </c>
      <c r="BQ14" s="234">
        <v>1</v>
      </c>
      <c r="BR14" s="234">
        <v>0</v>
      </c>
      <c r="BS14" s="234">
        <v>8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385</v>
      </c>
      <c r="CA14" s="234" t="s">
        <v>385</v>
      </c>
      <c r="CB14" s="234" t="s">
        <v>385</v>
      </c>
      <c r="CC14" s="234" t="s">
        <v>385</v>
      </c>
      <c r="CD14" s="234" t="s">
        <v>385</v>
      </c>
      <c r="CE14" s="234" t="s">
        <v>385</v>
      </c>
      <c r="CF14" s="234" t="s">
        <v>385</v>
      </c>
      <c r="CG14" s="234" t="s">
        <v>385</v>
      </c>
      <c r="CH14" s="234">
        <v>0</v>
      </c>
      <c r="CI14" s="234">
        <v>0</v>
      </c>
      <c r="CJ14" s="289" t="s">
        <v>397</v>
      </c>
    </row>
    <row r="15" spans="1:88" s="201" customFormat="1" ht="12" customHeight="1">
      <c r="A15" s="202" t="s">
        <v>381</v>
      </c>
      <c r="B15" s="203" t="s">
        <v>400</v>
      </c>
      <c r="C15" s="202" t="s">
        <v>401</v>
      </c>
      <c r="D15" s="234">
        <f>SUM(Y15,AT15,BO15)</f>
        <v>4316</v>
      </c>
      <c r="E15" s="234">
        <f>SUM(Z15,AU15,BP15)</f>
        <v>2315</v>
      </c>
      <c r="F15" s="234">
        <f>SUM(AA15,AV15,BQ15)</f>
        <v>12</v>
      </c>
      <c r="G15" s="234">
        <f>SUM(AB15,AW15,BR15)</f>
        <v>190</v>
      </c>
      <c r="H15" s="234">
        <f>SUM(AC15,AX15,BS15)</f>
        <v>379</v>
      </c>
      <c r="I15" s="234">
        <f>SUM(AD15,AY15,BT15)</f>
        <v>386</v>
      </c>
      <c r="J15" s="234">
        <f>SUM(AE15,AZ15,BU15)</f>
        <v>113</v>
      </c>
      <c r="K15" s="234">
        <f>SUM(AF15,BA15,BV15)</f>
        <v>0</v>
      </c>
      <c r="L15" s="234">
        <f>SUM(AG15,BB15,BW15)</f>
        <v>0</v>
      </c>
      <c r="M15" s="234">
        <f>SUM(AH15,BC15,BX15)</f>
        <v>0</v>
      </c>
      <c r="N15" s="234">
        <f>SUM(AI15,BD15,BY15)</f>
        <v>223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606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7</v>
      </c>
      <c r="X15" s="234">
        <f>SUM(AS15,BN15,CI15)</f>
        <v>85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385</v>
      </c>
      <c r="AK15" s="234" t="s">
        <v>385</v>
      </c>
      <c r="AL15" s="234" t="s">
        <v>385</v>
      </c>
      <c r="AM15" s="234" t="s">
        <v>385</v>
      </c>
      <c r="AN15" s="234" t="s">
        <v>385</v>
      </c>
      <c r="AO15" s="234" t="s">
        <v>385</v>
      </c>
      <c r="AP15" s="234" t="s">
        <v>385</v>
      </c>
      <c r="AQ15" s="234" t="s">
        <v>385</v>
      </c>
      <c r="AR15" s="234">
        <v>0</v>
      </c>
      <c r="AS15" s="234">
        <v>0</v>
      </c>
      <c r="AT15" s="234">
        <f>'施設資源化量内訳'!D15</f>
        <v>1821</v>
      </c>
      <c r="AU15" s="234">
        <f>'施設資源化量内訳'!E15</f>
        <v>46</v>
      </c>
      <c r="AV15" s="234">
        <f>'施設資源化量内訳'!F15</f>
        <v>0</v>
      </c>
      <c r="AW15" s="234">
        <f>'施設資源化量内訳'!G15</f>
        <v>190</v>
      </c>
      <c r="AX15" s="234">
        <f>'施設資源化量内訳'!H15</f>
        <v>379</v>
      </c>
      <c r="AY15" s="234">
        <f>'施設資源化量内訳'!I15</f>
        <v>386</v>
      </c>
      <c r="AZ15" s="234">
        <f>'施設資源化量内訳'!J15</f>
        <v>113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9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606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7</v>
      </c>
      <c r="BN15" s="234">
        <f>'施設資源化量内訳'!X15</f>
        <v>85</v>
      </c>
      <c r="BO15" s="234">
        <f>SUM(BP15:CI15)</f>
        <v>2495</v>
      </c>
      <c r="BP15" s="234">
        <v>2269</v>
      </c>
      <c r="BQ15" s="234">
        <v>12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214</v>
      </c>
      <c r="BZ15" s="234" t="s">
        <v>385</v>
      </c>
      <c r="CA15" s="234" t="s">
        <v>385</v>
      </c>
      <c r="CB15" s="234" t="s">
        <v>385</v>
      </c>
      <c r="CC15" s="234" t="s">
        <v>385</v>
      </c>
      <c r="CD15" s="234" t="s">
        <v>385</v>
      </c>
      <c r="CE15" s="234" t="s">
        <v>385</v>
      </c>
      <c r="CF15" s="234" t="s">
        <v>385</v>
      </c>
      <c r="CG15" s="234" t="s">
        <v>385</v>
      </c>
      <c r="CH15" s="234">
        <v>0</v>
      </c>
      <c r="CI15" s="234">
        <v>0</v>
      </c>
      <c r="CJ15" s="289" t="s">
        <v>386</v>
      </c>
    </row>
    <row r="16" spans="1:88" s="201" customFormat="1" ht="12" customHeight="1">
      <c r="A16" s="202" t="s">
        <v>381</v>
      </c>
      <c r="B16" s="203" t="s">
        <v>402</v>
      </c>
      <c r="C16" s="202" t="s">
        <v>403</v>
      </c>
      <c r="D16" s="234">
        <f>SUM(Y16,AT16,BO16)</f>
        <v>692</v>
      </c>
      <c r="E16" s="234">
        <f>SUM(Z16,AU16,BP16)</f>
        <v>526</v>
      </c>
      <c r="F16" s="234">
        <f>SUM(AA16,AV16,BQ16)</f>
        <v>2</v>
      </c>
      <c r="G16" s="234">
        <f>SUM(AB16,AW16,BR16)</f>
        <v>0</v>
      </c>
      <c r="H16" s="234">
        <f>SUM(AC16,AX16,BS16)</f>
        <v>32</v>
      </c>
      <c r="I16" s="234">
        <f>SUM(AD16,AY16,BT16)</f>
        <v>107</v>
      </c>
      <c r="J16" s="234">
        <f>SUM(AE16,AZ16,BU16)</f>
        <v>21</v>
      </c>
      <c r="K16" s="234">
        <f>SUM(AF16,BA16,BV16)</f>
        <v>4</v>
      </c>
      <c r="L16" s="234">
        <f>SUM(AG16,BB16,BW16)</f>
        <v>0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524</v>
      </c>
      <c r="Z16" s="234">
        <v>516</v>
      </c>
      <c r="AA16" s="234">
        <v>2</v>
      </c>
      <c r="AB16" s="234">
        <v>0</v>
      </c>
      <c r="AC16" s="234">
        <v>0</v>
      </c>
      <c r="AD16" s="234">
        <v>6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385</v>
      </c>
      <c r="AK16" s="234" t="s">
        <v>385</v>
      </c>
      <c r="AL16" s="234" t="s">
        <v>385</v>
      </c>
      <c r="AM16" s="234" t="s">
        <v>385</v>
      </c>
      <c r="AN16" s="234" t="s">
        <v>385</v>
      </c>
      <c r="AO16" s="234" t="s">
        <v>385</v>
      </c>
      <c r="AP16" s="234" t="s">
        <v>385</v>
      </c>
      <c r="AQ16" s="234" t="s">
        <v>385</v>
      </c>
      <c r="AR16" s="234">
        <v>0</v>
      </c>
      <c r="AS16" s="234">
        <v>0</v>
      </c>
      <c r="AT16" s="234">
        <f>'施設資源化量内訳'!D16</f>
        <v>158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32</v>
      </c>
      <c r="AY16" s="234">
        <f>'施設資源化量内訳'!I16</f>
        <v>101</v>
      </c>
      <c r="AZ16" s="234">
        <f>'施設資源化量内訳'!J16</f>
        <v>21</v>
      </c>
      <c r="BA16" s="234">
        <f>'施設資源化量内訳'!K16</f>
        <v>4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10</v>
      </c>
      <c r="BP16" s="234">
        <v>10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385</v>
      </c>
      <c r="CA16" s="234" t="s">
        <v>385</v>
      </c>
      <c r="CB16" s="234" t="s">
        <v>385</v>
      </c>
      <c r="CC16" s="234" t="s">
        <v>385</v>
      </c>
      <c r="CD16" s="234" t="s">
        <v>385</v>
      </c>
      <c r="CE16" s="234" t="s">
        <v>385</v>
      </c>
      <c r="CF16" s="234" t="s">
        <v>385</v>
      </c>
      <c r="CG16" s="234" t="s">
        <v>385</v>
      </c>
      <c r="CH16" s="234">
        <v>0</v>
      </c>
      <c r="CI16" s="234">
        <v>0</v>
      </c>
      <c r="CJ16" s="289" t="s">
        <v>386</v>
      </c>
    </row>
    <row r="17" spans="1:88" s="201" customFormat="1" ht="12" customHeight="1">
      <c r="A17" s="202" t="s">
        <v>381</v>
      </c>
      <c r="B17" s="203" t="s">
        <v>404</v>
      </c>
      <c r="C17" s="202" t="s">
        <v>405</v>
      </c>
      <c r="D17" s="234">
        <f>SUM(Y17,AT17,BO17)</f>
        <v>845</v>
      </c>
      <c r="E17" s="234">
        <f>SUM(Z17,AU17,BP17)</f>
        <v>650</v>
      </c>
      <c r="F17" s="234">
        <f>SUM(AA17,AV17,BQ17)</f>
        <v>3</v>
      </c>
      <c r="G17" s="234">
        <f>SUM(AB17,AW17,BR17)</f>
        <v>0</v>
      </c>
      <c r="H17" s="234">
        <f>SUM(AC17,AX17,BS17)</f>
        <v>38</v>
      </c>
      <c r="I17" s="234">
        <f>SUM(AD17,AY17,BT17)</f>
        <v>115</v>
      </c>
      <c r="J17" s="234">
        <f>SUM(AE17,AZ17,BU17)</f>
        <v>33</v>
      </c>
      <c r="K17" s="234">
        <f>SUM(AF17,BA17,BV17)</f>
        <v>6</v>
      </c>
      <c r="L17" s="234">
        <f>SUM(AG17,BB17,BW17)</f>
        <v>0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385</v>
      </c>
      <c r="AK17" s="234" t="s">
        <v>385</v>
      </c>
      <c r="AL17" s="234" t="s">
        <v>385</v>
      </c>
      <c r="AM17" s="234" t="s">
        <v>385</v>
      </c>
      <c r="AN17" s="234" t="s">
        <v>385</v>
      </c>
      <c r="AO17" s="234" t="s">
        <v>385</v>
      </c>
      <c r="AP17" s="234" t="s">
        <v>385</v>
      </c>
      <c r="AQ17" s="234" t="s">
        <v>385</v>
      </c>
      <c r="AR17" s="234">
        <v>0</v>
      </c>
      <c r="AS17" s="234">
        <v>0</v>
      </c>
      <c r="AT17" s="234">
        <f>'施設資源化量内訳'!D17</f>
        <v>670</v>
      </c>
      <c r="AU17" s="234">
        <f>'施設資源化量内訳'!E17</f>
        <v>475</v>
      </c>
      <c r="AV17" s="234">
        <f>'施設資源化量内訳'!F17</f>
        <v>3</v>
      </c>
      <c r="AW17" s="234">
        <f>'施設資源化量内訳'!G17</f>
        <v>0</v>
      </c>
      <c r="AX17" s="234">
        <f>'施設資源化量内訳'!H17</f>
        <v>38</v>
      </c>
      <c r="AY17" s="234">
        <f>'施設資源化量内訳'!I17</f>
        <v>115</v>
      </c>
      <c r="AZ17" s="234">
        <f>'施設資源化量内訳'!J17</f>
        <v>33</v>
      </c>
      <c r="BA17" s="234">
        <f>'施設資源化量内訳'!K17</f>
        <v>6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175</v>
      </c>
      <c r="BP17" s="234">
        <v>175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385</v>
      </c>
      <c r="CA17" s="234" t="s">
        <v>385</v>
      </c>
      <c r="CB17" s="234" t="s">
        <v>385</v>
      </c>
      <c r="CC17" s="234" t="s">
        <v>385</v>
      </c>
      <c r="CD17" s="234" t="s">
        <v>385</v>
      </c>
      <c r="CE17" s="234" t="s">
        <v>385</v>
      </c>
      <c r="CF17" s="234" t="s">
        <v>385</v>
      </c>
      <c r="CG17" s="234" t="s">
        <v>385</v>
      </c>
      <c r="CH17" s="234">
        <v>0</v>
      </c>
      <c r="CI17" s="234">
        <v>0</v>
      </c>
      <c r="CJ17" s="289" t="s">
        <v>386</v>
      </c>
    </row>
    <row r="18" spans="1:88" s="201" customFormat="1" ht="12" customHeight="1">
      <c r="A18" s="202" t="s">
        <v>381</v>
      </c>
      <c r="B18" s="203" t="s">
        <v>406</v>
      </c>
      <c r="C18" s="202" t="s">
        <v>407</v>
      </c>
      <c r="D18" s="234">
        <f>SUM(Y18,AT18,BO18)</f>
        <v>2756</v>
      </c>
      <c r="E18" s="234">
        <f>SUM(Z18,AU18,BP18)</f>
        <v>1160</v>
      </c>
      <c r="F18" s="234">
        <f>SUM(AA18,AV18,BQ18)</f>
        <v>1</v>
      </c>
      <c r="G18" s="234">
        <f>SUM(AB18,AW18,BR18)</f>
        <v>0</v>
      </c>
      <c r="H18" s="234">
        <f>SUM(AC18,AX18,BS18)</f>
        <v>344</v>
      </c>
      <c r="I18" s="234">
        <f>SUM(AD18,AY18,BT18)</f>
        <v>199</v>
      </c>
      <c r="J18" s="234">
        <f>SUM(AE18,AZ18,BU18)</f>
        <v>42</v>
      </c>
      <c r="K18" s="234">
        <f>SUM(AF18,BA18,BV18)</f>
        <v>0</v>
      </c>
      <c r="L18" s="234">
        <f>SUM(AG18,BB18,BW18)</f>
        <v>0</v>
      </c>
      <c r="M18" s="234">
        <f>SUM(AH18,BC18,BX18)</f>
        <v>0</v>
      </c>
      <c r="N18" s="234">
        <f>SUM(AI18,BD18,BY18)</f>
        <v>85</v>
      </c>
      <c r="O18" s="234">
        <f>SUM(AJ18,BE18,BZ18)</f>
        <v>0</v>
      </c>
      <c r="P18" s="234">
        <f>SUM(AK18,BF18,CA18)</f>
        <v>0</v>
      </c>
      <c r="Q18" s="234">
        <f>SUM(AL18,BG18,CB18)</f>
        <v>686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239</v>
      </c>
      <c r="W18" s="234">
        <f>SUM(AR18,BM18,CH18)</f>
        <v>0</v>
      </c>
      <c r="X18" s="234">
        <f>SUM(AS18,BN18,CI18)</f>
        <v>0</v>
      </c>
      <c r="Y18" s="234">
        <f>SUM(Z18:AS18)</f>
        <v>1216</v>
      </c>
      <c r="Z18" s="234">
        <v>1130</v>
      </c>
      <c r="AA18" s="234">
        <v>1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85</v>
      </c>
      <c r="AJ18" s="234" t="s">
        <v>385</v>
      </c>
      <c r="AK18" s="234" t="s">
        <v>385</v>
      </c>
      <c r="AL18" s="234" t="s">
        <v>385</v>
      </c>
      <c r="AM18" s="234" t="s">
        <v>385</v>
      </c>
      <c r="AN18" s="234" t="s">
        <v>385</v>
      </c>
      <c r="AO18" s="234" t="s">
        <v>385</v>
      </c>
      <c r="AP18" s="234" t="s">
        <v>385</v>
      </c>
      <c r="AQ18" s="234" t="s">
        <v>385</v>
      </c>
      <c r="AR18" s="234">
        <v>0</v>
      </c>
      <c r="AS18" s="234">
        <v>0</v>
      </c>
      <c r="AT18" s="234">
        <f>'施設資源化量内訳'!D18</f>
        <v>1510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344</v>
      </c>
      <c r="AY18" s="234">
        <f>'施設資源化量内訳'!I18</f>
        <v>199</v>
      </c>
      <c r="AZ18" s="234">
        <f>'施設資源化量内訳'!J18</f>
        <v>42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686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239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30</v>
      </c>
      <c r="BP18" s="234">
        <v>30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385</v>
      </c>
      <c r="CA18" s="234" t="s">
        <v>385</v>
      </c>
      <c r="CB18" s="234" t="s">
        <v>385</v>
      </c>
      <c r="CC18" s="234" t="s">
        <v>385</v>
      </c>
      <c r="CD18" s="234" t="s">
        <v>385</v>
      </c>
      <c r="CE18" s="234" t="s">
        <v>385</v>
      </c>
      <c r="CF18" s="234" t="s">
        <v>385</v>
      </c>
      <c r="CG18" s="234" t="s">
        <v>385</v>
      </c>
      <c r="CH18" s="234">
        <v>0</v>
      </c>
      <c r="CI18" s="234">
        <v>0</v>
      </c>
      <c r="CJ18" s="289" t="s">
        <v>386</v>
      </c>
    </row>
    <row r="19" spans="1:88" s="201" customFormat="1" ht="12" customHeight="1">
      <c r="A19" s="202" t="s">
        <v>381</v>
      </c>
      <c r="B19" s="203" t="s">
        <v>408</v>
      </c>
      <c r="C19" s="202" t="s">
        <v>409</v>
      </c>
      <c r="D19" s="234">
        <f>SUM(Y19,AT19,BO19)</f>
        <v>392</v>
      </c>
      <c r="E19" s="234">
        <f>SUM(Z19,AU19,BP19)</f>
        <v>146</v>
      </c>
      <c r="F19" s="234">
        <f>SUM(AA19,AV19,BQ19)</f>
        <v>0</v>
      </c>
      <c r="G19" s="234">
        <f>SUM(AB19,AW19,BR19)</f>
        <v>0</v>
      </c>
      <c r="H19" s="234">
        <f>SUM(AC19,AX19,BS19)</f>
        <v>140</v>
      </c>
      <c r="I19" s="234">
        <f>SUM(AD19,AY19,BT19)</f>
        <v>28</v>
      </c>
      <c r="J19" s="234">
        <f>SUM(AE19,AZ19,BU19)</f>
        <v>12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66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0</v>
      </c>
      <c r="Y19" s="234">
        <f>SUM(Z19:AS19)</f>
        <v>146</v>
      </c>
      <c r="Z19" s="234">
        <v>146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385</v>
      </c>
      <c r="AK19" s="234" t="s">
        <v>385</v>
      </c>
      <c r="AL19" s="234" t="s">
        <v>385</v>
      </c>
      <c r="AM19" s="234" t="s">
        <v>385</v>
      </c>
      <c r="AN19" s="234" t="s">
        <v>385</v>
      </c>
      <c r="AO19" s="234" t="s">
        <v>385</v>
      </c>
      <c r="AP19" s="234" t="s">
        <v>385</v>
      </c>
      <c r="AQ19" s="234" t="s">
        <v>385</v>
      </c>
      <c r="AR19" s="234">
        <v>0</v>
      </c>
      <c r="AS19" s="234">
        <v>0</v>
      </c>
      <c r="AT19" s="234">
        <f>'施設資源化量内訳'!D19</f>
        <v>246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140</v>
      </c>
      <c r="AY19" s="234">
        <f>'施設資源化量内訳'!I19</f>
        <v>28</v>
      </c>
      <c r="AZ19" s="234">
        <f>'施設資源化量内訳'!J19</f>
        <v>12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66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385</v>
      </c>
      <c r="CA19" s="234" t="s">
        <v>385</v>
      </c>
      <c r="CB19" s="234" t="s">
        <v>385</v>
      </c>
      <c r="CC19" s="234" t="s">
        <v>385</v>
      </c>
      <c r="CD19" s="234" t="s">
        <v>385</v>
      </c>
      <c r="CE19" s="234" t="s">
        <v>385</v>
      </c>
      <c r="CF19" s="234" t="s">
        <v>385</v>
      </c>
      <c r="CG19" s="234" t="s">
        <v>385</v>
      </c>
      <c r="CH19" s="234">
        <v>0</v>
      </c>
      <c r="CI19" s="234">
        <v>0</v>
      </c>
      <c r="CJ19" s="289" t="s">
        <v>386</v>
      </c>
    </row>
    <row r="20" spans="1:88" s="201" customFormat="1" ht="12" customHeight="1">
      <c r="A20" s="202" t="s">
        <v>381</v>
      </c>
      <c r="B20" s="203" t="s">
        <v>410</v>
      </c>
      <c r="C20" s="202" t="s">
        <v>411</v>
      </c>
      <c r="D20" s="234">
        <f>SUM(Y20,AT20,BO20)</f>
        <v>1168</v>
      </c>
      <c r="E20" s="234">
        <f>SUM(Z20,AU20,BP20)</f>
        <v>556</v>
      </c>
      <c r="F20" s="234">
        <f>SUM(AA20,AV20,BQ20)</f>
        <v>5</v>
      </c>
      <c r="G20" s="234">
        <f>SUM(AB20,AW20,BR20)</f>
        <v>152</v>
      </c>
      <c r="H20" s="234">
        <f>SUM(AC20,AX20,BS20)</f>
        <v>61</v>
      </c>
      <c r="I20" s="234">
        <f>SUM(AD20,AY20,BT20)</f>
        <v>145</v>
      </c>
      <c r="J20" s="234">
        <f>SUM(AE20,AZ20,BU20)</f>
        <v>52</v>
      </c>
      <c r="K20" s="234">
        <f>SUM(AF20,BA20,BV20)</f>
        <v>0</v>
      </c>
      <c r="L20" s="234">
        <f>SUM(AG20,BB20,BW20)</f>
        <v>193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4</v>
      </c>
      <c r="Y20" s="234">
        <f>SUM(Z20:AS20)</f>
        <v>1168</v>
      </c>
      <c r="Z20" s="234">
        <v>556</v>
      </c>
      <c r="AA20" s="234">
        <v>5</v>
      </c>
      <c r="AB20" s="234">
        <v>152</v>
      </c>
      <c r="AC20" s="234">
        <v>61</v>
      </c>
      <c r="AD20" s="234">
        <v>145</v>
      </c>
      <c r="AE20" s="234">
        <v>52</v>
      </c>
      <c r="AF20" s="234">
        <v>0</v>
      </c>
      <c r="AG20" s="234">
        <v>193</v>
      </c>
      <c r="AH20" s="234">
        <v>0</v>
      </c>
      <c r="AI20" s="234">
        <v>0</v>
      </c>
      <c r="AJ20" s="234" t="s">
        <v>385</v>
      </c>
      <c r="AK20" s="234" t="s">
        <v>385</v>
      </c>
      <c r="AL20" s="234" t="s">
        <v>385</v>
      </c>
      <c r="AM20" s="234" t="s">
        <v>385</v>
      </c>
      <c r="AN20" s="234" t="s">
        <v>385</v>
      </c>
      <c r="AO20" s="234" t="s">
        <v>385</v>
      </c>
      <c r="AP20" s="234" t="s">
        <v>385</v>
      </c>
      <c r="AQ20" s="234" t="s">
        <v>385</v>
      </c>
      <c r="AR20" s="234">
        <v>0</v>
      </c>
      <c r="AS20" s="234">
        <v>4</v>
      </c>
      <c r="AT20" s="234">
        <f>'施設資源化量内訳'!D20</f>
        <v>0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0</v>
      </c>
      <c r="AY20" s="234">
        <f>'施設資源化量内訳'!I20</f>
        <v>0</v>
      </c>
      <c r="AZ20" s="234">
        <f>'施設資源化量内訳'!J20</f>
        <v>0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385</v>
      </c>
      <c r="CA20" s="234" t="s">
        <v>385</v>
      </c>
      <c r="CB20" s="234" t="s">
        <v>385</v>
      </c>
      <c r="CC20" s="234" t="s">
        <v>385</v>
      </c>
      <c r="CD20" s="234" t="s">
        <v>385</v>
      </c>
      <c r="CE20" s="234" t="s">
        <v>385</v>
      </c>
      <c r="CF20" s="234" t="s">
        <v>385</v>
      </c>
      <c r="CG20" s="234" t="s">
        <v>385</v>
      </c>
      <c r="CH20" s="234">
        <v>0</v>
      </c>
      <c r="CI20" s="234">
        <v>0</v>
      </c>
      <c r="CJ20" s="289" t="s">
        <v>397</v>
      </c>
    </row>
    <row r="21" spans="1:88" s="201" customFormat="1" ht="12" customHeight="1">
      <c r="A21" s="202" t="s">
        <v>381</v>
      </c>
      <c r="B21" s="203" t="s">
        <v>412</v>
      </c>
      <c r="C21" s="202" t="s">
        <v>413</v>
      </c>
      <c r="D21" s="234">
        <f>SUM(Y21,AT21,BO21)</f>
        <v>1173</v>
      </c>
      <c r="E21" s="234">
        <f>SUM(Z21,AU21,BP21)</f>
        <v>615</v>
      </c>
      <c r="F21" s="234">
        <f>SUM(AA21,AV21,BQ21)</f>
        <v>1</v>
      </c>
      <c r="G21" s="234">
        <f>SUM(AB21,AW21,BR21)</f>
        <v>70</v>
      </c>
      <c r="H21" s="234">
        <f>SUM(AC21,AX21,BS21)</f>
        <v>166</v>
      </c>
      <c r="I21" s="234">
        <f>SUM(AD21,AY21,BT21)</f>
        <v>140</v>
      </c>
      <c r="J21" s="234">
        <f>SUM(AE21,AZ21,BU21)</f>
        <v>46</v>
      </c>
      <c r="K21" s="234">
        <f>SUM(AF21,BA21,BV21)</f>
        <v>0</v>
      </c>
      <c r="L21" s="234">
        <f>SUM(AG21,BB21,BW21)</f>
        <v>128</v>
      </c>
      <c r="M21" s="234">
        <f>SUM(AH21,BC21,BX21)</f>
        <v>0</v>
      </c>
      <c r="N21" s="234">
        <f>SUM(AI21,BD21,BY21)</f>
        <v>7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519</v>
      </c>
      <c r="Z21" s="234">
        <v>379</v>
      </c>
      <c r="AA21" s="234">
        <v>1</v>
      </c>
      <c r="AB21" s="234">
        <v>70</v>
      </c>
      <c r="AC21" s="234">
        <v>69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385</v>
      </c>
      <c r="AK21" s="234" t="s">
        <v>385</v>
      </c>
      <c r="AL21" s="234" t="s">
        <v>385</v>
      </c>
      <c r="AM21" s="234" t="s">
        <v>385</v>
      </c>
      <c r="AN21" s="234" t="s">
        <v>385</v>
      </c>
      <c r="AO21" s="234" t="s">
        <v>385</v>
      </c>
      <c r="AP21" s="234" t="s">
        <v>385</v>
      </c>
      <c r="AQ21" s="234" t="s">
        <v>385</v>
      </c>
      <c r="AR21" s="234">
        <v>0</v>
      </c>
      <c r="AS21" s="234">
        <v>0</v>
      </c>
      <c r="AT21" s="234">
        <f>'施設資源化量内訳'!D21</f>
        <v>392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93</v>
      </c>
      <c r="AY21" s="234">
        <f>'施設資源化量内訳'!I21</f>
        <v>125</v>
      </c>
      <c r="AZ21" s="234">
        <f>'施設資源化量内訳'!J21</f>
        <v>46</v>
      </c>
      <c r="BA21" s="234">
        <f>'施設資源化量内訳'!K21</f>
        <v>0</v>
      </c>
      <c r="BB21" s="234">
        <f>'施設資源化量内訳'!L21</f>
        <v>128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262</v>
      </c>
      <c r="BP21" s="234">
        <v>236</v>
      </c>
      <c r="BQ21" s="234">
        <v>0</v>
      </c>
      <c r="BR21" s="234">
        <v>0</v>
      </c>
      <c r="BS21" s="234">
        <v>4</v>
      </c>
      <c r="BT21" s="234">
        <v>15</v>
      </c>
      <c r="BU21" s="234">
        <v>0</v>
      </c>
      <c r="BV21" s="234">
        <v>0</v>
      </c>
      <c r="BW21" s="234">
        <v>0</v>
      </c>
      <c r="BX21" s="234">
        <v>0</v>
      </c>
      <c r="BY21" s="234">
        <v>7</v>
      </c>
      <c r="BZ21" s="234" t="s">
        <v>385</v>
      </c>
      <c r="CA21" s="234" t="s">
        <v>385</v>
      </c>
      <c r="CB21" s="234" t="s">
        <v>385</v>
      </c>
      <c r="CC21" s="234" t="s">
        <v>385</v>
      </c>
      <c r="CD21" s="234" t="s">
        <v>385</v>
      </c>
      <c r="CE21" s="234" t="s">
        <v>385</v>
      </c>
      <c r="CF21" s="234" t="s">
        <v>385</v>
      </c>
      <c r="CG21" s="234" t="s">
        <v>385</v>
      </c>
      <c r="CH21" s="234">
        <v>0</v>
      </c>
      <c r="CI21" s="234">
        <v>0</v>
      </c>
      <c r="CJ21" s="289" t="s">
        <v>386</v>
      </c>
    </row>
    <row r="22" spans="1:88" s="201" customFormat="1" ht="12" customHeight="1">
      <c r="A22" s="202" t="s">
        <v>381</v>
      </c>
      <c r="B22" s="203" t="s">
        <v>414</v>
      </c>
      <c r="C22" s="202" t="s">
        <v>415</v>
      </c>
      <c r="D22" s="234">
        <f>SUM(Y22,AT22,BO22)</f>
        <v>524</v>
      </c>
      <c r="E22" s="234">
        <f>SUM(Z22,AU22,BP22)</f>
        <v>378</v>
      </c>
      <c r="F22" s="234">
        <f>SUM(AA22,AV22,BQ22)</f>
        <v>0</v>
      </c>
      <c r="G22" s="234">
        <f>SUM(AB22,AW22,BR22)</f>
        <v>0</v>
      </c>
      <c r="H22" s="234">
        <f>SUM(AC22,AX22,BS22)</f>
        <v>26</v>
      </c>
      <c r="I22" s="234">
        <f>SUM(AD22,AY22,BT22)</f>
        <v>59</v>
      </c>
      <c r="J22" s="234">
        <f>SUM(AE22,AZ22,BU22)</f>
        <v>20</v>
      </c>
      <c r="K22" s="234">
        <f>SUM(AF22,BA22,BV22)</f>
        <v>0</v>
      </c>
      <c r="L22" s="234">
        <f>SUM(AG22,BB22,BW22)</f>
        <v>41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404</v>
      </c>
      <c r="Z22" s="234">
        <v>378</v>
      </c>
      <c r="AA22" s="234">
        <v>0</v>
      </c>
      <c r="AB22" s="234">
        <v>0</v>
      </c>
      <c r="AC22" s="234">
        <v>26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385</v>
      </c>
      <c r="AK22" s="234" t="s">
        <v>385</v>
      </c>
      <c r="AL22" s="234" t="s">
        <v>385</v>
      </c>
      <c r="AM22" s="234" t="s">
        <v>385</v>
      </c>
      <c r="AN22" s="234" t="s">
        <v>385</v>
      </c>
      <c r="AO22" s="234" t="s">
        <v>385</v>
      </c>
      <c r="AP22" s="234" t="s">
        <v>385</v>
      </c>
      <c r="AQ22" s="234" t="s">
        <v>385</v>
      </c>
      <c r="AR22" s="234">
        <v>0</v>
      </c>
      <c r="AS22" s="234">
        <v>0</v>
      </c>
      <c r="AT22" s="234">
        <f>'施設資源化量内訳'!D22</f>
        <v>120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0</v>
      </c>
      <c r="AY22" s="234">
        <f>'施設資源化量内訳'!I22</f>
        <v>59</v>
      </c>
      <c r="AZ22" s="234">
        <f>'施設資源化量内訳'!J22</f>
        <v>20</v>
      </c>
      <c r="BA22" s="234">
        <f>'施設資源化量内訳'!K22</f>
        <v>0</v>
      </c>
      <c r="BB22" s="234">
        <f>'施設資源化量内訳'!L22</f>
        <v>41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385</v>
      </c>
      <c r="CA22" s="234" t="s">
        <v>385</v>
      </c>
      <c r="CB22" s="234" t="s">
        <v>385</v>
      </c>
      <c r="CC22" s="234" t="s">
        <v>385</v>
      </c>
      <c r="CD22" s="234" t="s">
        <v>385</v>
      </c>
      <c r="CE22" s="234" t="s">
        <v>385</v>
      </c>
      <c r="CF22" s="234" t="s">
        <v>385</v>
      </c>
      <c r="CG22" s="234" t="s">
        <v>385</v>
      </c>
      <c r="CH22" s="234">
        <v>0</v>
      </c>
      <c r="CI22" s="234">
        <v>0</v>
      </c>
      <c r="CJ22" s="289" t="s">
        <v>386</v>
      </c>
    </row>
    <row r="23" spans="1:88" s="201" customFormat="1" ht="12" customHeight="1">
      <c r="A23" s="202" t="s">
        <v>381</v>
      </c>
      <c r="B23" s="203" t="s">
        <v>416</v>
      </c>
      <c r="C23" s="202" t="s">
        <v>417</v>
      </c>
      <c r="D23" s="234">
        <f>SUM(Y23,AT23,BO23)</f>
        <v>1727</v>
      </c>
      <c r="E23" s="234">
        <f>SUM(Z23,AU23,BP23)</f>
        <v>1242</v>
      </c>
      <c r="F23" s="234">
        <f>SUM(AA23,AV23,BQ23)</f>
        <v>6</v>
      </c>
      <c r="G23" s="234">
        <f>SUM(AB23,AW23,BR23)</f>
        <v>0</v>
      </c>
      <c r="H23" s="234">
        <f>SUM(AC23,AX23,BS23)</f>
        <v>194</v>
      </c>
      <c r="I23" s="234">
        <f>SUM(AD23,AY23,BT23)</f>
        <v>181</v>
      </c>
      <c r="J23" s="234">
        <f>SUM(AE23,AZ23,BU23)</f>
        <v>5</v>
      </c>
      <c r="K23" s="234">
        <f>SUM(AF23,BA23,BV23)</f>
        <v>2</v>
      </c>
      <c r="L23" s="234">
        <f>SUM(AG23,BB23,BW23)</f>
        <v>0</v>
      </c>
      <c r="M23" s="234">
        <f>SUM(AH23,BC23,BX23)</f>
        <v>0</v>
      </c>
      <c r="N23" s="234">
        <f>SUM(AI23,BD23,BY23)</f>
        <v>76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5</v>
      </c>
      <c r="X23" s="234">
        <f>SUM(AS23,BN23,CI23)</f>
        <v>16</v>
      </c>
      <c r="Y23" s="234">
        <f>SUM(Z23:AS23)</f>
        <v>1272</v>
      </c>
      <c r="Z23" s="234">
        <v>958</v>
      </c>
      <c r="AA23" s="234">
        <v>6</v>
      </c>
      <c r="AB23" s="234">
        <v>0</v>
      </c>
      <c r="AC23" s="234">
        <v>55</v>
      </c>
      <c r="AD23" s="234">
        <v>180</v>
      </c>
      <c r="AE23" s="234">
        <v>0</v>
      </c>
      <c r="AF23" s="234">
        <v>2</v>
      </c>
      <c r="AG23" s="234">
        <v>0</v>
      </c>
      <c r="AH23" s="234">
        <v>0</v>
      </c>
      <c r="AI23" s="234">
        <v>66</v>
      </c>
      <c r="AJ23" s="234" t="s">
        <v>385</v>
      </c>
      <c r="AK23" s="234" t="s">
        <v>385</v>
      </c>
      <c r="AL23" s="234" t="s">
        <v>385</v>
      </c>
      <c r="AM23" s="234" t="s">
        <v>385</v>
      </c>
      <c r="AN23" s="234" t="s">
        <v>385</v>
      </c>
      <c r="AO23" s="234" t="s">
        <v>385</v>
      </c>
      <c r="AP23" s="234" t="s">
        <v>385</v>
      </c>
      <c r="AQ23" s="234" t="s">
        <v>385</v>
      </c>
      <c r="AR23" s="234">
        <v>5</v>
      </c>
      <c r="AS23" s="234">
        <v>0</v>
      </c>
      <c r="AT23" s="234">
        <f>'施設資源化量内訳'!D23</f>
        <v>158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137</v>
      </c>
      <c r="AY23" s="234">
        <f>'施設資源化量内訳'!I23</f>
        <v>0</v>
      </c>
      <c r="AZ23" s="234">
        <f>'施設資源化量内訳'!J23</f>
        <v>5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16</v>
      </c>
      <c r="BO23" s="234">
        <f>SUM(BP23:CI23)</f>
        <v>297</v>
      </c>
      <c r="BP23" s="234">
        <v>284</v>
      </c>
      <c r="BQ23" s="234">
        <v>0</v>
      </c>
      <c r="BR23" s="234">
        <v>0</v>
      </c>
      <c r="BS23" s="234">
        <v>2</v>
      </c>
      <c r="BT23" s="234">
        <v>1</v>
      </c>
      <c r="BU23" s="234">
        <v>0</v>
      </c>
      <c r="BV23" s="234">
        <v>0</v>
      </c>
      <c r="BW23" s="234">
        <v>0</v>
      </c>
      <c r="BX23" s="234">
        <v>0</v>
      </c>
      <c r="BY23" s="234">
        <v>10</v>
      </c>
      <c r="BZ23" s="234" t="s">
        <v>385</v>
      </c>
      <c r="CA23" s="234" t="s">
        <v>385</v>
      </c>
      <c r="CB23" s="234" t="s">
        <v>385</v>
      </c>
      <c r="CC23" s="234" t="s">
        <v>385</v>
      </c>
      <c r="CD23" s="234" t="s">
        <v>385</v>
      </c>
      <c r="CE23" s="234" t="s">
        <v>385</v>
      </c>
      <c r="CF23" s="234" t="s">
        <v>385</v>
      </c>
      <c r="CG23" s="234" t="s">
        <v>385</v>
      </c>
      <c r="CH23" s="234">
        <v>0</v>
      </c>
      <c r="CI23" s="234">
        <v>0</v>
      </c>
      <c r="CJ23" s="289" t="s">
        <v>397</v>
      </c>
    </row>
    <row r="24" spans="1:88" s="201" customFormat="1" ht="12" customHeight="1">
      <c r="A24" s="202" t="s">
        <v>381</v>
      </c>
      <c r="B24" s="203" t="s">
        <v>418</v>
      </c>
      <c r="C24" s="202" t="s">
        <v>419</v>
      </c>
      <c r="D24" s="234">
        <f>SUM(Y24,AT24,BO24)</f>
        <v>848</v>
      </c>
      <c r="E24" s="234">
        <f>SUM(Z24,AU24,BP24)</f>
        <v>565</v>
      </c>
      <c r="F24" s="234">
        <f>SUM(AA24,AV24,BQ24)</f>
        <v>1</v>
      </c>
      <c r="G24" s="234">
        <f>SUM(AB24,AW24,BR24)</f>
        <v>0</v>
      </c>
      <c r="H24" s="234">
        <f>SUM(AC24,AX24,BS24)</f>
        <v>51</v>
      </c>
      <c r="I24" s="234">
        <f>SUM(AD24,AY24,BT24)</f>
        <v>126</v>
      </c>
      <c r="J24" s="234">
        <f>SUM(AE24,AZ24,BU24)</f>
        <v>28</v>
      </c>
      <c r="K24" s="234">
        <f>SUM(AF24,BA24,BV24)</f>
        <v>0</v>
      </c>
      <c r="L24" s="234">
        <f>SUM(AG24,BB24,BW24)</f>
        <v>42</v>
      </c>
      <c r="M24" s="234">
        <f>SUM(AH24,BC24,BX24)</f>
        <v>0</v>
      </c>
      <c r="N24" s="234">
        <f>SUM(AI24,BD24,BY24)</f>
        <v>29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6</v>
      </c>
      <c r="Y24" s="234">
        <f>SUM(Z24:AS24)</f>
        <v>48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42</v>
      </c>
      <c r="AH24" s="234">
        <v>0</v>
      </c>
      <c r="AI24" s="234">
        <v>0</v>
      </c>
      <c r="AJ24" s="234" t="s">
        <v>385</v>
      </c>
      <c r="AK24" s="234" t="s">
        <v>385</v>
      </c>
      <c r="AL24" s="234" t="s">
        <v>385</v>
      </c>
      <c r="AM24" s="234" t="s">
        <v>385</v>
      </c>
      <c r="AN24" s="234" t="s">
        <v>385</v>
      </c>
      <c r="AO24" s="234" t="s">
        <v>385</v>
      </c>
      <c r="AP24" s="234" t="s">
        <v>385</v>
      </c>
      <c r="AQ24" s="234" t="s">
        <v>385</v>
      </c>
      <c r="AR24" s="234">
        <v>0</v>
      </c>
      <c r="AS24" s="234">
        <v>6</v>
      </c>
      <c r="AT24" s="234">
        <f>'施設資源化量内訳'!D24</f>
        <v>800</v>
      </c>
      <c r="AU24" s="234">
        <f>'施設資源化量内訳'!E24</f>
        <v>565</v>
      </c>
      <c r="AV24" s="234">
        <f>'施設資源化量内訳'!F24</f>
        <v>1</v>
      </c>
      <c r="AW24" s="234">
        <f>'施設資源化量内訳'!G24</f>
        <v>0</v>
      </c>
      <c r="AX24" s="234">
        <f>'施設資源化量内訳'!H24</f>
        <v>51</v>
      </c>
      <c r="AY24" s="234">
        <f>'施設資源化量内訳'!I24</f>
        <v>126</v>
      </c>
      <c r="AZ24" s="234">
        <f>'施設資源化量内訳'!J24</f>
        <v>28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29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385</v>
      </c>
      <c r="CA24" s="234" t="s">
        <v>385</v>
      </c>
      <c r="CB24" s="234" t="s">
        <v>385</v>
      </c>
      <c r="CC24" s="234" t="s">
        <v>385</v>
      </c>
      <c r="CD24" s="234" t="s">
        <v>385</v>
      </c>
      <c r="CE24" s="234" t="s">
        <v>385</v>
      </c>
      <c r="CF24" s="234" t="s">
        <v>385</v>
      </c>
      <c r="CG24" s="234" t="s">
        <v>385</v>
      </c>
      <c r="CH24" s="234">
        <v>0</v>
      </c>
      <c r="CI24" s="234">
        <v>0</v>
      </c>
      <c r="CJ24" s="289" t="s">
        <v>386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420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226</v>
      </c>
      <c r="B2" s="314" t="s">
        <v>227</v>
      </c>
      <c r="C2" s="314" t="s">
        <v>228</v>
      </c>
      <c r="D2" s="390" t="s">
        <v>340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343</v>
      </c>
      <c r="E3" s="328" t="s">
        <v>345</v>
      </c>
      <c r="F3" s="328" t="s">
        <v>347</v>
      </c>
      <c r="G3" s="328" t="s">
        <v>349</v>
      </c>
      <c r="H3" s="328" t="s">
        <v>351</v>
      </c>
      <c r="I3" s="328" t="s">
        <v>353</v>
      </c>
      <c r="J3" s="328" t="s">
        <v>354</v>
      </c>
      <c r="K3" s="328" t="s">
        <v>356</v>
      </c>
      <c r="L3" s="328" t="s">
        <v>421</v>
      </c>
      <c r="M3" s="328" t="s">
        <v>422</v>
      </c>
      <c r="N3" s="328" t="s">
        <v>362</v>
      </c>
      <c r="O3" s="328" t="s">
        <v>364</v>
      </c>
      <c r="P3" s="328" t="s">
        <v>366</v>
      </c>
      <c r="Q3" s="328" t="s">
        <v>368</v>
      </c>
      <c r="R3" s="298" t="s">
        <v>369</v>
      </c>
      <c r="S3" s="298" t="s">
        <v>423</v>
      </c>
      <c r="T3" s="328" t="s">
        <v>424</v>
      </c>
      <c r="U3" s="328" t="s">
        <v>425</v>
      </c>
      <c r="V3" s="328" t="s">
        <v>426</v>
      </c>
      <c r="W3" s="328" t="s">
        <v>427</v>
      </c>
      <c r="X3" s="328" t="s">
        <v>326</v>
      </c>
      <c r="Y3" s="392" t="s">
        <v>428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429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430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431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432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433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434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435</v>
      </c>
      <c r="AA4" s="328" t="s">
        <v>436</v>
      </c>
      <c r="AB4" s="328" t="s">
        <v>437</v>
      </c>
      <c r="AC4" s="328" t="s">
        <v>438</v>
      </c>
      <c r="AD4" s="328" t="s">
        <v>439</v>
      </c>
      <c r="AE4" s="328" t="s">
        <v>440</v>
      </c>
      <c r="AF4" s="328" t="s">
        <v>441</v>
      </c>
      <c r="AG4" s="328" t="s">
        <v>442</v>
      </c>
      <c r="AH4" s="328" t="s">
        <v>443</v>
      </c>
      <c r="AI4" s="328" t="s">
        <v>444</v>
      </c>
      <c r="AJ4" s="328" t="s">
        <v>445</v>
      </c>
      <c r="AK4" s="328" t="s">
        <v>446</v>
      </c>
      <c r="AL4" s="328" t="s">
        <v>447</v>
      </c>
      <c r="AM4" s="328" t="s">
        <v>448</v>
      </c>
      <c r="AN4" s="328" t="s">
        <v>423</v>
      </c>
      <c r="AO4" s="328" t="s">
        <v>424</v>
      </c>
      <c r="AP4" s="328" t="s">
        <v>425</v>
      </c>
      <c r="AQ4" s="328" t="s">
        <v>426</v>
      </c>
      <c r="AR4" s="328" t="s">
        <v>427</v>
      </c>
      <c r="AS4" s="328" t="s">
        <v>326</v>
      </c>
      <c r="AT4" s="331" t="s">
        <v>158</v>
      </c>
      <c r="AU4" s="328" t="s">
        <v>435</v>
      </c>
      <c r="AV4" s="328" t="s">
        <v>436</v>
      </c>
      <c r="AW4" s="328" t="s">
        <v>437</v>
      </c>
      <c r="AX4" s="328" t="s">
        <v>438</v>
      </c>
      <c r="AY4" s="328" t="s">
        <v>439</v>
      </c>
      <c r="AZ4" s="328" t="s">
        <v>440</v>
      </c>
      <c r="BA4" s="328" t="s">
        <v>441</v>
      </c>
      <c r="BB4" s="328" t="s">
        <v>442</v>
      </c>
      <c r="BC4" s="328" t="s">
        <v>443</v>
      </c>
      <c r="BD4" s="328" t="s">
        <v>444</v>
      </c>
      <c r="BE4" s="328" t="s">
        <v>445</v>
      </c>
      <c r="BF4" s="328" t="s">
        <v>446</v>
      </c>
      <c r="BG4" s="328" t="s">
        <v>447</v>
      </c>
      <c r="BH4" s="328" t="s">
        <v>448</v>
      </c>
      <c r="BI4" s="328" t="s">
        <v>423</v>
      </c>
      <c r="BJ4" s="328" t="s">
        <v>424</v>
      </c>
      <c r="BK4" s="328" t="s">
        <v>425</v>
      </c>
      <c r="BL4" s="328" t="s">
        <v>426</v>
      </c>
      <c r="BM4" s="328" t="s">
        <v>427</v>
      </c>
      <c r="BN4" s="328" t="s">
        <v>326</v>
      </c>
      <c r="BO4" s="331" t="s">
        <v>158</v>
      </c>
      <c r="BP4" s="328" t="s">
        <v>435</v>
      </c>
      <c r="BQ4" s="328" t="s">
        <v>436</v>
      </c>
      <c r="BR4" s="328" t="s">
        <v>437</v>
      </c>
      <c r="BS4" s="328" t="s">
        <v>438</v>
      </c>
      <c r="BT4" s="328" t="s">
        <v>439</v>
      </c>
      <c r="BU4" s="328" t="s">
        <v>440</v>
      </c>
      <c r="BV4" s="328" t="s">
        <v>441</v>
      </c>
      <c r="BW4" s="328" t="s">
        <v>442</v>
      </c>
      <c r="BX4" s="328" t="s">
        <v>443</v>
      </c>
      <c r="BY4" s="328" t="s">
        <v>444</v>
      </c>
      <c r="BZ4" s="328" t="s">
        <v>445</v>
      </c>
      <c r="CA4" s="328" t="s">
        <v>446</v>
      </c>
      <c r="CB4" s="328" t="s">
        <v>447</v>
      </c>
      <c r="CC4" s="328" t="s">
        <v>448</v>
      </c>
      <c r="CD4" s="328" t="s">
        <v>423</v>
      </c>
      <c r="CE4" s="328" t="s">
        <v>424</v>
      </c>
      <c r="CF4" s="328" t="s">
        <v>425</v>
      </c>
      <c r="CG4" s="328" t="s">
        <v>426</v>
      </c>
      <c r="CH4" s="328" t="s">
        <v>427</v>
      </c>
      <c r="CI4" s="328" t="s">
        <v>326</v>
      </c>
      <c r="CJ4" s="331" t="s">
        <v>158</v>
      </c>
      <c r="CK4" s="328" t="s">
        <v>435</v>
      </c>
      <c r="CL4" s="328" t="s">
        <v>436</v>
      </c>
      <c r="CM4" s="328" t="s">
        <v>437</v>
      </c>
      <c r="CN4" s="328" t="s">
        <v>438</v>
      </c>
      <c r="CO4" s="328" t="s">
        <v>439</v>
      </c>
      <c r="CP4" s="328" t="s">
        <v>440</v>
      </c>
      <c r="CQ4" s="328" t="s">
        <v>441</v>
      </c>
      <c r="CR4" s="328" t="s">
        <v>442</v>
      </c>
      <c r="CS4" s="328" t="s">
        <v>443</v>
      </c>
      <c r="CT4" s="328" t="s">
        <v>444</v>
      </c>
      <c r="CU4" s="328" t="s">
        <v>445</v>
      </c>
      <c r="CV4" s="328" t="s">
        <v>446</v>
      </c>
      <c r="CW4" s="328" t="s">
        <v>447</v>
      </c>
      <c r="CX4" s="328" t="s">
        <v>448</v>
      </c>
      <c r="CY4" s="328" t="s">
        <v>423</v>
      </c>
      <c r="CZ4" s="328" t="s">
        <v>424</v>
      </c>
      <c r="DA4" s="328" t="s">
        <v>425</v>
      </c>
      <c r="DB4" s="328" t="s">
        <v>426</v>
      </c>
      <c r="DC4" s="328" t="s">
        <v>427</v>
      </c>
      <c r="DD4" s="328" t="s">
        <v>326</v>
      </c>
      <c r="DE4" s="331" t="s">
        <v>158</v>
      </c>
      <c r="DF4" s="328" t="s">
        <v>435</v>
      </c>
      <c r="DG4" s="328" t="s">
        <v>436</v>
      </c>
      <c r="DH4" s="328" t="s">
        <v>437</v>
      </c>
      <c r="DI4" s="328" t="s">
        <v>438</v>
      </c>
      <c r="DJ4" s="328" t="s">
        <v>439</v>
      </c>
      <c r="DK4" s="328" t="s">
        <v>440</v>
      </c>
      <c r="DL4" s="328" t="s">
        <v>441</v>
      </c>
      <c r="DM4" s="328" t="s">
        <v>442</v>
      </c>
      <c r="DN4" s="328" t="s">
        <v>443</v>
      </c>
      <c r="DO4" s="328" t="s">
        <v>444</v>
      </c>
      <c r="DP4" s="328" t="s">
        <v>445</v>
      </c>
      <c r="DQ4" s="328" t="s">
        <v>446</v>
      </c>
      <c r="DR4" s="328" t="s">
        <v>447</v>
      </c>
      <c r="DS4" s="328" t="s">
        <v>448</v>
      </c>
      <c r="DT4" s="328" t="s">
        <v>423</v>
      </c>
      <c r="DU4" s="328" t="s">
        <v>424</v>
      </c>
      <c r="DV4" s="328" t="s">
        <v>425</v>
      </c>
      <c r="DW4" s="328" t="s">
        <v>426</v>
      </c>
      <c r="DX4" s="328" t="s">
        <v>427</v>
      </c>
      <c r="DY4" s="328" t="s">
        <v>326</v>
      </c>
      <c r="DZ4" s="331" t="s">
        <v>158</v>
      </c>
      <c r="EA4" s="328" t="s">
        <v>435</v>
      </c>
      <c r="EB4" s="328" t="s">
        <v>436</v>
      </c>
      <c r="EC4" s="328" t="s">
        <v>437</v>
      </c>
      <c r="ED4" s="328" t="s">
        <v>438</v>
      </c>
      <c r="EE4" s="328" t="s">
        <v>439</v>
      </c>
      <c r="EF4" s="328" t="s">
        <v>440</v>
      </c>
      <c r="EG4" s="328" t="s">
        <v>441</v>
      </c>
      <c r="EH4" s="328" t="s">
        <v>442</v>
      </c>
      <c r="EI4" s="328" t="s">
        <v>443</v>
      </c>
      <c r="EJ4" s="328" t="s">
        <v>444</v>
      </c>
      <c r="EK4" s="328" t="s">
        <v>445</v>
      </c>
      <c r="EL4" s="328" t="s">
        <v>446</v>
      </c>
      <c r="EM4" s="328" t="s">
        <v>447</v>
      </c>
      <c r="EN4" s="328" t="s">
        <v>448</v>
      </c>
      <c r="EO4" s="328" t="s">
        <v>423</v>
      </c>
      <c r="EP4" s="328" t="s">
        <v>424</v>
      </c>
      <c r="EQ4" s="328" t="s">
        <v>425</v>
      </c>
      <c r="ER4" s="328" t="s">
        <v>426</v>
      </c>
      <c r="ES4" s="328" t="s">
        <v>427</v>
      </c>
      <c r="ET4" s="328" t="s">
        <v>326</v>
      </c>
      <c r="EU4" s="331" t="s">
        <v>158</v>
      </c>
      <c r="EV4" s="328" t="s">
        <v>435</v>
      </c>
      <c r="EW4" s="328" t="s">
        <v>436</v>
      </c>
      <c r="EX4" s="328" t="s">
        <v>437</v>
      </c>
      <c r="EY4" s="328" t="s">
        <v>438</v>
      </c>
      <c r="EZ4" s="328" t="s">
        <v>439</v>
      </c>
      <c r="FA4" s="328" t="s">
        <v>440</v>
      </c>
      <c r="FB4" s="328" t="s">
        <v>441</v>
      </c>
      <c r="FC4" s="328" t="s">
        <v>442</v>
      </c>
      <c r="FD4" s="328" t="s">
        <v>443</v>
      </c>
      <c r="FE4" s="328" t="s">
        <v>444</v>
      </c>
      <c r="FF4" s="328" t="s">
        <v>445</v>
      </c>
      <c r="FG4" s="328" t="s">
        <v>446</v>
      </c>
      <c r="FH4" s="328" t="s">
        <v>447</v>
      </c>
      <c r="FI4" s="328" t="s">
        <v>448</v>
      </c>
      <c r="FJ4" s="328" t="s">
        <v>423</v>
      </c>
      <c r="FK4" s="328" t="s">
        <v>424</v>
      </c>
      <c r="FL4" s="328" t="s">
        <v>425</v>
      </c>
      <c r="FM4" s="328" t="s">
        <v>426</v>
      </c>
      <c r="FN4" s="328" t="s">
        <v>427</v>
      </c>
      <c r="FO4" s="328" t="s">
        <v>326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449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449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449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449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449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449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449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449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SUM(D8:D24)</f>
        <v>49511</v>
      </c>
      <c r="E7" s="231">
        <f>SUM(E8:E24)</f>
        <v>20828</v>
      </c>
      <c r="F7" s="231">
        <f>SUM(F8:F24)</f>
        <v>111</v>
      </c>
      <c r="G7" s="231">
        <f>SUM(G8:G24)</f>
        <v>621</v>
      </c>
      <c r="H7" s="231">
        <f>SUM(H8:H24)</f>
        <v>6718</v>
      </c>
      <c r="I7" s="231">
        <f>SUM(I8:I24)</f>
        <v>4321</v>
      </c>
      <c r="J7" s="231">
        <f>SUM(J8:J24)</f>
        <v>1781</v>
      </c>
      <c r="K7" s="231">
        <f>SUM(K8:K24)</f>
        <v>10</v>
      </c>
      <c r="L7" s="231">
        <f>SUM(L8:L24)</f>
        <v>4941</v>
      </c>
      <c r="M7" s="231">
        <f>SUM(M8:M24)</f>
        <v>172</v>
      </c>
      <c r="N7" s="231">
        <f>SUM(N8:N24)</f>
        <v>1656</v>
      </c>
      <c r="O7" s="231">
        <f>SUM(O8:O24)</f>
        <v>0</v>
      </c>
      <c r="P7" s="231">
        <f>SUM(P8:P24)</f>
        <v>0</v>
      </c>
      <c r="Q7" s="231">
        <f>SUM(Q8:Q24)</f>
        <v>3292</v>
      </c>
      <c r="R7" s="231">
        <f>SUM(R8:R24)</f>
        <v>1837</v>
      </c>
      <c r="S7" s="231">
        <f>SUM(S8:S24)</f>
        <v>0</v>
      </c>
      <c r="T7" s="231">
        <f>SUM(T8:T24)</f>
        <v>0</v>
      </c>
      <c r="U7" s="231">
        <f>SUM(U8:U24)</f>
        <v>0</v>
      </c>
      <c r="V7" s="231">
        <f>SUM(V8:V24)</f>
        <v>3010</v>
      </c>
      <c r="W7" s="231">
        <f>SUM(W8:W24)</f>
        <v>15</v>
      </c>
      <c r="X7" s="231">
        <f>SUM(X8:X24)</f>
        <v>198</v>
      </c>
      <c r="Y7" s="231">
        <f>SUM(Y8:Y24)</f>
        <v>7239</v>
      </c>
      <c r="Z7" s="231">
        <f>SUM(Z8:Z24)</f>
        <v>0</v>
      </c>
      <c r="AA7" s="231">
        <f>SUM(AA8:AA24)</f>
        <v>0</v>
      </c>
      <c r="AB7" s="231">
        <f>SUM(AB8:AB24)</f>
        <v>0</v>
      </c>
      <c r="AC7" s="231">
        <f>SUM(AC8:AC24)</f>
        <v>937</v>
      </c>
      <c r="AD7" s="231">
        <f>SUM(AD8:AD24)</f>
        <v>0</v>
      </c>
      <c r="AE7" s="231">
        <f>SUM(AE8:AE24)</f>
        <v>0</v>
      </c>
      <c r="AF7" s="231">
        <f>SUM(AF8:AF24)</f>
        <v>0</v>
      </c>
      <c r="AG7" s="231">
        <f>SUM(AG8:AG24)</f>
        <v>0</v>
      </c>
      <c r="AH7" s="231">
        <f>SUM(AH8:AH24)</f>
        <v>0</v>
      </c>
      <c r="AI7" s="231">
        <f>SUM(AI8:AI24)</f>
        <v>0</v>
      </c>
      <c r="AJ7" s="231">
        <f>SUM(AJ8:AJ24)</f>
        <v>0</v>
      </c>
      <c r="AK7" s="231">
        <f>SUM(AK8:AK24)</f>
        <v>0</v>
      </c>
      <c r="AL7" s="231">
        <f>SUM(AL8:AL24)</f>
        <v>3292</v>
      </c>
      <c r="AM7" s="231">
        <f>SUM(AM8:AM24)</f>
        <v>0</v>
      </c>
      <c r="AN7" s="231">
        <f>SUM(AN8:AN24)</f>
        <v>0</v>
      </c>
      <c r="AO7" s="231">
        <f>SUM(AO8:AO24)</f>
        <v>0</v>
      </c>
      <c r="AP7" s="231">
        <f>SUM(AP8:AP24)</f>
        <v>0</v>
      </c>
      <c r="AQ7" s="231">
        <f>SUM(AQ8:AQ24)</f>
        <v>3010</v>
      </c>
      <c r="AR7" s="231">
        <f>SUM(AR8:AR24)</f>
        <v>0</v>
      </c>
      <c r="AS7" s="231">
        <f>SUM(AS8:AS24)</f>
        <v>0</v>
      </c>
      <c r="AT7" s="231">
        <f>SUM(AT8:AT24)</f>
        <v>1858</v>
      </c>
      <c r="AU7" s="231">
        <f>SUM(AU8:AU24)</f>
        <v>0</v>
      </c>
      <c r="AV7" s="231">
        <f>SUM(AV8:AV24)</f>
        <v>0</v>
      </c>
      <c r="AW7" s="231">
        <f>SUM(AW8:AW24)</f>
        <v>0</v>
      </c>
      <c r="AX7" s="231">
        <f>SUM(AX8:AX24)</f>
        <v>1808</v>
      </c>
      <c r="AY7" s="231">
        <f>SUM(AY8:AY24)</f>
        <v>0</v>
      </c>
      <c r="AZ7" s="231">
        <f>SUM(AZ8:AZ24)</f>
        <v>0</v>
      </c>
      <c r="BA7" s="231">
        <f>SUM(BA8:BA24)</f>
        <v>0</v>
      </c>
      <c r="BB7" s="231">
        <f>SUM(BB8:BB24)</f>
        <v>0</v>
      </c>
      <c r="BC7" s="231">
        <f>SUM(BC8:BC24)</f>
        <v>0</v>
      </c>
      <c r="BD7" s="231">
        <f>SUM(BD8:BD24)</f>
        <v>0</v>
      </c>
      <c r="BE7" s="231">
        <f>SUM(BE8:BE24)</f>
        <v>0</v>
      </c>
      <c r="BF7" s="231">
        <f>SUM(BF8:BF24)</f>
        <v>0</v>
      </c>
      <c r="BG7" s="231">
        <f>SUM(BG8:BG24)</f>
        <v>0</v>
      </c>
      <c r="BH7" s="231">
        <f>SUM(BH8:BH24)</f>
        <v>0</v>
      </c>
      <c r="BI7" s="231">
        <f>SUM(BI8:BI24)</f>
        <v>0</v>
      </c>
      <c r="BJ7" s="231">
        <f>SUM(BJ8:BJ24)</f>
        <v>0</v>
      </c>
      <c r="BK7" s="231">
        <f>SUM(BK8:BK24)</f>
        <v>0</v>
      </c>
      <c r="BL7" s="231">
        <f>SUM(BL8:BL24)</f>
        <v>0</v>
      </c>
      <c r="BM7" s="231">
        <f>SUM(BM8:BM24)</f>
        <v>0</v>
      </c>
      <c r="BN7" s="231">
        <f>SUM(BN8:BN24)</f>
        <v>50</v>
      </c>
      <c r="BO7" s="231">
        <f>SUM(BO8:BO24)</f>
        <v>0</v>
      </c>
      <c r="BP7" s="231">
        <f>SUM(BP8:BP24)</f>
        <v>0</v>
      </c>
      <c r="BQ7" s="231">
        <f>SUM(BQ8:BQ24)</f>
        <v>0</v>
      </c>
      <c r="BR7" s="231">
        <f>SUM(BR8:BR24)</f>
        <v>0</v>
      </c>
      <c r="BS7" s="231">
        <f>SUM(BS8:BS24)</f>
        <v>0</v>
      </c>
      <c r="BT7" s="231">
        <f>SUM(BT8:BT24)</f>
        <v>0</v>
      </c>
      <c r="BU7" s="231">
        <f>SUM(BU8:BU24)</f>
        <v>0</v>
      </c>
      <c r="BV7" s="231">
        <f>SUM(BV8:BV24)</f>
        <v>0</v>
      </c>
      <c r="BW7" s="231">
        <f>SUM(BW8:BW24)</f>
        <v>0</v>
      </c>
      <c r="BX7" s="231">
        <f>SUM(BX8:BX24)</f>
        <v>0</v>
      </c>
      <c r="BY7" s="231">
        <f>SUM(BY8:BY24)</f>
        <v>0</v>
      </c>
      <c r="BZ7" s="231">
        <f>SUM(BZ8:BZ24)</f>
        <v>0</v>
      </c>
      <c r="CA7" s="231">
        <f>SUM(CA8:CA24)</f>
        <v>0</v>
      </c>
      <c r="CB7" s="231">
        <f>SUM(CB8:CB24)</f>
        <v>0</v>
      </c>
      <c r="CC7" s="231">
        <f>SUM(CC8:CC24)</f>
        <v>0</v>
      </c>
      <c r="CD7" s="231">
        <f>SUM(CD8:CD24)</f>
        <v>0</v>
      </c>
      <c r="CE7" s="231">
        <f>SUM(CE8:CE24)</f>
        <v>0</v>
      </c>
      <c r="CF7" s="231">
        <f>SUM(CF8:CF24)</f>
        <v>0</v>
      </c>
      <c r="CG7" s="231">
        <f>SUM(CG8:CG24)</f>
        <v>0</v>
      </c>
      <c r="CH7" s="231">
        <f>SUM(CH8:CH24)</f>
        <v>0</v>
      </c>
      <c r="CI7" s="231">
        <f>SUM(CI8:CI24)</f>
        <v>0</v>
      </c>
      <c r="CJ7" s="231">
        <f>SUM(CJ8:CJ24)</f>
        <v>0</v>
      </c>
      <c r="CK7" s="231">
        <f>SUM(CK8:CK24)</f>
        <v>0</v>
      </c>
      <c r="CL7" s="231">
        <f>SUM(CL8:CL24)</f>
        <v>0</v>
      </c>
      <c r="CM7" s="231">
        <f>SUM(CM8:CM24)</f>
        <v>0</v>
      </c>
      <c r="CN7" s="231">
        <f>SUM(CN8:CN24)</f>
        <v>0</v>
      </c>
      <c r="CO7" s="231">
        <f>SUM(CO8:CO24)</f>
        <v>0</v>
      </c>
      <c r="CP7" s="231">
        <f>SUM(CP8:CP24)</f>
        <v>0</v>
      </c>
      <c r="CQ7" s="231">
        <f>SUM(CQ8:CQ24)</f>
        <v>0</v>
      </c>
      <c r="CR7" s="231">
        <f>SUM(CR8:CR24)</f>
        <v>0</v>
      </c>
      <c r="CS7" s="231">
        <f>SUM(CS8:CS24)</f>
        <v>0</v>
      </c>
      <c r="CT7" s="231">
        <f>SUM(CT8:CT24)</f>
        <v>0</v>
      </c>
      <c r="CU7" s="231">
        <f>SUM(CU8:CU24)</f>
        <v>0</v>
      </c>
      <c r="CV7" s="231">
        <f>SUM(CV8:CV24)</f>
        <v>0</v>
      </c>
      <c r="CW7" s="231">
        <f>SUM(CW8:CW24)</f>
        <v>0</v>
      </c>
      <c r="CX7" s="231">
        <f>SUM(CX8:CX24)</f>
        <v>0</v>
      </c>
      <c r="CY7" s="231">
        <f>SUM(CY8:CY24)</f>
        <v>0</v>
      </c>
      <c r="CZ7" s="231">
        <f>SUM(CZ8:CZ24)</f>
        <v>0</v>
      </c>
      <c r="DA7" s="231">
        <f>SUM(DA8:DA24)</f>
        <v>0</v>
      </c>
      <c r="DB7" s="231">
        <f>SUM(DB8:DB24)</f>
        <v>0</v>
      </c>
      <c r="DC7" s="231">
        <f>SUM(DC8:DC24)</f>
        <v>0</v>
      </c>
      <c r="DD7" s="231">
        <f>SUM(DD8:DD24)</f>
        <v>0</v>
      </c>
      <c r="DE7" s="231">
        <f>SUM(DE8:DE24)</f>
        <v>0</v>
      </c>
      <c r="DF7" s="231">
        <f>SUM(DF8:DF24)</f>
        <v>0</v>
      </c>
      <c r="DG7" s="231">
        <f>SUM(DG8:DG24)</f>
        <v>0</v>
      </c>
      <c r="DH7" s="231">
        <f>SUM(DH8:DH24)</f>
        <v>0</v>
      </c>
      <c r="DI7" s="231">
        <f>SUM(DI8:DI24)</f>
        <v>0</v>
      </c>
      <c r="DJ7" s="231">
        <f>SUM(DJ8:DJ24)</f>
        <v>0</v>
      </c>
      <c r="DK7" s="231">
        <f>SUM(DK8:DK24)</f>
        <v>0</v>
      </c>
      <c r="DL7" s="231">
        <f>SUM(DL8:DL24)</f>
        <v>0</v>
      </c>
      <c r="DM7" s="231">
        <f>SUM(DM8:DM24)</f>
        <v>0</v>
      </c>
      <c r="DN7" s="231">
        <f>SUM(DN8:DN24)</f>
        <v>0</v>
      </c>
      <c r="DO7" s="231">
        <f>SUM(DO8:DO24)</f>
        <v>0</v>
      </c>
      <c r="DP7" s="231">
        <f>SUM(DP8:DP24)</f>
        <v>0</v>
      </c>
      <c r="DQ7" s="231">
        <f>SUM(DQ8:DQ24)</f>
        <v>0</v>
      </c>
      <c r="DR7" s="231">
        <f>SUM(DR8:DR24)</f>
        <v>0</v>
      </c>
      <c r="DS7" s="231">
        <f>SUM(DS8:DS24)</f>
        <v>0</v>
      </c>
      <c r="DT7" s="231">
        <f>SUM(DT8:DT24)</f>
        <v>0</v>
      </c>
      <c r="DU7" s="231">
        <f>SUM(DU8:DU24)</f>
        <v>0</v>
      </c>
      <c r="DV7" s="231">
        <f>SUM(DV8:DV24)</f>
        <v>0</v>
      </c>
      <c r="DW7" s="231">
        <f>SUM(DW8:DW24)</f>
        <v>0</v>
      </c>
      <c r="DX7" s="231">
        <f>SUM(DX8:DX24)</f>
        <v>0</v>
      </c>
      <c r="DY7" s="231">
        <f>SUM(DY8:DY24)</f>
        <v>0</v>
      </c>
      <c r="DZ7" s="231">
        <f>SUM(DZ8:DZ24)</f>
        <v>1844</v>
      </c>
      <c r="EA7" s="231">
        <f>SUM(EA8:EA24)</f>
        <v>0</v>
      </c>
      <c r="EB7" s="231">
        <f>SUM(EB8:EB24)</f>
        <v>0</v>
      </c>
      <c r="EC7" s="231">
        <f>SUM(EC8:EC24)</f>
        <v>0</v>
      </c>
      <c r="ED7" s="231">
        <f>SUM(ED8:ED24)</f>
        <v>0</v>
      </c>
      <c r="EE7" s="231">
        <f>SUM(EE8:EE24)</f>
        <v>0</v>
      </c>
      <c r="EF7" s="231">
        <f>SUM(EF8:EF24)</f>
        <v>0</v>
      </c>
      <c r="EG7" s="231">
        <f>SUM(EG8:EG24)</f>
        <v>0</v>
      </c>
      <c r="EH7" s="231">
        <f>SUM(EH8:EH24)</f>
        <v>0</v>
      </c>
      <c r="EI7" s="231">
        <f>SUM(EI8:EI24)</f>
        <v>0</v>
      </c>
      <c r="EJ7" s="231">
        <f>SUM(EJ8:EJ24)</f>
        <v>0</v>
      </c>
      <c r="EK7" s="231">
        <f>SUM(EK8:EK24)</f>
        <v>0</v>
      </c>
      <c r="EL7" s="231">
        <f>SUM(EL8:EL24)</f>
        <v>0</v>
      </c>
      <c r="EM7" s="231">
        <f>SUM(EM8:EM24)</f>
        <v>0</v>
      </c>
      <c r="EN7" s="231">
        <f>SUM(EN8:EN24)</f>
        <v>1837</v>
      </c>
      <c r="EO7" s="231">
        <f>SUM(EO8:EO24)</f>
        <v>0</v>
      </c>
      <c r="EP7" s="231">
        <f>SUM(EP8:EP24)</f>
        <v>0</v>
      </c>
      <c r="EQ7" s="231">
        <f>SUM(EQ8:EQ24)</f>
        <v>0</v>
      </c>
      <c r="ER7" s="231">
        <f>SUM(ER8:ER24)</f>
        <v>0</v>
      </c>
      <c r="ES7" s="231">
        <f>SUM(ES8:ES24)</f>
        <v>7</v>
      </c>
      <c r="ET7" s="231">
        <f>SUM(ET8:ET24)</f>
        <v>0</v>
      </c>
      <c r="EU7" s="231">
        <f>SUM(EU8:EU24)</f>
        <v>38570</v>
      </c>
      <c r="EV7" s="231">
        <f>SUM(EV8:EV24)</f>
        <v>20828</v>
      </c>
      <c r="EW7" s="231">
        <f>SUM(EW8:EW24)</f>
        <v>111</v>
      </c>
      <c r="EX7" s="231">
        <f>SUM(EX8:EX24)</f>
        <v>621</v>
      </c>
      <c r="EY7" s="231">
        <f>SUM(EY8:EY24)</f>
        <v>3973</v>
      </c>
      <c r="EZ7" s="231">
        <f>SUM(EZ8:EZ24)</f>
        <v>4321</v>
      </c>
      <c r="FA7" s="231">
        <f>SUM(FA8:FA24)</f>
        <v>1781</v>
      </c>
      <c r="FB7" s="231">
        <f>SUM(FB8:FB24)</f>
        <v>10</v>
      </c>
      <c r="FC7" s="231">
        <f>SUM(FC8:FC24)</f>
        <v>4941</v>
      </c>
      <c r="FD7" s="231">
        <f>SUM(FD8:FD24)</f>
        <v>172</v>
      </c>
      <c r="FE7" s="231">
        <f>SUM(FE8:FE24)</f>
        <v>1656</v>
      </c>
      <c r="FF7" s="231">
        <f>SUM(FF8:FF24)</f>
        <v>0</v>
      </c>
      <c r="FG7" s="231">
        <f>SUM(FG8:FG24)</f>
        <v>0</v>
      </c>
      <c r="FH7" s="231">
        <f>SUM(FH8:FH24)</f>
        <v>0</v>
      </c>
      <c r="FI7" s="231">
        <f>SUM(FI8:FI24)</f>
        <v>0</v>
      </c>
      <c r="FJ7" s="231">
        <f>SUM(FJ8:FJ24)</f>
        <v>0</v>
      </c>
      <c r="FK7" s="231">
        <f>SUM(FK8:FK24)</f>
        <v>0</v>
      </c>
      <c r="FL7" s="231">
        <f>SUM(FL8:FL24)</f>
        <v>0</v>
      </c>
      <c r="FM7" s="231">
        <f>SUM(FM8:FM24)</f>
        <v>0</v>
      </c>
      <c r="FN7" s="231">
        <f>SUM(FN8:FN24)</f>
        <v>8</v>
      </c>
      <c r="FO7" s="231">
        <f>SUM(FO8:FO24)</f>
        <v>148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32518</v>
      </c>
      <c r="E8" s="232">
        <f>SUM(Z8,AU8,BP8,CK8,DF8,EA8,EV8)</f>
        <v>18469</v>
      </c>
      <c r="F8" s="232">
        <f>SUM(AA8,AV8,BQ8,CL8,DG8,EB8,EW8)</f>
        <v>84</v>
      </c>
      <c r="G8" s="232">
        <f>SUM(AB8,AW8,BR8,CM8,DH8,EC8,EX8)</f>
        <v>431</v>
      </c>
      <c r="H8" s="232">
        <f>SUM(AC8,AX8,BS8,CN8,DI8,ED8,EY8)</f>
        <v>3478</v>
      </c>
      <c r="I8" s="232">
        <f>SUM(AD8,AY8,BT8,CO8,DJ8,EE8,EZ8)</f>
        <v>1466</v>
      </c>
      <c r="J8" s="232">
        <f>SUM(AE8,AZ8,BU8,CP8,DK8,EF8,FA8)</f>
        <v>892</v>
      </c>
      <c r="K8" s="232">
        <f>SUM(AF8,BA8,BV8,CQ8,DL8,EG8,FB8)</f>
        <v>0</v>
      </c>
      <c r="L8" s="232">
        <f>SUM(AG8,BB8,BW8,CR8,DM8,EH8,FC8)</f>
        <v>4642</v>
      </c>
      <c r="M8" s="232">
        <f>SUM(AH8,BC8,BX8,CS8,DN8,EI8,FD8)</f>
        <v>0</v>
      </c>
      <c r="N8" s="232">
        <f>SUM(AI8,BD8,BY8,CT8,DO8,EJ8,FE8)</f>
        <v>1147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1888</v>
      </c>
      <c r="W8" s="232">
        <f>SUM(AR8,BM8,CH8,DC8,DX8,ES8,FN8)</f>
        <v>0</v>
      </c>
      <c r="X8" s="232">
        <f>SUM(AS8,BN8,CI8,DD8,DY8,ET8,FO8)</f>
        <v>21</v>
      </c>
      <c r="Y8" s="232">
        <f>SUM(Z8:AS8)</f>
        <v>2094</v>
      </c>
      <c r="Z8" s="232">
        <v>0</v>
      </c>
      <c r="AA8" s="232">
        <v>0</v>
      </c>
      <c r="AB8" s="232">
        <v>0</v>
      </c>
      <c r="AC8" s="232">
        <v>206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450</v>
      </c>
      <c r="AK8" s="232" t="s">
        <v>450</v>
      </c>
      <c r="AL8" s="232">
        <v>0</v>
      </c>
      <c r="AM8" s="233" t="s">
        <v>450</v>
      </c>
      <c r="AN8" s="233" t="s">
        <v>450</v>
      </c>
      <c r="AO8" s="232">
        <v>0</v>
      </c>
      <c r="AP8" s="232" t="s">
        <v>450</v>
      </c>
      <c r="AQ8" s="232">
        <v>1888</v>
      </c>
      <c r="AR8" s="233" t="s">
        <v>450</v>
      </c>
      <c r="AS8" s="232">
        <v>0</v>
      </c>
      <c r="AT8" s="232">
        <f>SUM(AU8:BN8)</f>
        <v>1075</v>
      </c>
      <c r="AU8" s="232">
        <v>0</v>
      </c>
      <c r="AV8" s="232">
        <v>0</v>
      </c>
      <c r="AW8" s="232">
        <v>0</v>
      </c>
      <c r="AX8" s="232">
        <v>1075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450</v>
      </c>
      <c r="BF8" s="232" t="s">
        <v>450</v>
      </c>
      <c r="BG8" s="233" t="s">
        <v>450</v>
      </c>
      <c r="BH8" s="233" t="s">
        <v>450</v>
      </c>
      <c r="BI8" s="233" t="s">
        <v>450</v>
      </c>
      <c r="BJ8" s="233" t="s">
        <v>450</v>
      </c>
      <c r="BK8" s="233" t="s">
        <v>450</v>
      </c>
      <c r="BL8" s="233" t="s">
        <v>450</v>
      </c>
      <c r="BM8" s="233" t="s">
        <v>450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450</v>
      </c>
      <c r="CC8" s="233" t="s">
        <v>450</v>
      </c>
      <c r="CD8" s="233" t="s">
        <v>450</v>
      </c>
      <c r="CE8" s="233" t="s">
        <v>450</v>
      </c>
      <c r="CF8" s="233" t="s">
        <v>450</v>
      </c>
      <c r="CG8" s="233" t="s">
        <v>450</v>
      </c>
      <c r="CH8" s="233" t="s">
        <v>450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450</v>
      </c>
      <c r="CX8" s="233" t="s">
        <v>450</v>
      </c>
      <c r="CY8" s="233" t="s">
        <v>450</v>
      </c>
      <c r="CZ8" s="233" t="s">
        <v>450</v>
      </c>
      <c r="DA8" s="233" t="s">
        <v>450</v>
      </c>
      <c r="DB8" s="233" t="s">
        <v>450</v>
      </c>
      <c r="DC8" s="233" t="s">
        <v>450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450</v>
      </c>
      <c r="DS8" s="233" t="s">
        <v>450</v>
      </c>
      <c r="DT8" s="232">
        <v>0</v>
      </c>
      <c r="DU8" s="233" t="s">
        <v>450</v>
      </c>
      <c r="DV8" s="233" t="s">
        <v>450</v>
      </c>
      <c r="DW8" s="233" t="s">
        <v>450</v>
      </c>
      <c r="DX8" s="233" t="s">
        <v>450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450</v>
      </c>
      <c r="EL8" s="232" t="s">
        <v>450</v>
      </c>
      <c r="EM8" s="233" t="s">
        <v>450</v>
      </c>
      <c r="EN8" s="232">
        <v>0</v>
      </c>
      <c r="EO8" s="232">
        <v>0</v>
      </c>
      <c r="EP8" s="233" t="s">
        <v>450</v>
      </c>
      <c r="EQ8" s="233" t="s">
        <v>450</v>
      </c>
      <c r="ER8" s="233" t="s">
        <v>450</v>
      </c>
      <c r="ES8" s="232">
        <v>0</v>
      </c>
      <c r="ET8" s="232">
        <v>0</v>
      </c>
      <c r="EU8" s="232">
        <f>SUM(EV8:FO8)</f>
        <v>29349</v>
      </c>
      <c r="EV8" s="232">
        <v>18469</v>
      </c>
      <c r="EW8" s="232">
        <v>84</v>
      </c>
      <c r="EX8" s="232">
        <v>431</v>
      </c>
      <c r="EY8" s="232">
        <v>2197</v>
      </c>
      <c r="EZ8" s="232">
        <v>1466</v>
      </c>
      <c r="FA8" s="232">
        <v>892</v>
      </c>
      <c r="FB8" s="232">
        <v>0</v>
      </c>
      <c r="FC8" s="232">
        <v>4642</v>
      </c>
      <c r="FD8" s="232"/>
      <c r="FE8" s="232">
        <v>1147</v>
      </c>
      <c r="FF8" s="232">
        <v>0</v>
      </c>
      <c r="FG8" s="233">
        <v>0</v>
      </c>
      <c r="FH8" s="233" t="s">
        <v>450</v>
      </c>
      <c r="FI8" s="233" t="s">
        <v>450</v>
      </c>
      <c r="FJ8" s="232" t="s">
        <v>450</v>
      </c>
      <c r="FK8" s="232">
        <v>0</v>
      </c>
      <c r="FL8" s="232">
        <v>0</v>
      </c>
      <c r="FM8" s="232">
        <v>0</v>
      </c>
      <c r="FN8" s="232">
        <v>0</v>
      </c>
      <c r="FO8" s="232">
        <v>21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2104</v>
      </c>
      <c r="E9" s="232">
        <f>SUM(Z9,AU9,BP9,CK9,DF9,EA9,EV9)</f>
        <v>0</v>
      </c>
      <c r="F9" s="232">
        <f>SUM(AA9,AV9,BQ9,CL9,DG9,EB9,EW9)</f>
        <v>14</v>
      </c>
      <c r="G9" s="232">
        <f>SUM(AB9,AW9,BR9,CM9,DH9,EC9,EX9)</f>
        <v>0</v>
      </c>
      <c r="H9" s="232">
        <f>SUM(AC9,AX9,BS9,CN9,DI9,ED9,EY9)</f>
        <v>692</v>
      </c>
      <c r="I9" s="232">
        <f>SUM(AD9,AY9,BT9,CO9,DJ9,EE9,EZ9)</f>
        <v>711</v>
      </c>
      <c r="J9" s="232">
        <f>SUM(AE9,AZ9,BU9,CP9,DK9,EF9,FA9)</f>
        <v>272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362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53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450</v>
      </c>
      <c r="AK9" s="232" t="s">
        <v>450</v>
      </c>
      <c r="AL9" s="232">
        <v>0</v>
      </c>
      <c r="AM9" s="233" t="s">
        <v>450</v>
      </c>
      <c r="AN9" s="233" t="s">
        <v>450</v>
      </c>
      <c r="AO9" s="232">
        <v>0</v>
      </c>
      <c r="AP9" s="232" t="s">
        <v>450</v>
      </c>
      <c r="AQ9" s="232">
        <v>0</v>
      </c>
      <c r="AR9" s="233" t="s">
        <v>450</v>
      </c>
      <c r="AS9" s="232">
        <v>0</v>
      </c>
      <c r="AT9" s="232">
        <f>SUM(AU9:BN9)</f>
        <v>409</v>
      </c>
      <c r="AU9" s="232">
        <v>0</v>
      </c>
      <c r="AV9" s="232">
        <v>0</v>
      </c>
      <c r="AW9" s="232">
        <v>0</v>
      </c>
      <c r="AX9" s="232">
        <v>375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450</v>
      </c>
      <c r="BF9" s="232" t="s">
        <v>450</v>
      </c>
      <c r="BG9" s="233" t="s">
        <v>450</v>
      </c>
      <c r="BH9" s="233" t="s">
        <v>450</v>
      </c>
      <c r="BI9" s="233" t="s">
        <v>450</v>
      </c>
      <c r="BJ9" s="233" t="s">
        <v>450</v>
      </c>
      <c r="BK9" s="233" t="s">
        <v>450</v>
      </c>
      <c r="BL9" s="233" t="s">
        <v>450</v>
      </c>
      <c r="BM9" s="233" t="s">
        <v>450</v>
      </c>
      <c r="BN9" s="232">
        <v>34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450</v>
      </c>
      <c r="CC9" s="233" t="s">
        <v>450</v>
      </c>
      <c r="CD9" s="233" t="s">
        <v>450</v>
      </c>
      <c r="CE9" s="233" t="s">
        <v>450</v>
      </c>
      <c r="CF9" s="233" t="s">
        <v>450</v>
      </c>
      <c r="CG9" s="233" t="s">
        <v>450</v>
      </c>
      <c r="CH9" s="233" t="s">
        <v>450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450</v>
      </c>
      <c r="CX9" s="233" t="s">
        <v>450</v>
      </c>
      <c r="CY9" s="233" t="s">
        <v>450</v>
      </c>
      <c r="CZ9" s="233" t="s">
        <v>450</v>
      </c>
      <c r="DA9" s="233" t="s">
        <v>450</v>
      </c>
      <c r="DB9" s="233" t="s">
        <v>450</v>
      </c>
      <c r="DC9" s="233" t="s">
        <v>450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450</v>
      </c>
      <c r="DS9" s="233" t="s">
        <v>450</v>
      </c>
      <c r="DT9" s="232">
        <v>0</v>
      </c>
      <c r="DU9" s="233" t="s">
        <v>450</v>
      </c>
      <c r="DV9" s="233" t="s">
        <v>450</v>
      </c>
      <c r="DW9" s="233" t="s">
        <v>450</v>
      </c>
      <c r="DX9" s="233" t="s">
        <v>450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450</v>
      </c>
      <c r="EL9" s="232" t="s">
        <v>450</v>
      </c>
      <c r="EM9" s="233" t="s">
        <v>450</v>
      </c>
      <c r="EN9" s="232">
        <v>0</v>
      </c>
      <c r="EO9" s="232">
        <v>0</v>
      </c>
      <c r="EP9" s="233" t="s">
        <v>450</v>
      </c>
      <c r="EQ9" s="233" t="s">
        <v>450</v>
      </c>
      <c r="ER9" s="233" t="s">
        <v>450</v>
      </c>
      <c r="ES9" s="232">
        <v>0</v>
      </c>
      <c r="ET9" s="232">
        <v>0</v>
      </c>
      <c r="EU9" s="232">
        <f>SUM(EV9:FO9)</f>
        <v>1695</v>
      </c>
      <c r="EV9" s="232">
        <v>0</v>
      </c>
      <c r="EW9" s="232">
        <v>14</v>
      </c>
      <c r="EX9" s="232">
        <v>0</v>
      </c>
      <c r="EY9" s="232">
        <v>317</v>
      </c>
      <c r="EZ9" s="232">
        <v>711</v>
      </c>
      <c r="FA9" s="232">
        <v>272</v>
      </c>
      <c r="FB9" s="232">
        <v>0</v>
      </c>
      <c r="FC9" s="232">
        <v>0</v>
      </c>
      <c r="FD9" s="232">
        <v>0</v>
      </c>
      <c r="FE9" s="232">
        <v>362</v>
      </c>
      <c r="FF9" s="232">
        <v>0</v>
      </c>
      <c r="FG9" s="233">
        <v>0</v>
      </c>
      <c r="FH9" s="233" t="s">
        <v>450</v>
      </c>
      <c r="FI9" s="233" t="s">
        <v>450</v>
      </c>
      <c r="FJ9" s="232" t="s">
        <v>450</v>
      </c>
      <c r="FK9" s="232">
        <v>0</v>
      </c>
      <c r="FL9" s="232">
        <v>0</v>
      </c>
      <c r="FM9" s="232">
        <v>0</v>
      </c>
      <c r="FN9" s="232">
        <v>0</v>
      </c>
      <c r="FO9" s="232">
        <v>19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1041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344</v>
      </c>
      <c r="I10" s="232">
        <f>SUM(AD10,AY10,BT10,CO10,DJ10,EE10,EZ10)</f>
        <v>401</v>
      </c>
      <c r="J10" s="232">
        <f>SUM(AE10,AZ10,BU10,CP10,DK10,EF10,FA10)</f>
        <v>113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172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11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450</v>
      </c>
      <c r="AK10" s="232" t="s">
        <v>450</v>
      </c>
      <c r="AL10" s="232">
        <v>0</v>
      </c>
      <c r="AM10" s="233" t="s">
        <v>450</v>
      </c>
      <c r="AN10" s="233" t="s">
        <v>450</v>
      </c>
      <c r="AO10" s="232">
        <v>0</v>
      </c>
      <c r="AP10" s="232" t="s">
        <v>450</v>
      </c>
      <c r="AQ10" s="232">
        <v>0</v>
      </c>
      <c r="AR10" s="233" t="s">
        <v>450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450</v>
      </c>
      <c r="BF10" s="232" t="s">
        <v>450</v>
      </c>
      <c r="BG10" s="233" t="s">
        <v>450</v>
      </c>
      <c r="BH10" s="233" t="s">
        <v>450</v>
      </c>
      <c r="BI10" s="233" t="s">
        <v>450</v>
      </c>
      <c r="BJ10" s="233" t="s">
        <v>450</v>
      </c>
      <c r="BK10" s="233" t="s">
        <v>450</v>
      </c>
      <c r="BL10" s="233" t="s">
        <v>450</v>
      </c>
      <c r="BM10" s="233" t="s">
        <v>450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450</v>
      </c>
      <c r="CC10" s="233" t="s">
        <v>450</v>
      </c>
      <c r="CD10" s="233" t="s">
        <v>450</v>
      </c>
      <c r="CE10" s="233" t="s">
        <v>450</v>
      </c>
      <c r="CF10" s="233" t="s">
        <v>450</v>
      </c>
      <c r="CG10" s="233" t="s">
        <v>450</v>
      </c>
      <c r="CH10" s="233" t="s">
        <v>450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450</v>
      </c>
      <c r="CX10" s="233" t="s">
        <v>450</v>
      </c>
      <c r="CY10" s="233" t="s">
        <v>450</v>
      </c>
      <c r="CZ10" s="233" t="s">
        <v>450</v>
      </c>
      <c r="DA10" s="233" t="s">
        <v>450</v>
      </c>
      <c r="DB10" s="233" t="s">
        <v>450</v>
      </c>
      <c r="DC10" s="233" t="s">
        <v>450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450</v>
      </c>
      <c r="DS10" s="233" t="s">
        <v>450</v>
      </c>
      <c r="DT10" s="232">
        <v>0</v>
      </c>
      <c r="DU10" s="233" t="s">
        <v>450</v>
      </c>
      <c r="DV10" s="233" t="s">
        <v>450</v>
      </c>
      <c r="DW10" s="233" t="s">
        <v>450</v>
      </c>
      <c r="DX10" s="233" t="s">
        <v>450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450</v>
      </c>
      <c r="EL10" s="232" t="s">
        <v>450</v>
      </c>
      <c r="EM10" s="233" t="s">
        <v>450</v>
      </c>
      <c r="EN10" s="232">
        <v>0</v>
      </c>
      <c r="EO10" s="232">
        <v>0</v>
      </c>
      <c r="EP10" s="233" t="s">
        <v>450</v>
      </c>
      <c r="EQ10" s="233" t="s">
        <v>450</v>
      </c>
      <c r="ER10" s="233" t="s">
        <v>450</v>
      </c>
      <c r="ES10" s="232">
        <v>0</v>
      </c>
      <c r="ET10" s="232">
        <v>0</v>
      </c>
      <c r="EU10" s="232">
        <f>SUM(EV10:FO10)</f>
        <v>1041</v>
      </c>
      <c r="EV10" s="232">
        <v>0</v>
      </c>
      <c r="EW10" s="232">
        <v>0</v>
      </c>
      <c r="EX10" s="232">
        <v>0</v>
      </c>
      <c r="EY10" s="232">
        <v>344</v>
      </c>
      <c r="EZ10" s="232">
        <v>401</v>
      </c>
      <c r="FA10" s="232">
        <v>113</v>
      </c>
      <c r="FB10" s="232">
        <v>0</v>
      </c>
      <c r="FC10" s="232">
        <v>0</v>
      </c>
      <c r="FD10" s="232">
        <v>172</v>
      </c>
      <c r="FE10" s="232">
        <v>0</v>
      </c>
      <c r="FF10" s="232">
        <v>0</v>
      </c>
      <c r="FG10" s="233">
        <v>0</v>
      </c>
      <c r="FH10" s="233" t="s">
        <v>450</v>
      </c>
      <c r="FI10" s="233" t="s">
        <v>450</v>
      </c>
      <c r="FJ10" s="232" t="s">
        <v>450</v>
      </c>
      <c r="FK10" s="232">
        <v>0</v>
      </c>
      <c r="FL10" s="232">
        <v>0</v>
      </c>
      <c r="FM10" s="232">
        <v>0</v>
      </c>
      <c r="FN10" s="232">
        <v>0</v>
      </c>
      <c r="FO10" s="232">
        <v>11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2055</v>
      </c>
      <c r="E11" s="232">
        <f>SUM(Z11,AU11,BP11,CK11,DF11,EA11,EV11)</f>
        <v>1273</v>
      </c>
      <c r="F11" s="232">
        <f>SUM(AA11,AV11,BQ11,CL11,DG11,EB11,EW11)</f>
        <v>9</v>
      </c>
      <c r="G11" s="232">
        <f>SUM(AB11,AW11,BR11,CM11,DH11,EC11,EX11)</f>
        <v>0</v>
      </c>
      <c r="H11" s="232">
        <f>SUM(AC11,AX11,BS11,CN11,DI11,ED11,EY11)</f>
        <v>227</v>
      </c>
      <c r="I11" s="232">
        <f>SUM(AD11,AY11,BT11,CO11,DJ11,EE11,EZ11)</f>
        <v>225</v>
      </c>
      <c r="J11" s="232">
        <f>SUM(AE11,AZ11,BU11,CP11,DK11,EF11,FA11)</f>
        <v>62</v>
      </c>
      <c r="K11" s="232">
        <f>SUM(AF11,BA11,BV11,CQ11,DL11,EG11,FB11)</f>
        <v>0</v>
      </c>
      <c r="L11" s="232">
        <f>SUM(AG11,BB11,BW11,CR11,DM11,EH11,FC11)</f>
        <v>130</v>
      </c>
      <c r="M11" s="232">
        <f>SUM(AH11,BC11,BX11,CS11,DN11,EI11,FD11)</f>
        <v>0</v>
      </c>
      <c r="N11" s="232">
        <f>SUM(AI11,BD11,BY11,CT11,DO11,EJ11,FE11)</f>
        <v>109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8</v>
      </c>
      <c r="X11" s="232">
        <f>SUM(AS11,BN11,CI11,DD11,DY11,ET11,FO11)</f>
        <v>12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450</v>
      </c>
      <c r="AK11" s="232" t="s">
        <v>450</v>
      </c>
      <c r="AL11" s="232">
        <v>0</v>
      </c>
      <c r="AM11" s="233" t="s">
        <v>450</v>
      </c>
      <c r="AN11" s="233" t="s">
        <v>450</v>
      </c>
      <c r="AO11" s="232">
        <v>0</v>
      </c>
      <c r="AP11" s="232" t="s">
        <v>450</v>
      </c>
      <c r="AQ11" s="232">
        <v>0</v>
      </c>
      <c r="AR11" s="233" t="s">
        <v>450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450</v>
      </c>
      <c r="BF11" s="232" t="s">
        <v>450</v>
      </c>
      <c r="BG11" s="233" t="s">
        <v>450</v>
      </c>
      <c r="BH11" s="233" t="s">
        <v>450</v>
      </c>
      <c r="BI11" s="233" t="s">
        <v>450</v>
      </c>
      <c r="BJ11" s="233" t="s">
        <v>450</v>
      </c>
      <c r="BK11" s="233" t="s">
        <v>450</v>
      </c>
      <c r="BL11" s="233" t="s">
        <v>450</v>
      </c>
      <c r="BM11" s="233" t="s">
        <v>450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450</v>
      </c>
      <c r="CC11" s="233" t="s">
        <v>450</v>
      </c>
      <c r="CD11" s="233" t="s">
        <v>450</v>
      </c>
      <c r="CE11" s="233" t="s">
        <v>450</v>
      </c>
      <c r="CF11" s="233" t="s">
        <v>450</v>
      </c>
      <c r="CG11" s="233" t="s">
        <v>450</v>
      </c>
      <c r="CH11" s="233" t="s">
        <v>450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450</v>
      </c>
      <c r="CX11" s="233" t="s">
        <v>450</v>
      </c>
      <c r="CY11" s="233" t="s">
        <v>450</v>
      </c>
      <c r="CZ11" s="233" t="s">
        <v>450</v>
      </c>
      <c r="DA11" s="233" t="s">
        <v>450</v>
      </c>
      <c r="DB11" s="233" t="s">
        <v>450</v>
      </c>
      <c r="DC11" s="233" t="s">
        <v>450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450</v>
      </c>
      <c r="DS11" s="233" t="s">
        <v>450</v>
      </c>
      <c r="DT11" s="232">
        <v>0</v>
      </c>
      <c r="DU11" s="233" t="s">
        <v>450</v>
      </c>
      <c r="DV11" s="233" t="s">
        <v>450</v>
      </c>
      <c r="DW11" s="233" t="s">
        <v>450</v>
      </c>
      <c r="DX11" s="233" t="s">
        <v>450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450</v>
      </c>
      <c r="EL11" s="232" t="s">
        <v>450</v>
      </c>
      <c r="EM11" s="233" t="s">
        <v>450</v>
      </c>
      <c r="EN11" s="232">
        <v>0</v>
      </c>
      <c r="EO11" s="232">
        <v>0</v>
      </c>
      <c r="EP11" s="233" t="s">
        <v>450</v>
      </c>
      <c r="EQ11" s="233" t="s">
        <v>450</v>
      </c>
      <c r="ER11" s="233" t="s">
        <v>450</v>
      </c>
      <c r="ES11" s="232">
        <v>0</v>
      </c>
      <c r="ET11" s="232">
        <v>0</v>
      </c>
      <c r="EU11" s="232">
        <f>SUM(EV11:FO11)</f>
        <v>2055</v>
      </c>
      <c r="EV11" s="232">
        <v>1273</v>
      </c>
      <c r="EW11" s="232">
        <v>9</v>
      </c>
      <c r="EX11" s="232">
        <v>0</v>
      </c>
      <c r="EY11" s="232">
        <v>227</v>
      </c>
      <c r="EZ11" s="232">
        <v>225</v>
      </c>
      <c r="FA11" s="232">
        <v>62</v>
      </c>
      <c r="FB11" s="232">
        <v>0</v>
      </c>
      <c r="FC11" s="232">
        <v>130</v>
      </c>
      <c r="FD11" s="232">
        <v>0</v>
      </c>
      <c r="FE11" s="232">
        <v>109</v>
      </c>
      <c r="FF11" s="232">
        <v>0</v>
      </c>
      <c r="FG11" s="233">
        <v>0</v>
      </c>
      <c r="FH11" s="233" t="s">
        <v>450</v>
      </c>
      <c r="FI11" s="233" t="s">
        <v>450</v>
      </c>
      <c r="FJ11" s="232" t="s">
        <v>450</v>
      </c>
      <c r="FK11" s="232">
        <v>0</v>
      </c>
      <c r="FL11" s="232">
        <v>0</v>
      </c>
      <c r="FM11" s="232">
        <v>0</v>
      </c>
      <c r="FN11" s="232">
        <v>8</v>
      </c>
      <c r="FO11" s="232">
        <v>12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1231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0</v>
      </c>
      <c r="I12" s="234">
        <f>SUM(AD12,AY12,BT12,CO12,DJ12,EE12,EZ12)</f>
        <v>0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1231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450</v>
      </c>
      <c r="AK12" s="234" t="s">
        <v>450</v>
      </c>
      <c r="AL12" s="234">
        <v>0</v>
      </c>
      <c r="AM12" s="234" t="s">
        <v>450</v>
      </c>
      <c r="AN12" s="234" t="s">
        <v>450</v>
      </c>
      <c r="AO12" s="234">
        <v>0</v>
      </c>
      <c r="AP12" s="234" t="s">
        <v>450</v>
      </c>
      <c r="AQ12" s="234">
        <v>0</v>
      </c>
      <c r="AR12" s="234" t="s">
        <v>450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450</v>
      </c>
      <c r="BF12" s="234" t="s">
        <v>450</v>
      </c>
      <c r="BG12" s="234" t="s">
        <v>450</v>
      </c>
      <c r="BH12" s="234" t="s">
        <v>450</v>
      </c>
      <c r="BI12" s="234" t="s">
        <v>450</v>
      </c>
      <c r="BJ12" s="234" t="s">
        <v>450</v>
      </c>
      <c r="BK12" s="234" t="s">
        <v>450</v>
      </c>
      <c r="BL12" s="234" t="s">
        <v>450</v>
      </c>
      <c r="BM12" s="234" t="s">
        <v>450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450</v>
      </c>
      <c r="CC12" s="234" t="s">
        <v>450</v>
      </c>
      <c r="CD12" s="234" t="s">
        <v>450</v>
      </c>
      <c r="CE12" s="234" t="s">
        <v>450</v>
      </c>
      <c r="CF12" s="234" t="s">
        <v>450</v>
      </c>
      <c r="CG12" s="234" t="s">
        <v>450</v>
      </c>
      <c r="CH12" s="234" t="s">
        <v>450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450</v>
      </c>
      <c r="CX12" s="234" t="s">
        <v>450</v>
      </c>
      <c r="CY12" s="234" t="s">
        <v>450</v>
      </c>
      <c r="CZ12" s="234" t="s">
        <v>450</v>
      </c>
      <c r="DA12" s="234" t="s">
        <v>450</v>
      </c>
      <c r="DB12" s="234" t="s">
        <v>450</v>
      </c>
      <c r="DC12" s="234" t="s">
        <v>450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450</v>
      </c>
      <c r="DS12" s="234" t="s">
        <v>450</v>
      </c>
      <c r="DT12" s="234">
        <v>0</v>
      </c>
      <c r="DU12" s="234" t="s">
        <v>450</v>
      </c>
      <c r="DV12" s="234" t="s">
        <v>450</v>
      </c>
      <c r="DW12" s="234" t="s">
        <v>450</v>
      </c>
      <c r="DX12" s="234" t="s">
        <v>450</v>
      </c>
      <c r="DY12" s="234">
        <v>0</v>
      </c>
      <c r="DZ12" s="234">
        <f>SUM(EA12:ET12)</f>
        <v>1231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450</v>
      </c>
      <c r="EL12" s="234" t="s">
        <v>450</v>
      </c>
      <c r="EM12" s="234" t="s">
        <v>450</v>
      </c>
      <c r="EN12" s="234">
        <v>1231</v>
      </c>
      <c r="EO12" s="234">
        <v>0</v>
      </c>
      <c r="EP12" s="234" t="s">
        <v>450</v>
      </c>
      <c r="EQ12" s="234" t="s">
        <v>450</v>
      </c>
      <c r="ER12" s="234" t="s">
        <v>450</v>
      </c>
      <c r="ES12" s="234">
        <v>0</v>
      </c>
      <c r="ET12" s="234">
        <v>0</v>
      </c>
      <c r="EU12" s="234">
        <f>SUM(EV12:FO12)</f>
        <v>0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450</v>
      </c>
      <c r="FI12" s="234" t="s">
        <v>450</v>
      </c>
      <c r="FJ12" s="234" t="s">
        <v>450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2976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451</v>
      </c>
      <c r="I13" s="234">
        <f>SUM(AD13,AY13,BT13,CO13,DJ13,EE13,EZ13)</f>
        <v>379</v>
      </c>
      <c r="J13" s="234">
        <f>SUM(AE13,AZ13,BU13,CP13,DK13,EF13,FA13)</f>
        <v>75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1537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534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2419</v>
      </c>
      <c r="Z13" s="234">
        <v>0</v>
      </c>
      <c r="AA13" s="234">
        <v>0</v>
      </c>
      <c r="AB13" s="234">
        <v>0</v>
      </c>
      <c r="AC13" s="234">
        <v>348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450</v>
      </c>
      <c r="AK13" s="234" t="s">
        <v>450</v>
      </c>
      <c r="AL13" s="234">
        <v>1537</v>
      </c>
      <c r="AM13" s="234" t="s">
        <v>450</v>
      </c>
      <c r="AN13" s="234" t="s">
        <v>450</v>
      </c>
      <c r="AO13" s="234">
        <v>0</v>
      </c>
      <c r="AP13" s="234" t="s">
        <v>450</v>
      </c>
      <c r="AQ13" s="234">
        <v>534</v>
      </c>
      <c r="AR13" s="234" t="s">
        <v>450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450</v>
      </c>
      <c r="BF13" s="234" t="s">
        <v>450</v>
      </c>
      <c r="BG13" s="234" t="s">
        <v>450</v>
      </c>
      <c r="BH13" s="234" t="s">
        <v>450</v>
      </c>
      <c r="BI13" s="234" t="s">
        <v>450</v>
      </c>
      <c r="BJ13" s="234" t="s">
        <v>450</v>
      </c>
      <c r="BK13" s="234" t="s">
        <v>450</v>
      </c>
      <c r="BL13" s="234" t="s">
        <v>450</v>
      </c>
      <c r="BM13" s="234" t="s">
        <v>450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450</v>
      </c>
      <c r="CC13" s="234" t="s">
        <v>450</v>
      </c>
      <c r="CD13" s="234" t="s">
        <v>450</v>
      </c>
      <c r="CE13" s="234" t="s">
        <v>450</v>
      </c>
      <c r="CF13" s="234" t="s">
        <v>450</v>
      </c>
      <c r="CG13" s="234" t="s">
        <v>450</v>
      </c>
      <c r="CH13" s="234" t="s">
        <v>450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450</v>
      </c>
      <c r="CX13" s="234" t="s">
        <v>450</v>
      </c>
      <c r="CY13" s="234" t="s">
        <v>450</v>
      </c>
      <c r="CZ13" s="234" t="s">
        <v>450</v>
      </c>
      <c r="DA13" s="234" t="s">
        <v>450</v>
      </c>
      <c r="DB13" s="234" t="s">
        <v>450</v>
      </c>
      <c r="DC13" s="234" t="s">
        <v>450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450</v>
      </c>
      <c r="DS13" s="234" t="s">
        <v>450</v>
      </c>
      <c r="DT13" s="234">
        <v>0</v>
      </c>
      <c r="DU13" s="234" t="s">
        <v>450</v>
      </c>
      <c r="DV13" s="234" t="s">
        <v>450</v>
      </c>
      <c r="DW13" s="234" t="s">
        <v>450</v>
      </c>
      <c r="DX13" s="234" t="s">
        <v>450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450</v>
      </c>
      <c r="EL13" s="234" t="s">
        <v>450</v>
      </c>
      <c r="EM13" s="234" t="s">
        <v>450</v>
      </c>
      <c r="EN13" s="234">
        <v>0</v>
      </c>
      <c r="EO13" s="234">
        <v>0</v>
      </c>
      <c r="EP13" s="234" t="s">
        <v>450</v>
      </c>
      <c r="EQ13" s="234" t="s">
        <v>450</v>
      </c>
      <c r="ER13" s="234" t="s">
        <v>450</v>
      </c>
      <c r="ES13" s="234">
        <v>0</v>
      </c>
      <c r="ET13" s="234">
        <v>0</v>
      </c>
      <c r="EU13" s="234">
        <f>SUM(EV13:FO13)</f>
        <v>557</v>
      </c>
      <c r="EV13" s="234">
        <v>0</v>
      </c>
      <c r="EW13" s="234">
        <v>0</v>
      </c>
      <c r="EX13" s="234">
        <v>0</v>
      </c>
      <c r="EY13" s="234">
        <v>103</v>
      </c>
      <c r="EZ13" s="234">
        <v>379</v>
      </c>
      <c r="FA13" s="234">
        <v>75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450</v>
      </c>
      <c r="FI13" s="234" t="s">
        <v>450</v>
      </c>
      <c r="FJ13" s="234" t="s">
        <v>450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1711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312</v>
      </c>
      <c r="I14" s="234">
        <f>SUM(AD14,AY14,BT14,CO14,DJ14,EE14,EZ14)</f>
        <v>0</v>
      </c>
      <c r="J14" s="234">
        <f>SUM(AE14,AZ14,BU14,CP14,DK14,EF14,FA14)</f>
        <v>47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1003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349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1579</v>
      </c>
      <c r="Z14" s="234">
        <v>0</v>
      </c>
      <c r="AA14" s="234">
        <v>0</v>
      </c>
      <c r="AB14" s="234">
        <v>0</v>
      </c>
      <c r="AC14" s="234">
        <v>227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450</v>
      </c>
      <c r="AK14" s="234" t="s">
        <v>450</v>
      </c>
      <c r="AL14" s="234">
        <v>1003</v>
      </c>
      <c r="AM14" s="234" t="s">
        <v>450</v>
      </c>
      <c r="AN14" s="234" t="s">
        <v>450</v>
      </c>
      <c r="AO14" s="234">
        <v>0</v>
      </c>
      <c r="AP14" s="234" t="s">
        <v>450</v>
      </c>
      <c r="AQ14" s="234">
        <v>349</v>
      </c>
      <c r="AR14" s="234" t="s">
        <v>450</v>
      </c>
      <c r="AS14" s="234">
        <v>0</v>
      </c>
      <c r="AT14" s="234">
        <f>SUM(AU14:BN14)</f>
        <v>0</v>
      </c>
      <c r="AU14" s="234">
        <v>0</v>
      </c>
      <c r="AV14" s="234">
        <v>0</v>
      </c>
      <c r="AW14" s="234">
        <v>0</v>
      </c>
      <c r="AX14" s="234">
        <v>0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450</v>
      </c>
      <c r="BF14" s="234" t="s">
        <v>450</v>
      </c>
      <c r="BG14" s="234" t="s">
        <v>450</v>
      </c>
      <c r="BH14" s="234" t="s">
        <v>450</v>
      </c>
      <c r="BI14" s="234" t="s">
        <v>450</v>
      </c>
      <c r="BJ14" s="234" t="s">
        <v>450</v>
      </c>
      <c r="BK14" s="234" t="s">
        <v>450</v>
      </c>
      <c r="BL14" s="234" t="s">
        <v>450</v>
      </c>
      <c r="BM14" s="234" t="s">
        <v>450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450</v>
      </c>
      <c r="CC14" s="234" t="s">
        <v>450</v>
      </c>
      <c r="CD14" s="234" t="s">
        <v>450</v>
      </c>
      <c r="CE14" s="234" t="s">
        <v>450</v>
      </c>
      <c r="CF14" s="234" t="s">
        <v>450</v>
      </c>
      <c r="CG14" s="234" t="s">
        <v>450</v>
      </c>
      <c r="CH14" s="234" t="s">
        <v>450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450</v>
      </c>
      <c r="CX14" s="234" t="s">
        <v>450</v>
      </c>
      <c r="CY14" s="234" t="s">
        <v>450</v>
      </c>
      <c r="CZ14" s="234" t="s">
        <v>450</v>
      </c>
      <c r="DA14" s="234" t="s">
        <v>450</v>
      </c>
      <c r="DB14" s="234" t="s">
        <v>450</v>
      </c>
      <c r="DC14" s="234" t="s">
        <v>450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450</v>
      </c>
      <c r="DS14" s="234" t="s">
        <v>450</v>
      </c>
      <c r="DT14" s="234">
        <v>0</v>
      </c>
      <c r="DU14" s="234" t="s">
        <v>450</v>
      </c>
      <c r="DV14" s="234" t="s">
        <v>450</v>
      </c>
      <c r="DW14" s="234" t="s">
        <v>450</v>
      </c>
      <c r="DX14" s="234" t="s">
        <v>450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450</v>
      </c>
      <c r="EL14" s="234" t="s">
        <v>450</v>
      </c>
      <c r="EM14" s="234" t="s">
        <v>450</v>
      </c>
      <c r="EN14" s="234">
        <v>0</v>
      </c>
      <c r="EO14" s="234">
        <v>0</v>
      </c>
      <c r="EP14" s="234" t="s">
        <v>450</v>
      </c>
      <c r="EQ14" s="234" t="s">
        <v>450</v>
      </c>
      <c r="ER14" s="234" t="s">
        <v>450</v>
      </c>
      <c r="ES14" s="234">
        <v>0</v>
      </c>
      <c r="ET14" s="234">
        <v>0</v>
      </c>
      <c r="EU14" s="234">
        <f>SUM(EV14:FO14)</f>
        <v>132</v>
      </c>
      <c r="EV14" s="234">
        <v>0</v>
      </c>
      <c r="EW14" s="234">
        <v>0</v>
      </c>
      <c r="EX14" s="234">
        <v>0</v>
      </c>
      <c r="EY14" s="234">
        <v>85</v>
      </c>
      <c r="EZ14" s="234">
        <v>0</v>
      </c>
      <c r="FA14" s="234">
        <v>47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450</v>
      </c>
      <c r="FI14" s="234" t="s">
        <v>450</v>
      </c>
      <c r="FJ14" s="234" t="s">
        <v>450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1821</v>
      </c>
      <c r="E15" s="234">
        <f>SUM(Z15,AU15,BP15,CK15,DF15,EA15,EV15)</f>
        <v>46</v>
      </c>
      <c r="F15" s="234">
        <f>SUM(AA15,AV15,BQ15,CL15,DG15,EB15,EW15)</f>
        <v>0</v>
      </c>
      <c r="G15" s="234">
        <f>SUM(AB15,AW15,BR15,CM15,DH15,EC15,EX15)</f>
        <v>190</v>
      </c>
      <c r="H15" s="234">
        <f>SUM(AC15,AX15,BS15,CN15,DI15,ED15,EY15)</f>
        <v>379</v>
      </c>
      <c r="I15" s="234">
        <f>SUM(AD15,AY15,BT15,CO15,DJ15,EE15,EZ15)</f>
        <v>386</v>
      </c>
      <c r="J15" s="234">
        <f>SUM(AE15,AZ15,BU15,CP15,DK15,EF15,FA15)</f>
        <v>113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9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606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7</v>
      </c>
      <c r="X15" s="234">
        <f>SUM(AS15,BN15,CI15,DD15,DY15,ET15,FO15)</f>
        <v>85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450</v>
      </c>
      <c r="AK15" s="234" t="s">
        <v>450</v>
      </c>
      <c r="AL15" s="234">
        <v>0</v>
      </c>
      <c r="AM15" s="234" t="s">
        <v>450</v>
      </c>
      <c r="AN15" s="234" t="s">
        <v>450</v>
      </c>
      <c r="AO15" s="234">
        <v>0</v>
      </c>
      <c r="AP15" s="234" t="s">
        <v>450</v>
      </c>
      <c r="AQ15" s="234">
        <v>0</v>
      </c>
      <c r="AR15" s="234" t="s">
        <v>450</v>
      </c>
      <c r="AS15" s="234">
        <v>0</v>
      </c>
      <c r="AT15" s="234">
        <f>SUM(AU15:BN15)</f>
        <v>143</v>
      </c>
      <c r="AU15" s="234">
        <v>0</v>
      </c>
      <c r="AV15" s="234">
        <v>0</v>
      </c>
      <c r="AW15" s="234">
        <v>0</v>
      </c>
      <c r="AX15" s="234">
        <v>143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450</v>
      </c>
      <c r="BF15" s="234" t="s">
        <v>450</v>
      </c>
      <c r="BG15" s="234" t="s">
        <v>450</v>
      </c>
      <c r="BH15" s="234" t="s">
        <v>450</v>
      </c>
      <c r="BI15" s="234" t="s">
        <v>450</v>
      </c>
      <c r="BJ15" s="234" t="s">
        <v>450</v>
      </c>
      <c r="BK15" s="234" t="s">
        <v>450</v>
      </c>
      <c r="BL15" s="234" t="s">
        <v>450</v>
      </c>
      <c r="BM15" s="234" t="s">
        <v>450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450</v>
      </c>
      <c r="CC15" s="234" t="s">
        <v>450</v>
      </c>
      <c r="CD15" s="234" t="s">
        <v>450</v>
      </c>
      <c r="CE15" s="234" t="s">
        <v>450</v>
      </c>
      <c r="CF15" s="234" t="s">
        <v>450</v>
      </c>
      <c r="CG15" s="234" t="s">
        <v>450</v>
      </c>
      <c r="CH15" s="234" t="s">
        <v>450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450</v>
      </c>
      <c r="CX15" s="234" t="s">
        <v>450</v>
      </c>
      <c r="CY15" s="234" t="s">
        <v>450</v>
      </c>
      <c r="CZ15" s="234" t="s">
        <v>450</v>
      </c>
      <c r="DA15" s="234" t="s">
        <v>450</v>
      </c>
      <c r="DB15" s="234" t="s">
        <v>450</v>
      </c>
      <c r="DC15" s="234" t="s">
        <v>450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450</v>
      </c>
      <c r="DS15" s="234" t="s">
        <v>450</v>
      </c>
      <c r="DT15" s="234">
        <v>0</v>
      </c>
      <c r="DU15" s="234" t="s">
        <v>450</v>
      </c>
      <c r="DV15" s="234" t="s">
        <v>450</v>
      </c>
      <c r="DW15" s="234" t="s">
        <v>450</v>
      </c>
      <c r="DX15" s="234" t="s">
        <v>450</v>
      </c>
      <c r="DY15" s="234">
        <v>0</v>
      </c>
      <c r="DZ15" s="234">
        <f>SUM(EA15:ET15)</f>
        <v>613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450</v>
      </c>
      <c r="EL15" s="234" t="s">
        <v>450</v>
      </c>
      <c r="EM15" s="234" t="s">
        <v>450</v>
      </c>
      <c r="EN15" s="234">
        <v>606</v>
      </c>
      <c r="EO15" s="234">
        <v>0</v>
      </c>
      <c r="EP15" s="234" t="s">
        <v>450</v>
      </c>
      <c r="EQ15" s="234" t="s">
        <v>450</v>
      </c>
      <c r="ER15" s="234" t="s">
        <v>450</v>
      </c>
      <c r="ES15" s="234">
        <v>7</v>
      </c>
      <c r="ET15" s="234">
        <v>0</v>
      </c>
      <c r="EU15" s="234">
        <f>SUM(EV15:FO15)</f>
        <v>1065</v>
      </c>
      <c r="EV15" s="234">
        <v>46</v>
      </c>
      <c r="EW15" s="234">
        <v>0</v>
      </c>
      <c r="EX15" s="234">
        <v>190</v>
      </c>
      <c r="EY15" s="234">
        <v>236</v>
      </c>
      <c r="EZ15" s="234">
        <v>386</v>
      </c>
      <c r="FA15" s="234">
        <v>113</v>
      </c>
      <c r="FB15" s="234">
        <v>0</v>
      </c>
      <c r="FC15" s="234">
        <v>0</v>
      </c>
      <c r="FD15" s="234">
        <v>0</v>
      </c>
      <c r="FE15" s="234">
        <v>9</v>
      </c>
      <c r="FF15" s="234">
        <v>0</v>
      </c>
      <c r="FG15" s="234">
        <v>0</v>
      </c>
      <c r="FH15" s="234" t="s">
        <v>450</v>
      </c>
      <c r="FI15" s="234" t="s">
        <v>450</v>
      </c>
      <c r="FJ15" s="234" t="s">
        <v>450</v>
      </c>
      <c r="FK15" s="234">
        <v>0</v>
      </c>
      <c r="FL15" s="234">
        <v>0</v>
      </c>
      <c r="FM15" s="234">
        <v>0</v>
      </c>
      <c r="FN15" s="234">
        <v>0</v>
      </c>
      <c r="FO15" s="234">
        <v>85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158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32</v>
      </c>
      <c r="I16" s="234">
        <f>SUM(AD16,AY16,BT16,CO16,DJ16,EE16,EZ16)</f>
        <v>101</v>
      </c>
      <c r="J16" s="234">
        <f>SUM(AE16,AZ16,BU16,CP16,DK16,EF16,FA16)</f>
        <v>21</v>
      </c>
      <c r="K16" s="234">
        <f>SUM(AF16,BA16,BV16,CQ16,DL16,EG16,FB16)</f>
        <v>4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450</v>
      </c>
      <c r="AK16" s="234" t="s">
        <v>450</v>
      </c>
      <c r="AL16" s="234">
        <v>0</v>
      </c>
      <c r="AM16" s="234" t="s">
        <v>450</v>
      </c>
      <c r="AN16" s="234" t="s">
        <v>450</v>
      </c>
      <c r="AO16" s="234">
        <v>0</v>
      </c>
      <c r="AP16" s="234" t="s">
        <v>450</v>
      </c>
      <c r="AQ16" s="234">
        <v>0</v>
      </c>
      <c r="AR16" s="234" t="s">
        <v>450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450</v>
      </c>
      <c r="BF16" s="234" t="s">
        <v>450</v>
      </c>
      <c r="BG16" s="234" t="s">
        <v>450</v>
      </c>
      <c r="BH16" s="234" t="s">
        <v>450</v>
      </c>
      <c r="BI16" s="234" t="s">
        <v>450</v>
      </c>
      <c r="BJ16" s="234" t="s">
        <v>450</v>
      </c>
      <c r="BK16" s="234" t="s">
        <v>450</v>
      </c>
      <c r="BL16" s="234" t="s">
        <v>450</v>
      </c>
      <c r="BM16" s="234" t="s">
        <v>450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450</v>
      </c>
      <c r="CC16" s="234" t="s">
        <v>450</v>
      </c>
      <c r="CD16" s="234" t="s">
        <v>450</v>
      </c>
      <c r="CE16" s="234" t="s">
        <v>450</v>
      </c>
      <c r="CF16" s="234" t="s">
        <v>450</v>
      </c>
      <c r="CG16" s="234" t="s">
        <v>450</v>
      </c>
      <c r="CH16" s="234" t="s">
        <v>450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450</v>
      </c>
      <c r="CX16" s="234" t="s">
        <v>450</v>
      </c>
      <c r="CY16" s="234" t="s">
        <v>450</v>
      </c>
      <c r="CZ16" s="234" t="s">
        <v>450</v>
      </c>
      <c r="DA16" s="234" t="s">
        <v>450</v>
      </c>
      <c r="DB16" s="234" t="s">
        <v>450</v>
      </c>
      <c r="DC16" s="234" t="s">
        <v>450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450</v>
      </c>
      <c r="DS16" s="234" t="s">
        <v>450</v>
      </c>
      <c r="DT16" s="234">
        <v>0</v>
      </c>
      <c r="DU16" s="234" t="s">
        <v>450</v>
      </c>
      <c r="DV16" s="234" t="s">
        <v>450</v>
      </c>
      <c r="DW16" s="234" t="s">
        <v>450</v>
      </c>
      <c r="DX16" s="234" t="s">
        <v>450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450</v>
      </c>
      <c r="EL16" s="234" t="s">
        <v>450</v>
      </c>
      <c r="EM16" s="234" t="s">
        <v>450</v>
      </c>
      <c r="EN16" s="234">
        <v>0</v>
      </c>
      <c r="EO16" s="234">
        <v>0</v>
      </c>
      <c r="EP16" s="234" t="s">
        <v>450</v>
      </c>
      <c r="EQ16" s="234" t="s">
        <v>450</v>
      </c>
      <c r="ER16" s="234" t="s">
        <v>450</v>
      </c>
      <c r="ES16" s="234">
        <v>0</v>
      </c>
      <c r="ET16" s="234">
        <v>0</v>
      </c>
      <c r="EU16" s="234">
        <f>SUM(EV16:FO16)</f>
        <v>158</v>
      </c>
      <c r="EV16" s="234">
        <v>0</v>
      </c>
      <c r="EW16" s="234">
        <v>0</v>
      </c>
      <c r="EX16" s="234">
        <v>0</v>
      </c>
      <c r="EY16" s="234">
        <v>32</v>
      </c>
      <c r="EZ16" s="234">
        <v>101</v>
      </c>
      <c r="FA16" s="234">
        <v>21</v>
      </c>
      <c r="FB16" s="234">
        <v>4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450</v>
      </c>
      <c r="FI16" s="234" t="s">
        <v>450</v>
      </c>
      <c r="FJ16" s="234" t="s">
        <v>450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670</v>
      </c>
      <c r="E17" s="234">
        <f>SUM(Z17,AU17,BP17,CK17,DF17,EA17,EV17)</f>
        <v>475</v>
      </c>
      <c r="F17" s="234">
        <f>SUM(AA17,AV17,BQ17,CL17,DG17,EB17,EW17)</f>
        <v>3</v>
      </c>
      <c r="G17" s="234">
        <f>SUM(AB17,AW17,BR17,CM17,DH17,EC17,EX17)</f>
        <v>0</v>
      </c>
      <c r="H17" s="234">
        <f>SUM(AC17,AX17,BS17,CN17,DI17,ED17,EY17)</f>
        <v>38</v>
      </c>
      <c r="I17" s="234">
        <f>SUM(AD17,AY17,BT17,CO17,DJ17,EE17,EZ17)</f>
        <v>115</v>
      </c>
      <c r="J17" s="234">
        <f>SUM(AE17,AZ17,BU17,CP17,DK17,EF17,FA17)</f>
        <v>33</v>
      </c>
      <c r="K17" s="234">
        <f>SUM(AF17,BA17,BV17,CQ17,DL17,EG17,FB17)</f>
        <v>6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450</v>
      </c>
      <c r="AK17" s="234" t="s">
        <v>450</v>
      </c>
      <c r="AL17" s="234">
        <v>0</v>
      </c>
      <c r="AM17" s="234" t="s">
        <v>450</v>
      </c>
      <c r="AN17" s="234" t="s">
        <v>450</v>
      </c>
      <c r="AO17" s="234">
        <v>0</v>
      </c>
      <c r="AP17" s="234" t="s">
        <v>450</v>
      </c>
      <c r="AQ17" s="234">
        <v>0</v>
      </c>
      <c r="AR17" s="234" t="s">
        <v>450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450</v>
      </c>
      <c r="BF17" s="234" t="s">
        <v>450</v>
      </c>
      <c r="BG17" s="234" t="s">
        <v>450</v>
      </c>
      <c r="BH17" s="234" t="s">
        <v>450</v>
      </c>
      <c r="BI17" s="234" t="s">
        <v>450</v>
      </c>
      <c r="BJ17" s="234" t="s">
        <v>450</v>
      </c>
      <c r="BK17" s="234" t="s">
        <v>450</v>
      </c>
      <c r="BL17" s="234" t="s">
        <v>450</v>
      </c>
      <c r="BM17" s="234" t="s">
        <v>450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450</v>
      </c>
      <c r="CC17" s="234" t="s">
        <v>450</v>
      </c>
      <c r="CD17" s="234" t="s">
        <v>450</v>
      </c>
      <c r="CE17" s="234" t="s">
        <v>450</v>
      </c>
      <c r="CF17" s="234" t="s">
        <v>450</v>
      </c>
      <c r="CG17" s="234" t="s">
        <v>450</v>
      </c>
      <c r="CH17" s="234" t="s">
        <v>450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450</v>
      </c>
      <c r="CX17" s="234" t="s">
        <v>450</v>
      </c>
      <c r="CY17" s="234" t="s">
        <v>450</v>
      </c>
      <c r="CZ17" s="234" t="s">
        <v>450</v>
      </c>
      <c r="DA17" s="234" t="s">
        <v>450</v>
      </c>
      <c r="DB17" s="234" t="s">
        <v>450</v>
      </c>
      <c r="DC17" s="234" t="s">
        <v>450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450</v>
      </c>
      <c r="DS17" s="234" t="s">
        <v>450</v>
      </c>
      <c r="DT17" s="234">
        <v>0</v>
      </c>
      <c r="DU17" s="234" t="s">
        <v>450</v>
      </c>
      <c r="DV17" s="234" t="s">
        <v>450</v>
      </c>
      <c r="DW17" s="234" t="s">
        <v>450</v>
      </c>
      <c r="DX17" s="234" t="s">
        <v>450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450</v>
      </c>
      <c r="EL17" s="234" t="s">
        <v>450</v>
      </c>
      <c r="EM17" s="234" t="s">
        <v>450</v>
      </c>
      <c r="EN17" s="234">
        <v>0</v>
      </c>
      <c r="EO17" s="234">
        <v>0</v>
      </c>
      <c r="EP17" s="234" t="s">
        <v>450</v>
      </c>
      <c r="EQ17" s="234" t="s">
        <v>450</v>
      </c>
      <c r="ER17" s="234" t="s">
        <v>450</v>
      </c>
      <c r="ES17" s="234">
        <v>0</v>
      </c>
      <c r="ET17" s="234">
        <v>0</v>
      </c>
      <c r="EU17" s="234">
        <f>SUM(EV17:FO17)</f>
        <v>670</v>
      </c>
      <c r="EV17" s="234">
        <v>475</v>
      </c>
      <c r="EW17" s="234">
        <v>3</v>
      </c>
      <c r="EX17" s="234">
        <v>0</v>
      </c>
      <c r="EY17" s="234">
        <v>38</v>
      </c>
      <c r="EZ17" s="234">
        <v>115</v>
      </c>
      <c r="FA17" s="234">
        <v>33</v>
      </c>
      <c r="FB17" s="234">
        <v>6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450</v>
      </c>
      <c r="FI17" s="234" t="s">
        <v>450</v>
      </c>
      <c r="FJ17" s="234" t="s">
        <v>450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1510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344</v>
      </c>
      <c r="I18" s="234">
        <f>SUM(AD18,AY18,BT18,CO18,DJ18,EE18,EZ18)</f>
        <v>199</v>
      </c>
      <c r="J18" s="234">
        <f>SUM(AE18,AZ18,BU18,CP18,DK18,EF18,FA18)</f>
        <v>42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686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239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1081</v>
      </c>
      <c r="Z18" s="234">
        <v>0</v>
      </c>
      <c r="AA18" s="234">
        <v>0</v>
      </c>
      <c r="AB18" s="234">
        <v>0</v>
      </c>
      <c r="AC18" s="234">
        <v>156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450</v>
      </c>
      <c r="AK18" s="234" t="s">
        <v>450</v>
      </c>
      <c r="AL18" s="234">
        <v>686</v>
      </c>
      <c r="AM18" s="234" t="s">
        <v>450</v>
      </c>
      <c r="AN18" s="234" t="s">
        <v>450</v>
      </c>
      <c r="AO18" s="234">
        <v>0</v>
      </c>
      <c r="AP18" s="234" t="s">
        <v>450</v>
      </c>
      <c r="AQ18" s="234">
        <v>239</v>
      </c>
      <c r="AR18" s="234" t="s">
        <v>450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450</v>
      </c>
      <c r="BF18" s="234" t="s">
        <v>450</v>
      </c>
      <c r="BG18" s="234" t="s">
        <v>450</v>
      </c>
      <c r="BH18" s="234" t="s">
        <v>450</v>
      </c>
      <c r="BI18" s="234" t="s">
        <v>450</v>
      </c>
      <c r="BJ18" s="234" t="s">
        <v>450</v>
      </c>
      <c r="BK18" s="234" t="s">
        <v>450</v>
      </c>
      <c r="BL18" s="234" t="s">
        <v>450</v>
      </c>
      <c r="BM18" s="234" t="s">
        <v>450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450</v>
      </c>
      <c r="CC18" s="234" t="s">
        <v>450</v>
      </c>
      <c r="CD18" s="234" t="s">
        <v>450</v>
      </c>
      <c r="CE18" s="234" t="s">
        <v>450</v>
      </c>
      <c r="CF18" s="234" t="s">
        <v>450</v>
      </c>
      <c r="CG18" s="234" t="s">
        <v>450</v>
      </c>
      <c r="CH18" s="234" t="s">
        <v>450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450</v>
      </c>
      <c r="CX18" s="234" t="s">
        <v>450</v>
      </c>
      <c r="CY18" s="234" t="s">
        <v>450</v>
      </c>
      <c r="CZ18" s="234" t="s">
        <v>450</v>
      </c>
      <c r="DA18" s="234" t="s">
        <v>450</v>
      </c>
      <c r="DB18" s="234" t="s">
        <v>450</v>
      </c>
      <c r="DC18" s="234" t="s">
        <v>450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450</v>
      </c>
      <c r="DS18" s="234" t="s">
        <v>450</v>
      </c>
      <c r="DT18" s="234">
        <v>0</v>
      </c>
      <c r="DU18" s="234" t="s">
        <v>450</v>
      </c>
      <c r="DV18" s="234" t="s">
        <v>450</v>
      </c>
      <c r="DW18" s="234" t="s">
        <v>450</v>
      </c>
      <c r="DX18" s="234" t="s">
        <v>450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450</v>
      </c>
      <c r="EL18" s="234" t="s">
        <v>450</v>
      </c>
      <c r="EM18" s="234" t="s">
        <v>450</v>
      </c>
      <c r="EN18" s="234">
        <v>0</v>
      </c>
      <c r="EO18" s="234">
        <v>0</v>
      </c>
      <c r="EP18" s="234" t="s">
        <v>450</v>
      </c>
      <c r="EQ18" s="234" t="s">
        <v>450</v>
      </c>
      <c r="ER18" s="234" t="s">
        <v>450</v>
      </c>
      <c r="ES18" s="234">
        <v>0</v>
      </c>
      <c r="ET18" s="234">
        <v>0</v>
      </c>
      <c r="EU18" s="234">
        <f>SUM(EV18:FO18)</f>
        <v>429</v>
      </c>
      <c r="EV18" s="234">
        <v>0</v>
      </c>
      <c r="EW18" s="234">
        <v>0</v>
      </c>
      <c r="EX18" s="234">
        <v>0</v>
      </c>
      <c r="EY18" s="234">
        <v>188</v>
      </c>
      <c r="EZ18" s="234">
        <v>199</v>
      </c>
      <c r="FA18" s="234">
        <v>42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450</v>
      </c>
      <c r="FI18" s="234" t="s">
        <v>450</v>
      </c>
      <c r="FJ18" s="234" t="s">
        <v>450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246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140</v>
      </c>
      <c r="I19" s="234">
        <f>SUM(AD19,AY19,BT19,CO19,DJ19,EE19,EZ19)</f>
        <v>28</v>
      </c>
      <c r="J19" s="234">
        <f>SUM(AE19,AZ19,BU19,CP19,DK19,EF19,FA19)</f>
        <v>12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66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66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450</v>
      </c>
      <c r="AK19" s="234" t="s">
        <v>450</v>
      </c>
      <c r="AL19" s="234">
        <v>66</v>
      </c>
      <c r="AM19" s="234" t="s">
        <v>450</v>
      </c>
      <c r="AN19" s="234" t="s">
        <v>450</v>
      </c>
      <c r="AO19" s="234">
        <v>0</v>
      </c>
      <c r="AP19" s="234" t="s">
        <v>450</v>
      </c>
      <c r="AQ19" s="234">
        <v>0</v>
      </c>
      <c r="AR19" s="234" t="s">
        <v>450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450</v>
      </c>
      <c r="BF19" s="234" t="s">
        <v>450</v>
      </c>
      <c r="BG19" s="234" t="s">
        <v>450</v>
      </c>
      <c r="BH19" s="234" t="s">
        <v>450</v>
      </c>
      <c r="BI19" s="234" t="s">
        <v>450</v>
      </c>
      <c r="BJ19" s="234" t="s">
        <v>450</v>
      </c>
      <c r="BK19" s="234" t="s">
        <v>450</v>
      </c>
      <c r="BL19" s="234" t="s">
        <v>450</v>
      </c>
      <c r="BM19" s="234" t="s">
        <v>450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450</v>
      </c>
      <c r="CC19" s="234" t="s">
        <v>450</v>
      </c>
      <c r="CD19" s="234" t="s">
        <v>450</v>
      </c>
      <c r="CE19" s="234" t="s">
        <v>450</v>
      </c>
      <c r="CF19" s="234" t="s">
        <v>450</v>
      </c>
      <c r="CG19" s="234" t="s">
        <v>450</v>
      </c>
      <c r="CH19" s="234" t="s">
        <v>450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450</v>
      </c>
      <c r="CX19" s="234" t="s">
        <v>450</v>
      </c>
      <c r="CY19" s="234" t="s">
        <v>450</v>
      </c>
      <c r="CZ19" s="234" t="s">
        <v>450</v>
      </c>
      <c r="DA19" s="234" t="s">
        <v>450</v>
      </c>
      <c r="DB19" s="234" t="s">
        <v>450</v>
      </c>
      <c r="DC19" s="234" t="s">
        <v>450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450</v>
      </c>
      <c r="DS19" s="234" t="s">
        <v>450</v>
      </c>
      <c r="DT19" s="234">
        <v>0</v>
      </c>
      <c r="DU19" s="234" t="s">
        <v>450</v>
      </c>
      <c r="DV19" s="234" t="s">
        <v>450</v>
      </c>
      <c r="DW19" s="234" t="s">
        <v>450</v>
      </c>
      <c r="DX19" s="234" t="s">
        <v>450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450</v>
      </c>
      <c r="EL19" s="234" t="s">
        <v>450</v>
      </c>
      <c r="EM19" s="234" t="s">
        <v>450</v>
      </c>
      <c r="EN19" s="234">
        <v>0</v>
      </c>
      <c r="EO19" s="234">
        <v>0</v>
      </c>
      <c r="EP19" s="234" t="s">
        <v>450</v>
      </c>
      <c r="EQ19" s="234" t="s">
        <v>450</v>
      </c>
      <c r="ER19" s="234" t="s">
        <v>450</v>
      </c>
      <c r="ES19" s="234">
        <v>0</v>
      </c>
      <c r="ET19" s="234">
        <v>0</v>
      </c>
      <c r="EU19" s="234">
        <f>SUM(EV19:FO19)</f>
        <v>180</v>
      </c>
      <c r="EV19" s="234">
        <v>0</v>
      </c>
      <c r="EW19" s="234">
        <v>0</v>
      </c>
      <c r="EX19" s="234">
        <v>0</v>
      </c>
      <c r="EY19" s="234">
        <v>140</v>
      </c>
      <c r="EZ19" s="234">
        <v>28</v>
      </c>
      <c r="FA19" s="234">
        <v>12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450</v>
      </c>
      <c r="FI19" s="234" t="s">
        <v>450</v>
      </c>
      <c r="FJ19" s="234" t="s">
        <v>450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0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0</v>
      </c>
      <c r="I20" s="234">
        <f>SUM(AD20,AY20,BT20,CO20,DJ20,EE20,EZ20)</f>
        <v>0</v>
      </c>
      <c r="J20" s="234">
        <f>SUM(AE20,AZ20,BU20,CP20,DK20,EF20,FA20)</f>
        <v>0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450</v>
      </c>
      <c r="AK20" s="234" t="s">
        <v>450</v>
      </c>
      <c r="AL20" s="234">
        <v>0</v>
      </c>
      <c r="AM20" s="234" t="s">
        <v>450</v>
      </c>
      <c r="AN20" s="234" t="s">
        <v>450</v>
      </c>
      <c r="AO20" s="234">
        <v>0</v>
      </c>
      <c r="AP20" s="234" t="s">
        <v>450</v>
      </c>
      <c r="AQ20" s="234">
        <v>0</v>
      </c>
      <c r="AR20" s="234" t="s">
        <v>450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450</v>
      </c>
      <c r="BF20" s="234" t="s">
        <v>450</v>
      </c>
      <c r="BG20" s="234" t="s">
        <v>450</v>
      </c>
      <c r="BH20" s="234" t="s">
        <v>450</v>
      </c>
      <c r="BI20" s="234" t="s">
        <v>450</v>
      </c>
      <c r="BJ20" s="234" t="s">
        <v>450</v>
      </c>
      <c r="BK20" s="234" t="s">
        <v>450</v>
      </c>
      <c r="BL20" s="234" t="s">
        <v>450</v>
      </c>
      <c r="BM20" s="234" t="s">
        <v>450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450</v>
      </c>
      <c r="CC20" s="234" t="s">
        <v>450</v>
      </c>
      <c r="CD20" s="234" t="s">
        <v>450</v>
      </c>
      <c r="CE20" s="234" t="s">
        <v>450</v>
      </c>
      <c r="CF20" s="234" t="s">
        <v>450</v>
      </c>
      <c r="CG20" s="234" t="s">
        <v>450</v>
      </c>
      <c r="CH20" s="234" t="s">
        <v>450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450</v>
      </c>
      <c r="CX20" s="234" t="s">
        <v>450</v>
      </c>
      <c r="CY20" s="234" t="s">
        <v>450</v>
      </c>
      <c r="CZ20" s="234" t="s">
        <v>450</v>
      </c>
      <c r="DA20" s="234" t="s">
        <v>450</v>
      </c>
      <c r="DB20" s="234" t="s">
        <v>450</v>
      </c>
      <c r="DC20" s="234" t="s">
        <v>450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450</v>
      </c>
      <c r="DS20" s="234" t="s">
        <v>450</v>
      </c>
      <c r="DT20" s="234">
        <v>0</v>
      </c>
      <c r="DU20" s="234" t="s">
        <v>450</v>
      </c>
      <c r="DV20" s="234" t="s">
        <v>450</v>
      </c>
      <c r="DW20" s="234" t="s">
        <v>450</v>
      </c>
      <c r="DX20" s="234" t="s">
        <v>450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450</v>
      </c>
      <c r="EL20" s="234" t="s">
        <v>450</v>
      </c>
      <c r="EM20" s="234" t="s">
        <v>450</v>
      </c>
      <c r="EN20" s="234">
        <v>0</v>
      </c>
      <c r="EO20" s="234">
        <v>0</v>
      </c>
      <c r="EP20" s="234" t="s">
        <v>450</v>
      </c>
      <c r="EQ20" s="234" t="s">
        <v>450</v>
      </c>
      <c r="ER20" s="234" t="s">
        <v>450</v>
      </c>
      <c r="ES20" s="234">
        <v>0</v>
      </c>
      <c r="ET20" s="234">
        <v>0</v>
      </c>
      <c r="EU20" s="234">
        <f>SUM(EV20:FO20)</f>
        <v>0</v>
      </c>
      <c r="EV20" s="234">
        <v>0</v>
      </c>
      <c r="EW20" s="234">
        <v>0</v>
      </c>
      <c r="EX20" s="234">
        <v>0</v>
      </c>
      <c r="EY20" s="234">
        <v>0</v>
      </c>
      <c r="EZ20" s="234">
        <v>0</v>
      </c>
      <c r="FA20" s="234">
        <v>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450</v>
      </c>
      <c r="FI20" s="234" t="s">
        <v>450</v>
      </c>
      <c r="FJ20" s="234" t="s">
        <v>450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392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93</v>
      </c>
      <c r="I21" s="234">
        <f>SUM(AD21,AY21,BT21,CO21,DJ21,EE21,EZ21)</f>
        <v>125</v>
      </c>
      <c r="J21" s="234">
        <f>SUM(AE21,AZ21,BU21,CP21,DK21,EF21,FA21)</f>
        <v>46</v>
      </c>
      <c r="K21" s="234">
        <f>SUM(AF21,BA21,BV21,CQ21,DL21,EG21,FB21)</f>
        <v>0</v>
      </c>
      <c r="L21" s="234">
        <f>SUM(AG21,BB21,BW21,CR21,DM21,EH21,FC21)</f>
        <v>128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450</v>
      </c>
      <c r="AK21" s="234" t="s">
        <v>450</v>
      </c>
      <c r="AL21" s="234">
        <v>0</v>
      </c>
      <c r="AM21" s="234" t="s">
        <v>450</v>
      </c>
      <c r="AN21" s="234" t="s">
        <v>450</v>
      </c>
      <c r="AO21" s="234">
        <v>0</v>
      </c>
      <c r="AP21" s="234" t="s">
        <v>450</v>
      </c>
      <c r="AQ21" s="234">
        <v>0</v>
      </c>
      <c r="AR21" s="234" t="s">
        <v>450</v>
      </c>
      <c r="AS21" s="234">
        <v>0</v>
      </c>
      <c r="AT21" s="234">
        <f>SUM(AU21:BN21)</f>
        <v>93</v>
      </c>
      <c r="AU21" s="234">
        <v>0</v>
      </c>
      <c r="AV21" s="234">
        <v>0</v>
      </c>
      <c r="AW21" s="234">
        <v>0</v>
      </c>
      <c r="AX21" s="234">
        <v>93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450</v>
      </c>
      <c r="BF21" s="234" t="s">
        <v>450</v>
      </c>
      <c r="BG21" s="234" t="s">
        <v>450</v>
      </c>
      <c r="BH21" s="234" t="s">
        <v>450</v>
      </c>
      <c r="BI21" s="234" t="s">
        <v>450</v>
      </c>
      <c r="BJ21" s="234" t="s">
        <v>450</v>
      </c>
      <c r="BK21" s="234" t="s">
        <v>450</v>
      </c>
      <c r="BL21" s="234" t="s">
        <v>450</v>
      </c>
      <c r="BM21" s="234" t="s">
        <v>450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450</v>
      </c>
      <c r="CC21" s="234" t="s">
        <v>450</v>
      </c>
      <c r="CD21" s="234" t="s">
        <v>450</v>
      </c>
      <c r="CE21" s="234" t="s">
        <v>450</v>
      </c>
      <c r="CF21" s="234" t="s">
        <v>450</v>
      </c>
      <c r="CG21" s="234" t="s">
        <v>450</v>
      </c>
      <c r="CH21" s="234" t="s">
        <v>450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450</v>
      </c>
      <c r="CX21" s="234" t="s">
        <v>450</v>
      </c>
      <c r="CY21" s="234" t="s">
        <v>450</v>
      </c>
      <c r="CZ21" s="234" t="s">
        <v>450</v>
      </c>
      <c r="DA21" s="234" t="s">
        <v>450</v>
      </c>
      <c r="DB21" s="234" t="s">
        <v>450</v>
      </c>
      <c r="DC21" s="234" t="s">
        <v>450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450</v>
      </c>
      <c r="DS21" s="234" t="s">
        <v>450</v>
      </c>
      <c r="DT21" s="234">
        <v>0</v>
      </c>
      <c r="DU21" s="234" t="s">
        <v>450</v>
      </c>
      <c r="DV21" s="234" t="s">
        <v>450</v>
      </c>
      <c r="DW21" s="234" t="s">
        <v>450</v>
      </c>
      <c r="DX21" s="234" t="s">
        <v>450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450</v>
      </c>
      <c r="EL21" s="234" t="s">
        <v>450</v>
      </c>
      <c r="EM21" s="234" t="s">
        <v>450</v>
      </c>
      <c r="EN21" s="234">
        <v>0</v>
      </c>
      <c r="EO21" s="234">
        <v>0</v>
      </c>
      <c r="EP21" s="234" t="s">
        <v>450</v>
      </c>
      <c r="EQ21" s="234" t="s">
        <v>450</v>
      </c>
      <c r="ER21" s="234" t="s">
        <v>450</v>
      </c>
      <c r="ES21" s="234">
        <v>0</v>
      </c>
      <c r="ET21" s="234">
        <v>0</v>
      </c>
      <c r="EU21" s="234">
        <f>SUM(EV21:FO21)</f>
        <v>299</v>
      </c>
      <c r="EV21" s="234">
        <v>0</v>
      </c>
      <c r="EW21" s="234">
        <v>0</v>
      </c>
      <c r="EX21" s="234">
        <v>0</v>
      </c>
      <c r="EY21" s="234">
        <v>0</v>
      </c>
      <c r="EZ21" s="234">
        <v>125</v>
      </c>
      <c r="FA21" s="234">
        <v>46</v>
      </c>
      <c r="FB21" s="234">
        <v>0</v>
      </c>
      <c r="FC21" s="234">
        <v>128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450</v>
      </c>
      <c r="FI21" s="234" t="s">
        <v>450</v>
      </c>
      <c r="FJ21" s="234" t="s">
        <v>450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120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0</v>
      </c>
      <c r="I22" s="234">
        <f>SUM(AD22,AY22,BT22,CO22,DJ22,EE22,EZ22)</f>
        <v>59</v>
      </c>
      <c r="J22" s="234">
        <f>SUM(AE22,AZ22,BU22,CP22,DK22,EF22,FA22)</f>
        <v>20</v>
      </c>
      <c r="K22" s="234">
        <f>SUM(AF22,BA22,BV22,CQ22,DL22,EG22,FB22)</f>
        <v>0</v>
      </c>
      <c r="L22" s="234">
        <f>SUM(AG22,BB22,BW22,CR22,DM22,EH22,FC22)</f>
        <v>41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450</v>
      </c>
      <c r="AK22" s="234" t="s">
        <v>450</v>
      </c>
      <c r="AL22" s="234">
        <v>0</v>
      </c>
      <c r="AM22" s="234" t="s">
        <v>450</v>
      </c>
      <c r="AN22" s="234" t="s">
        <v>450</v>
      </c>
      <c r="AO22" s="234">
        <v>0</v>
      </c>
      <c r="AP22" s="234" t="s">
        <v>450</v>
      </c>
      <c r="AQ22" s="234">
        <v>0</v>
      </c>
      <c r="AR22" s="234" t="s">
        <v>450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450</v>
      </c>
      <c r="BF22" s="234" t="s">
        <v>450</v>
      </c>
      <c r="BG22" s="234" t="s">
        <v>450</v>
      </c>
      <c r="BH22" s="234" t="s">
        <v>450</v>
      </c>
      <c r="BI22" s="234" t="s">
        <v>450</v>
      </c>
      <c r="BJ22" s="234" t="s">
        <v>450</v>
      </c>
      <c r="BK22" s="234" t="s">
        <v>450</v>
      </c>
      <c r="BL22" s="234" t="s">
        <v>450</v>
      </c>
      <c r="BM22" s="234" t="s">
        <v>450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450</v>
      </c>
      <c r="CC22" s="234" t="s">
        <v>450</v>
      </c>
      <c r="CD22" s="234" t="s">
        <v>450</v>
      </c>
      <c r="CE22" s="234" t="s">
        <v>450</v>
      </c>
      <c r="CF22" s="234" t="s">
        <v>450</v>
      </c>
      <c r="CG22" s="234" t="s">
        <v>450</v>
      </c>
      <c r="CH22" s="234" t="s">
        <v>450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450</v>
      </c>
      <c r="CX22" s="234" t="s">
        <v>450</v>
      </c>
      <c r="CY22" s="234" t="s">
        <v>450</v>
      </c>
      <c r="CZ22" s="234" t="s">
        <v>450</v>
      </c>
      <c r="DA22" s="234" t="s">
        <v>450</v>
      </c>
      <c r="DB22" s="234" t="s">
        <v>450</v>
      </c>
      <c r="DC22" s="234" t="s">
        <v>450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450</v>
      </c>
      <c r="DS22" s="234" t="s">
        <v>450</v>
      </c>
      <c r="DT22" s="234">
        <v>0</v>
      </c>
      <c r="DU22" s="234" t="s">
        <v>450</v>
      </c>
      <c r="DV22" s="234" t="s">
        <v>450</v>
      </c>
      <c r="DW22" s="234" t="s">
        <v>450</v>
      </c>
      <c r="DX22" s="234" t="s">
        <v>450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450</v>
      </c>
      <c r="EL22" s="234" t="s">
        <v>450</v>
      </c>
      <c r="EM22" s="234" t="s">
        <v>450</v>
      </c>
      <c r="EN22" s="234">
        <v>0</v>
      </c>
      <c r="EO22" s="234">
        <v>0</v>
      </c>
      <c r="EP22" s="234" t="s">
        <v>450</v>
      </c>
      <c r="EQ22" s="234" t="s">
        <v>450</v>
      </c>
      <c r="ER22" s="234" t="s">
        <v>450</v>
      </c>
      <c r="ES22" s="234">
        <v>0</v>
      </c>
      <c r="ET22" s="234">
        <v>0</v>
      </c>
      <c r="EU22" s="234">
        <f>SUM(EV22:FO22)</f>
        <v>120</v>
      </c>
      <c r="EV22" s="234">
        <v>0</v>
      </c>
      <c r="EW22" s="234">
        <v>0</v>
      </c>
      <c r="EX22" s="234">
        <v>0</v>
      </c>
      <c r="EY22" s="234">
        <v>0</v>
      </c>
      <c r="EZ22" s="234">
        <v>59</v>
      </c>
      <c r="FA22" s="234">
        <v>20</v>
      </c>
      <c r="FB22" s="234">
        <v>0</v>
      </c>
      <c r="FC22" s="234">
        <v>41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450</v>
      </c>
      <c r="FI22" s="234" t="s">
        <v>450</v>
      </c>
      <c r="FJ22" s="234" t="s">
        <v>450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158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137</v>
      </c>
      <c r="I23" s="234">
        <f>SUM(AD23,AY23,BT23,CO23,DJ23,EE23,EZ23)</f>
        <v>0</v>
      </c>
      <c r="J23" s="234">
        <f>SUM(AE23,AZ23,BU23,CP23,DK23,EF23,FA23)</f>
        <v>5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16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450</v>
      </c>
      <c r="AK23" s="234" t="s">
        <v>450</v>
      </c>
      <c r="AL23" s="234">
        <v>0</v>
      </c>
      <c r="AM23" s="234" t="s">
        <v>450</v>
      </c>
      <c r="AN23" s="234" t="s">
        <v>450</v>
      </c>
      <c r="AO23" s="234">
        <v>0</v>
      </c>
      <c r="AP23" s="234" t="s">
        <v>450</v>
      </c>
      <c r="AQ23" s="234">
        <v>0</v>
      </c>
      <c r="AR23" s="234" t="s">
        <v>450</v>
      </c>
      <c r="AS23" s="234">
        <v>0</v>
      </c>
      <c r="AT23" s="234">
        <f>SUM(AU23:BN23)</f>
        <v>138</v>
      </c>
      <c r="AU23" s="234">
        <v>0</v>
      </c>
      <c r="AV23" s="234">
        <v>0</v>
      </c>
      <c r="AW23" s="234">
        <v>0</v>
      </c>
      <c r="AX23" s="234">
        <v>122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450</v>
      </c>
      <c r="BF23" s="234" t="s">
        <v>450</v>
      </c>
      <c r="BG23" s="234" t="s">
        <v>450</v>
      </c>
      <c r="BH23" s="234" t="s">
        <v>450</v>
      </c>
      <c r="BI23" s="234" t="s">
        <v>450</v>
      </c>
      <c r="BJ23" s="234" t="s">
        <v>450</v>
      </c>
      <c r="BK23" s="234" t="s">
        <v>450</v>
      </c>
      <c r="BL23" s="234" t="s">
        <v>450</v>
      </c>
      <c r="BM23" s="234" t="s">
        <v>450</v>
      </c>
      <c r="BN23" s="234">
        <v>16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450</v>
      </c>
      <c r="CC23" s="234" t="s">
        <v>450</v>
      </c>
      <c r="CD23" s="234" t="s">
        <v>450</v>
      </c>
      <c r="CE23" s="234" t="s">
        <v>450</v>
      </c>
      <c r="CF23" s="234" t="s">
        <v>450</v>
      </c>
      <c r="CG23" s="234" t="s">
        <v>450</v>
      </c>
      <c r="CH23" s="234" t="s">
        <v>450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450</v>
      </c>
      <c r="CX23" s="234" t="s">
        <v>450</v>
      </c>
      <c r="CY23" s="234" t="s">
        <v>450</v>
      </c>
      <c r="CZ23" s="234" t="s">
        <v>450</v>
      </c>
      <c r="DA23" s="234" t="s">
        <v>450</v>
      </c>
      <c r="DB23" s="234" t="s">
        <v>450</v>
      </c>
      <c r="DC23" s="234" t="s">
        <v>450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450</v>
      </c>
      <c r="DS23" s="234" t="s">
        <v>450</v>
      </c>
      <c r="DT23" s="234">
        <v>0</v>
      </c>
      <c r="DU23" s="234" t="s">
        <v>450</v>
      </c>
      <c r="DV23" s="234" t="s">
        <v>450</v>
      </c>
      <c r="DW23" s="234" t="s">
        <v>450</v>
      </c>
      <c r="DX23" s="234" t="s">
        <v>450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450</v>
      </c>
      <c r="EL23" s="234" t="s">
        <v>450</v>
      </c>
      <c r="EM23" s="234" t="s">
        <v>450</v>
      </c>
      <c r="EN23" s="234">
        <v>0</v>
      </c>
      <c r="EO23" s="234">
        <v>0</v>
      </c>
      <c r="EP23" s="234" t="s">
        <v>450</v>
      </c>
      <c r="EQ23" s="234" t="s">
        <v>450</v>
      </c>
      <c r="ER23" s="234" t="s">
        <v>450</v>
      </c>
      <c r="ES23" s="234">
        <v>0</v>
      </c>
      <c r="ET23" s="234">
        <v>0</v>
      </c>
      <c r="EU23" s="234">
        <f>SUM(EV23:FO23)</f>
        <v>20</v>
      </c>
      <c r="EV23" s="234">
        <v>0</v>
      </c>
      <c r="EW23" s="234">
        <v>0</v>
      </c>
      <c r="EX23" s="234">
        <v>0</v>
      </c>
      <c r="EY23" s="234">
        <v>15</v>
      </c>
      <c r="EZ23" s="234">
        <v>0</v>
      </c>
      <c r="FA23" s="234">
        <v>5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450</v>
      </c>
      <c r="FI23" s="234" t="s">
        <v>450</v>
      </c>
      <c r="FJ23" s="234" t="s">
        <v>450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800</v>
      </c>
      <c r="E24" s="234">
        <f>SUM(Z24,AU24,BP24,CK24,DF24,EA24,EV24)</f>
        <v>565</v>
      </c>
      <c r="F24" s="234">
        <f>SUM(AA24,AV24,BQ24,CL24,DG24,EB24,EW24)</f>
        <v>1</v>
      </c>
      <c r="G24" s="234">
        <f>SUM(AB24,AW24,BR24,CM24,DH24,EC24,EX24)</f>
        <v>0</v>
      </c>
      <c r="H24" s="234">
        <f>SUM(AC24,AX24,BS24,CN24,DI24,ED24,EY24)</f>
        <v>51</v>
      </c>
      <c r="I24" s="234">
        <f>SUM(AD24,AY24,BT24,CO24,DJ24,EE24,EZ24)</f>
        <v>126</v>
      </c>
      <c r="J24" s="234">
        <f>SUM(AE24,AZ24,BU24,CP24,DK24,EF24,FA24)</f>
        <v>28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29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450</v>
      </c>
      <c r="AK24" s="234" t="s">
        <v>450</v>
      </c>
      <c r="AL24" s="234">
        <v>0</v>
      </c>
      <c r="AM24" s="234" t="s">
        <v>450</v>
      </c>
      <c r="AN24" s="234" t="s">
        <v>450</v>
      </c>
      <c r="AO24" s="234">
        <v>0</v>
      </c>
      <c r="AP24" s="234" t="s">
        <v>450</v>
      </c>
      <c r="AQ24" s="234">
        <v>0</v>
      </c>
      <c r="AR24" s="234" t="s">
        <v>450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450</v>
      </c>
      <c r="BF24" s="234" t="s">
        <v>450</v>
      </c>
      <c r="BG24" s="234" t="s">
        <v>450</v>
      </c>
      <c r="BH24" s="234" t="s">
        <v>450</v>
      </c>
      <c r="BI24" s="234" t="s">
        <v>450</v>
      </c>
      <c r="BJ24" s="234" t="s">
        <v>450</v>
      </c>
      <c r="BK24" s="234" t="s">
        <v>450</v>
      </c>
      <c r="BL24" s="234" t="s">
        <v>450</v>
      </c>
      <c r="BM24" s="234" t="s">
        <v>450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450</v>
      </c>
      <c r="CC24" s="234" t="s">
        <v>450</v>
      </c>
      <c r="CD24" s="234" t="s">
        <v>450</v>
      </c>
      <c r="CE24" s="234" t="s">
        <v>450</v>
      </c>
      <c r="CF24" s="234" t="s">
        <v>450</v>
      </c>
      <c r="CG24" s="234" t="s">
        <v>450</v>
      </c>
      <c r="CH24" s="234" t="s">
        <v>450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450</v>
      </c>
      <c r="CX24" s="234" t="s">
        <v>450</v>
      </c>
      <c r="CY24" s="234" t="s">
        <v>450</v>
      </c>
      <c r="CZ24" s="234" t="s">
        <v>450</v>
      </c>
      <c r="DA24" s="234" t="s">
        <v>450</v>
      </c>
      <c r="DB24" s="234" t="s">
        <v>450</v>
      </c>
      <c r="DC24" s="234" t="s">
        <v>450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450</v>
      </c>
      <c r="DS24" s="234" t="s">
        <v>450</v>
      </c>
      <c r="DT24" s="234">
        <v>0</v>
      </c>
      <c r="DU24" s="234" t="s">
        <v>450</v>
      </c>
      <c r="DV24" s="234" t="s">
        <v>450</v>
      </c>
      <c r="DW24" s="234" t="s">
        <v>450</v>
      </c>
      <c r="DX24" s="234" t="s">
        <v>450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450</v>
      </c>
      <c r="EL24" s="234" t="s">
        <v>450</v>
      </c>
      <c r="EM24" s="234" t="s">
        <v>450</v>
      </c>
      <c r="EN24" s="234">
        <v>0</v>
      </c>
      <c r="EO24" s="234">
        <v>0</v>
      </c>
      <c r="EP24" s="234" t="s">
        <v>450</v>
      </c>
      <c r="EQ24" s="234" t="s">
        <v>450</v>
      </c>
      <c r="ER24" s="234" t="s">
        <v>450</v>
      </c>
      <c r="ES24" s="234">
        <v>0</v>
      </c>
      <c r="ET24" s="234">
        <v>0</v>
      </c>
      <c r="EU24" s="234">
        <f>SUM(EV24:FO24)</f>
        <v>800</v>
      </c>
      <c r="EV24" s="234">
        <v>565</v>
      </c>
      <c r="EW24" s="234">
        <v>1</v>
      </c>
      <c r="EX24" s="234">
        <v>0</v>
      </c>
      <c r="EY24" s="234">
        <v>51</v>
      </c>
      <c r="EZ24" s="234">
        <v>126</v>
      </c>
      <c r="FA24" s="234">
        <v>28</v>
      </c>
      <c r="FB24" s="234">
        <v>0</v>
      </c>
      <c r="FC24" s="234">
        <v>0</v>
      </c>
      <c r="FD24" s="234">
        <v>0</v>
      </c>
      <c r="FE24" s="234">
        <v>29</v>
      </c>
      <c r="FF24" s="234">
        <v>0</v>
      </c>
      <c r="FG24" s="234">
        <v>0</v>
      </c>
      <c r="FH24" s="234" t="s">
        <v>450</v>
      </c>
      <c r="FI24" s="234" t="s">
        <v>450</v>
      </c>
      <c r="FJ24" s="234" t="s">
        <v>450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451</v>
      </c>
      <c r="B1" s="179"/>
      <c r="C1" s="190"/>
    </row>
    <row r="2" spans="1:103" ht="25.5" customHeight="1">
      <c r="A2" s="314" t="s">
        <v>452</v>
      </c>
      <c r="B2" s="334" t="s">
        <v>453</v>
      </c>
      <c r="C2" s="314" t="s">
        <v>454</v>
      </c>
      <c r="D2" s="244" t="s">
        <v>455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456</v>
      </c>
      <c r="Q2" s="240"/>
      <c r="R2" s="240"/>
      <c r="S2" s="240"/>
      <c r="T2" s="240"/>
      <c r="U2" s="240"/>
      <c r="V2" s="240"/>
      <c r="W2" s="240"/>
      <c r="X2" s="244" t="s">
        <v>457</v>
      </c>
      <c r="Y2" s="241"/>
      <c r="Z2" s="241"/>
      <c r="AA2" s="241"/>
      <c r="AB2" s="241"/>
      <c r="AC2" s="241"/>
      <c r="AD2" s="241"/>
      <c r="AE2" s="275"/>
      <c r="AF2" s="244" t="s">
        <v>458</v>
      </c>
      <c r="AG2" s="241"/>
      <c r="AH2" s="241"/>
      <c r="AI2" s="241"/>
      <c r="AJ2" s="241"/>
      <c r="AK2" s="241"/>
      <c r="AL2" s="241"/>
      <c r="AM2" s="275"/>
      <c r="AN2" s="244" t="s">
        <v>459</v>
      </c>
      <c r="AO2" s="241"/>
      <c r="AP2" s="241"/>
      <c r="AQ2" s="241"/>
      <c r="AR2" s="241"/>
      <c r="AS2" s="241"/>
      <c r="AT2" s="241"/>
      <c r="AU2" s="275"/>
      <c r="AV2" s="244" t="s">
        <v>460</v>
      </c>
      <c r="AW2" s="241"/>
      <c r="AX2" s="241"/>
      <c r="AY2" s="241"/>
      <c r="AZ2" s="241"/>
      <c r="BA2" s="241"/>
      <c r="BB2" s="241"/>
      <c r="BC2" s="275"/>
      <c r="BD2" s="244" t="s">
        <v>461</v>
      </c>
      <c r="BE2" s="241"/>
      <c r="BF2" s="241"/>
      <c r="BG2" s="241"/>
      <c r="BH2" s="241"/>
      <c r="BI2" s="241"/>
      <c r="BJ2" s="241"/>
      <c r="BK2" s="275"/>
      <c r="BL2" s="244" t="s">
        <v>462</v>
      </c>
      <c r="BM2" s="241"/>
      <c r="BN2" s="241"/>
      <c r="BO2" s="241"/>
      <c r="BP2" s="241"/>
      <c r="BQ2" s="241"/>
      <c r="BR2" s="241"/>
      <c r="BS2" s="275"/>
      <c r="BT2" s="244" t="s">
        <v>463</v>
      </c>
      <c r="BU2" s="245"/>
      <c r="BV2" s="245"/>
      <c r="BW2" s="245"/>
      <c r="BX2" s="245"/>
      <c r="BY2" s="245"/>
      <c r="BZ2" s="245"/>
      <c r="CA2" s="288"/>
      <c r="CB2" s="337" t="s">
        <v>464</v>
      </c>
      <c r="CC2" s="338"/>
      <c r="CD2" s="338"/>
      <c r="CE2" s="338"/>
      <c r="CF2" s="338"/>
      <c r="CG2" s="338"/>
      <c r="CH2" s="338"/>
      <c r="CI2" s="338"/>
      <c r="CJ2" s="244" t="s">
        <v>465</v>
      </c>
      <c r="CK2" s="245"/>
      <c r="CL2" s="245"/>
      <c r="CM2" s="245"/>
      <c r="CN2" s="245"/>
      <c r="CO2" s="245"/>
      <c r="CP2" s="245"/>
      <c r="CQ2" s="288"/>
      <c r="CR2" s="244" t="s">
        <v>466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467</v>
      </c>
      <c r="E3" s="332" t="s">
        <v>468</v>
      </c>
      <c r="F3" s="337" t="s">
        <v>469</v>
      </c>
      <c r="G3" s="338"/>
      <c r="H3" s="338"/>
      <c r="I3" s="338"/>
      <c r="J3" s="338"/>
      <c r="K3" s="338"/>
      <c r="L3" s="338"/>
      <c r="M3" s="339"/>
      <c r="N3" s="340" t="s">
        <v>471</v>
      </c>
      <c r="O3" s="340" t="s">
        <v>473</v>
      </c>
      <c r="P3" s="333" t="s">
        <v>467</v>
      </c>
      <c r="Q3" s="332" t="s">
        <v>474</v>
      </c>
      <c r="R3" s="332" t="s">
        <v>475</v>
      </c>
      <c r="S3" s="332" t="s">
        <v>476</v>
      </c>
      <c r="T3" s="332" t="s">
        <v>477</v>
      </c>
      <c r="U3" s="332" t="s">
        <v>478</v>
      </c>
      <c r="V3" s="332" t="s">
        <v>479</v>
      </c>
      <c r="W3" s="332" t="s">
        <v>480</v>
      </c>
      <c r="X3" s="333" t="s">
        <v>467</v>
      </c>
      <c r="Y3" s="332" t="s">
        <v>474</v>
      </c>
      <c r="Z3" s="332" t="s">
        <v>475</v>
      </c>
      <c r="AA3" s="332" t="s">
        <v>476</v>
      </c>
      <c r="AB3" s="332" t="s">
        <v>477</v>
      </c>
      <c r="AC3" s="332" t="s">
        <v>478</v>
      </c>
      <c r="AD3" s="332" t="s">
        <v>479</v>
      </c>
      <c r="AE3" s="332" t="s">
        <v>480</v>
      </c>
      <c r="AF3" s="333" t="s">
        <v>467</v>
      </c>
      <c r="AG3" s="332" t="s">
        <v>474</v>
      </c>
      <c r="AH3" s="332" t="s">
        <v>475</v>
      </c>
      <c r="AI3" s="332" t="s">
        <v>476</v>
      </c>
      <c r="AJ3" s="332" t="s">
        <v>477</v>
      </c>
      <c r="AK3" s="332" t="s">
        <v>478</v>
      </c>
      <c r="AL3" s="332" t="s">
        <v>479</v>
      </c>
      <c r="AM3" s="332" t="s">
        <v>480</v>
      </c>
      <c r="AN3" s="333" t="s">
        <v>467</v>
      </c>
      <c r="AO3" s="332" t="s">
        <v>474</v>
      </c>
      <c r="AP3" s="332" t="s">
        <v>475</v>
      </c>
      <c r="AQ3" s="332" t="s">
        <v>476</v>
      </c>
      <c r="AR3" s="332" t="s">
        <v>477</v>
      </c>
      <c r="AS3" s="332" t="s">
        <v>478</v>
      </c>
      <c r="AT3" s="332" t="s">
        <v>479</v>
      </c>
      <c r="AU3" s="332" t="s">
        <v>480</v>
      </c>
      <c r="AV3" s="333" t="s">
        <v>467</v>
      </c>
      <c r="AW3" s="332" t="s">
        <v>474</v>
      </c>
      <c r="AX3" s="332" t="s">
        <v>475</v>
      </c>
      <c r="AY3" s="332" t="s">
        <v>476</v>
      </c>
      <c r="AZ3" s="332" t="s">
        <v>477</v>
      </c>
      <c r="BA3" s="332" t="s">
        <v>478</v>
      </c>
      <c r="BB3" s="332" t="s">
        <v>479</v>
      </c>
      <c r="BC3" s="332" t="s">
        <v>480</v>
      </c>
      <c r="BD3" s="333" t="s">
        <v>467</v>
      </c>
      <c r="BE3" s="332" t="s">
        <v>474</v>
      </c>
      <c r="BF3" s="332" t="s">
        <v>475</v>
      </c>
      <c r="BG3" s="332" t="s">
        <v>476</v>
      </c>
      <c r="BH3" s="332" t="s">
        <v>477</v>
      </c>
      <c r="BI3" s="332" t="s">
        <v>478</v>
      </c>
      <c r="BJ3" s="332" t="s">
        <v>479</v>
      </c>
      <c r="BK3" s="332" t="s">
        <v>480</v>
      </c>
      <c r="BL3" s="333" t="s">
        <v>467</v>
      </c>
      <c r="BM3" s="332" t="s">
        <v>474</v>
      </c>
      <c r="BN3" s="332" t="s">
        <v>475</v>
      </c>
      <c r="BO3" s="332" t="s">
        <v>476</v>
      </c>
      <c r="BP3" s="332" t="s">
        <v>477</v>
      </c>
      <c r="BQ3" s="332" t="s">
        <v>478</v>
      </c>
      <c r="BR3" s="332" t="s">
        <v>479</v>
      </c>
      <c r="BS3" s="332" t="s">
        <v>480</v>
      </c>
      <c r="BT3" s="333" t="s">
        <v>467</v>
      </c>
      <c r="BU3" s="332" t="s">
        <v>474</v>
      </c>
      <c r="BV3" s="332" t="s">
        <v>475</v>
      </c>
      <c r="BW3" s="332" t="s">
        <v>476</v>
      </c>
      <c r="BX3" s="332" t="s">
        <v>477</v>
      </c>
      <c r="BY3" s="332" t="s">
        <v>478</v>
      </c>
      <c r="BZ3" s="332" t="s">
        <v>479</v>
      </c>
      <c r="CA3" s="332" t="s">
        <v>480</v>
      </c>
      <c r="CB3" s="333" t="s">
        <v>467</v>
      </c>
      <c r="CC3" s="332" t="s">
        <v>474</v>
      </c>
      <c r="CD3" s="332" t="s">
        <v>475</v>
      </c>
      <c r="CE3" s="332" t="s">
        <v>476</v>
      </c>
      <c r="CF3" s="332" t="s">
        <v>477</v>
      </c>
      <c r="CG3" s="332" t="s">
        <v>478</v>
      </c>
      <c r="CH3" s="332" t="s">
        <v>479</v>
      </c>
      <c r="CI3" s="332" t="s">
        <v>480</v>
      </c>
      <c r="CJ3" s="333" t="s">
        <v>467</v>
      </c>
      <c r="CK3" s="332" t="s">
        <v>474</v>
      </c>
      <c r="CL3" s="332" t="s">
        <v>475</v>
      </c>
      <c r="CM3" s="332" t="s">
        <v>476</v>
      </c>
      <c r="CN3" s="332" t="s">
        <v>477</v>
      </c>
      <c r="CO3" s="332" t="s">
        <v>478</v>
      </c>
      <c r="CP3" s="332" t="s">
        <v>479</v>
      </c>
      <c r="CQ3" s="332" t="s">
        <v>480</v>
      </c>
      <c r="CR3" s="333" t="s">
        <v>467</v>
      </c>
      <c r="CS3" s="332" t="s">
        <v>474</v>
      </c>
      <c r="CT3" s="332" t="s">
        <v>475</v>
      </c>
      <c r="CU3" s="332" t="s">
        <v>476</v>
      </c>
      <c r="CV3" s="332" t="s">
        <v>477</v>
      </c>
      <c r="CW3" s="332" t="s">
        <v>478</v>
      </c>
      <c r="CX3" s="332" t="s">
        <v>479</v>
      </c>
      <c r="CY3" s="332" t="s">
        <v>480</v>
      </c>
    </row>
    <row r="4" spans="1:103" ht="25.5" customHeight="1">
      <c r="A4" s="315"/>
      <c r="B4" s="335"/>
      <c r="C4" s="317"/>
      <c r="D4" s="333"/>
      <c r="E4" s="333"/>
      <c r="F4" s="333" t="s">
        <v>467</v>
      </c>
      <c r="G4" s="340" t="s">
        <v>482</v>
      </c>
      <c r="H4" s="340" t="s">
        <v>483</v>
      </c>
      <c r="I4" s="340" t="s">
        <v>484</v>
      </c>
      <c r="J4" s="340" t="s">
        <v>485</v>
      </c>
      <c r="K4" s="340" t="s">
        <v>486</v>
      </c>
      <c r="L4" s="340" t="s">
        <v>487</v>
      </c>
      <c r="M4" s="340" t="s">
        <v>488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489</v>
      </c>
      <c r="E6" s="246" t="s">
        <v>489</v>
      </c>
      <c r="F6" s="246" t="s">
        <v>489</v>
      </c>
      <c r="G6" s="246" t="s">
        <v>489</v>
      </c>
      <c r="H6" s="246" t="s">
        <v>489</v>
      </c>
      <c r="I6" s="246" t="s">
        <v>489</v>
      </c>
      <c r="J6" s="246" t="s">
        <v>489</v>
      </c>
      <c r="K6" s="246" t="s">
        <v>489</v>
      </c>
      <c r="L6" s="246" t="s">
        <v>489</v>
      </c>
      <c r="M6" s="246" t="s">
        <v>489</v>
      </c>
      <c r="N6" s="246" t="s">
        <v>489</v>
      </c>
      <c r="O6" s="246" t="s">
        <v>489</v>
      </c>
      <c r="P6" s="246" t="s">
        <v>489</v>
      </c>
      <c r="Q6" s="246" t="s">
        <v>489</v>
      </c>
      <c r="R6" s="246" t="s">
        <v>489</v>
      </c>
      <c r="S6" s="246" t="s">
        <v>489</v>
      </c>
      <c r="T6" s="246" t="s">
        <v>489</v>
      </c>
      <c r="U6" s="246" t="s">
        <v>489</v>
      </c>
      <c r="V6" s="246" t="s">
        <v>489</v>
      </c>
      <c r="W6" s="246" t="s">
        <v>489</v>
      </c>
      <c r="X6" s="246" t="s">
        <v>489</v>
      </c>
      <c r="Y6" s="246" t="s">
        <v>489</v>
      </c>
      <c r="Z6" s="246" t="s">
        <v>489</v>
      </c>
      <c r="AA6" s="246" t="s">
        <v>489</v>
      </c>
      <c r="AB6" s="246" t="s">
        <v>489</v>
      </c>
      <c r="AC6" s="246" t="s">
        <v>489</v>
      </c>
      <c r="AD6" s="246" t="s">
        <v>489</v>
      </c>
      <c r="AE6" s="246" t="s">
        <v>489</v>
      </c>
      <c r="AF6" s="246" t="s">
        <v>489</v>
      </c>
      <c r="AG6" s="246" t="s">
        <v>489</v>
      </c>
      <c r="AH6" s="246" t="s">
        <v>489</v>
      </c>
      <c r="AI6" s="246" t="s">
        <v>489</v>
      </c>
      <c r="AJ6" s="246" t="s">
        <v>489</v>
      </c>
      <c r="AK6" s="246" t="s">
        <v>489</v>
      </c>
      <c r="AL6" s="246" t="s">
        <v>489</v>
      </c>
      <c r="AM6" s="246" t="s">
        <v>489</v>
      </c>
      <c r="AN6" s="246" t="s">
        <v>489</v>
      </c>
      <c r="AO6" s="246" t="s">
        <v>489</v>
      </c>
      <c r="AP6" s="246" t="s">
        <v>489</v>
      </c>
      <c r="AQ6" s="246" t="s">
        <v>489</v>
      </c>
      <c r="AR6" s="246" t="s">
        <v>489</v>
      </c>
      <c r="AS6" s="246" t="s">
        <v>489</v>
      </c>
      <c r="AT6" s="246" t="s">
        <v>489</v>
      </c>
      <c r="AU6" s="246" t="s">
        <v>489</v>
      </c>
      <c r="AV6" s="246" t="s">
        <v>489</v>
      </c>
      <c r="AW6" s="246" t="s">
        <v>489</v>
      </c>
      <c r="AX6" s="246" t="s">
        <v>489</v>
      </c>
      <c r="AY6" s="246" t="s">
        <v>489</v>
      </c>
      <c r="AZ6" s="246" t="s">
        <v>489</v>
      </c>
      <c r="BA6" s="246" t="s">
        <v>489</v>
      </c>
      <c r="BB6" s="246" t="s">
        <v>489</v>
      </c>
      <c r="BC6" s="246" t="s">
        <v>489</v>
      </c>
      <c r="BD6" s="246" t="s">
        <v>489</v>
      </c>
      <c r="BE6" s="246" t="s">
        <v>489</v>
      </c>
      <c r="BF6" s="246" t="s">
        <v>489</v>
      </c>
      <c r="BG6" s="246" t="s">
        <v>489</v>
      </c>
      <c r="BH6" s="246" t="s">
        <v>489</v>
      </c>
      <c r="BI6" s="246" t="s">
        <v>489</v>
      </c>
      <c r="BJ6" s="246" t="s">
        <v>489</v>
      </c>
      <c r="BK6" s="246" t="s">
        <v>489</v>
      </c>
      <c r="BL6" s="246" t="s">
        <v>489</v>
      </c>
      <c r="BM6" s="246" t="s">
        <v>489</v>
      </c>
      <c r="BN6" s="246" t="s">
        <v>489</v>
      </c>
      <c r="BO6" s="246" t="s">
        <v>489</v>
      </c>
      <c r="BP6" s="246" t="s">
        <v>489</v>
      </c>
      <c r="BQ6" s="246" t="s">
        <v>489</v>
      </c>
      <c r="BR6" s="246" t="s">
        <v>489</v>
      </c>
      <c r="BS6" s="246" t="s">
        <v>489</v>
      </c>
      <c r="BT6" s="246" t="s">
        <v>489</v>
      </c>
      <c r="BU6" s="246" t="s">
        <v>489</v>
      </c>
      <c r="BV6" s="246" t="s">
        <v>489</v>
      </c>
      <c r="BW6" s="246" t="s">
        <v>489</v>
      </c>
      <c r="BX6" s="246" t="s">
        <v>489</v>
      </c>
      <c r="BY6" s="246" t="s">
        <v>489</v>
      </c>
      <c r="BZ6" s="246" t="s">
        <v>489</v>
      </c>
      <c r="CA6" s="246" t="s">
        <v>489</v>
      </c>
      <c r="CB6" s="246" t="s">
        <v>489</v>
      </c>
      <c r="CC6" s="246" t="s">
        <v>489</v>
      </c>
      <c r="CD6" s="246" t="s">
        <v>489</v>
      </c>
      <c r="CE6" s="246" t="s">
        <v>489</v>
      </c>
      <c r="CF6" s="246" t="s">
        <v>489</v>
      </c>
      <c r="CG6" s="246" t="s">
        <v>489</v>
      </c>
      <c r="CH6" s="246" t="s">
        <v>489</v>
      </c>
      <c r="CI6" s="246" t="s">
        <v>489</v>
      </c>
      <c r="CJ6" s="246" t="s">
        <v>489</v>
      </c>
      <c r="CK6" s="246" t="s">
        <v>489</v>
      </c>
      <c r="CL6" s="246" t="s">
        <v>489</v>
      </c>
      <c r="CM6" s="246" t="s">
        <v>489</v>
      </c>
      <c r="CN6" s="246" t="s">
        <v>489</v>
      </c>
      <c r="CO6" s="246" t="s">
        <v>489</v>
      </c>
      <c r="CP6" s="246" t="s">
        <v>489</v>
      </c>
      <c r="CQ6" s="246" t="s">
        <v>489</v>
      </c>
      <c r="CR6" s="246" t="s">
        <v>489</v>
      </c>
      <c r="CS6" s="246" t="s">
        <v>489</v>
      </c>
      <c r="CT6" s="246" t="s">
        <v>489</v>
      </c>
      <c r="CU6" s="246" t="s">
        <v>489</v>
      </c>
      <c r="CV6" s="246" t="s">
        <v>489</v>
      </c>
      <c r="CW6" s="246" t="s">
        <v>489</v>
      </c>
      <c r="CX6" s="246" t="s">
        <v>489</v>
      </c>
      <c r="CY6" s="246" t="s">
        <v>489</v>
      </c>
    </row>
    <row r="7" spans="1:103" s="205" customFormat="1" ht="12" customHeight="1">
      <c r="A7" s="197" t="s">
        <v>490</v>
      </c>
      <c r="B7" s="212" t="s">
        <v>491</v>
      </c>
      <c r="C7" s="198" t="s">
        <v>467</v>
      </c>
      <c r="D7" s="276">
        <f>SUM(D8:D24)</f>
        <v>101</v>
      </c>
      <c r="E7" s="276">
        <f>SUM(E8:E24)</f>
        <v>0</v>
      </c>
      <c r="F7" s="276">
        <f>SUM(F8:F24)</f>
        <v>0</v>
      </c>
      <c r="G7" s="276">
        <f>SUM(G8:G24)</f>
        <v>0</v>
      </c>
      <c r="H7" s="276">
        <f>SUM(H8:H24)</f>
        <v>0</v>
      </c>
      <c r="I7" s="276">
        <f>SUM(I8:I24)</f>
        <v>0</v>
      </c>
      <c r="J7" s="276">
        <f>SUM(J8:J24)</f>
        <v>0</v>
      </c>
      <c r="K7" s="276">
        <f>SUM(K8:K24)</f>
        <v>0</v>
      </c>
      <c r="L7" s="276">
        <f>SUM(L8:L24)</f>
        <v>0</v>
      </c>
      <c r="M7" s="276">
        <f>SUM(M8:M24)</f>
        <v>0</v>
      </c>
      <c r="N7" s="276">
        <f>SUM(N8:N24)</f>
        <v>101</v>
      </c>
      <c r="O7" s="276">
        <f>SUM(O8:O24)</f>
        <v>0</v>
      </c>
      <c r="P7" s="276">
        <f>SUM(P8:P24)</f>
        <v>101</v>
      </c>
      <c r="Q7" s="276">
        <f>SUM(Q8:Q24)</f>
        <v>0</v>
      </c>
      <c r="R7" s="276">
        <f>SUM(R8:R24)</f>
        <v>0</v>
      </c>
      <c r="S7" s="276">
        <f>SUM(S8:S24)</f>
        <v>0</v>
      </c>
      <c r="T7" s="276">
        <f>SUM(T8:T24)</f>
        <v>101</v>
      </c>
      <c r="U7" s="276">
        <f>SUM(U8:U24)</f>
        <v>0</v>
      </c>
      <c r="V7" s="276">
        <f>SUM(V8:V24)</f>
        <v>0</v>
      </c>
      <c r="W7" s="276">
        <f>SUM(W8:W24)</f>
        <v>0</v>
      </c>
      <c r="X7" s="276">
        <f>SUM(X8:X24)</f>
        <v>0</v>
      </c>
      <c r="Y7" s="276">
        <f>SUM(Y8:Y24)</f>
        <v>0</v>
      </c>
      <c r="Z7" s="276">
        <f>SUM(Z8:Z24)</f>
        <v>0</v>
      </c>
      <c r="AA7" s="276">
        <f>SUM(AA8:AA24)</f>
        <v>0</v>
      </c>
      <c r="AB7" s="276">
        <f>SUM(AB8:AB24)</f>
        <v>0</v>
      </c>
      <c r="AC7" s="276">
        <f>SUM(AC8:AC24)</f>
        <v>0</v>
      </c>
      <c r="AD7" s="276">
        <f>SUM(AD8:AD24)</f>
        <v>0</v>
      </c>
      <c r="AE7" s="276">
        <f>SUM(AE8:AE24)</f>
        <v>0</v>
      </c>
      <c r="AF7" s="276">
        <f>SUM(AF8:AF24)</f>
        <v>0</v>
      </c>
      <c r="AG7" s="276">
        <f>SUM(AG8:AG24)</f>
        <v>0</v>
      </c>
      <c r="AH7" s="276">
        <f>SUM(AH8:AH24)</f>
        <v>0</v>
      </c>
      <c r="AI7" s="276">
        <f>SUM(AI8:AI24)</f>
        <v>0</v>
      </c>
      <c r="AJ7" s="276">
        <f>SUM(AJ8:AJ24)</f>
        <v>0</v>
      </c>
      <c r="AK7" s="276">
        <f>SUM(AK8:AK24)</f>
        <v>0</v>
      </c>
      <c r="AL7" s="276">
        <f>SUM(AL8:AL24)</f>
        <v>0</v>
      </c>
      <c r="AM7" s="276">
        <f>SUM(AM8:AM24)</f>
        <v>0</v>
      </c>
      <c r="AN7" s="276">
        <f>SUM(AN8:AN24)</f>
        <v>0</v>
      </c>
      <c r="AO7" s="276">
        <f>SUM(AO8:AO24)</f>
        <v>0</v>
      </c>
      <c r="AP7" s="276">
        <f>SUM(AP8:AP24)</f>
        <v>0</v>
      </c>
      <c r="AQ7" s="276">
        <f>SUM(AQ8:AQ24)</f>
        <v>0</v>
      </c>
      <c r="AR7" s="276">
        <f>SUM(AR8:AR24)</f>
        <v>0</v>
      </c>
      <c r="AS7" s="276">
        <f>SUM(AS8:AS24)</f>
        <v>0</v>
      </c>
      <c r="AT7" s="276">
        <f>SUM(AT8:AT24)</f>
        <v>0</v>
      </c>
      <c r="AU7" s="276">
        <f>SUM(AU8:AU24)</f>
        <v>0</v>
      </c>
      <c r="AV7" s="276">
        <f>SUM(AV8:AV24)</f>
        <v>0</v>
      </c>
      <c r="AW7" s="276">
        <f>SUM(AW8:AW24)</f>
        <v>0</v>
      </c>
      <c r="AX7" s="276">
        <f>SUM(AX8:AX24)</f>
        <v>0</v>
      </c>
      <c r="AY7" s="276">
        <f>SUM(AY8:AY24)</f>
        <v>0</v>
      </c>
      <c r="AZ7" s="276">
        <f>SUM(AZ8:AZ24)</f>
        <v>0</v>
      </c>
      <c r="BA7" s="276">
        <f>SUM(BA8:BA24)</f>
        <v>0</v>
      </c>
      <c r="BB7" s="276">
        <f>SUM(BB8:BB24)</f>
        <v>0</v>
      </c>
      <c r="BC7" s="276">
        <f>SUM(BC8:BC24)</f>
        <v>0</v>
      </c>
      <c r="BD7" s="276">
        <f>SUM(BD8:BD24)</f>
        <v>0</v>
      </c>
      <c r="BE7" s="276">
        <f>SUM(BE8:BE24)</f>
        <v>0</v>
      </c>
      <c r="BF7" s="276">
        <f>SUM(BF8:BF24)</f>
        <v>0</v>
      </c>
      <c r="BG7" s="276">
        <f>SUM(BG8:BG24)</f>
        <v>0</v>
      </c>
      <c r="BH7" s="276">
        <f>SUM(BH8:BH24)</f>
        <v>0</v>
      </c>
      <c r="BI7" s="276">
        <f>SUM(BI8:BI24)</f>
        <v>0</v>
      </c>
      <c r="BJ7" s="276">
        <f>SUM(BJ8:BJ24)</f>
        <v>0</v>
      </c>
      <c r="BK7" s="276">
        <f>SUM(BK8:BK24)</f>
        <v>0</v>
      </c>
      <c r="BL7" s="276">
        <f>SUM(BL8:BL24)</f>
        <v>0</v>
      </c>
      <c r="BM7" s="276">
        <f>SUM(BM8:BM24)</f>
        <v>0</v>
      </c>
      <c r="BN7" s="276">
        <f>SUM(BN8:BN24)</f>
        <v>0</v>
      </c>
      <c r="BO7" s="276">
        <f>SUM(BO8:BO24)</f>
        <v>0</v>
      </c>
      <c r="BP7" s="276">
        <f>SUM(BP8:BP24)</f>
        <v>0</v>
      </c>
      <c r="BQ7" s="276">
        <f>SUM(BQ8:BQ24)</f>
        <v>0</v>
      </c>
      <c r="BR7" s="276">
        <f>SUM(BR8:BR24)</f>
        <v>0</v>
      </c>
      <c r="BS7" s="276">
        <f>SUM(BS8:BS24)</f>
        <v>0</v>
      </c>
      <c r="BT7" s="276">
        <f>SUM(BT8:BT24)</f>
        <v>0</v>
      </c>
      <c r="BU7" s="276">
        <f>SUM(BU8:BU24)</f>
        <v>0</v>
      </c>
      <c r="BV7" s="276">
        <f>SUM(BV8:BV24)</f>
        <v>0</v>
      </c>
      <c r="BW7" s="276">
        <f>SUM(BW8:BW24)</f>
        <v>0</v>
      </c>
      <c r="BX7" s="276">
        <f>SUM(BX8:BX24)</f>
        <v>0</v>
      </c>
      <c r="BY7" s="276">
        <f>SUM(BY8:BY24)</f>
        <v>0</v>
      </c>
      <c r="BZ7" s="276">
        <f>SUM(BZ8:BZ24)</f>
        <v>0</v>
      </c>
      <c r="CA7" s="276">
        <f>SUM(CA8:CA24)</f>
        <v>0</v>
      </c>
      <c r="CB7" s="276">
        <f>SUM(CB8:CB24)</f>
        <v>0</v>
      </c>
      <c r="CC7" s="276">
        <f>SUM(CC8:CC24)</f>
        <v>0</v>
      </c>
      <c r="CD7" s="276">
        <f>SUM(CD8:CD24)</f>
        <v>0</v>
      </c>
      <c r="CE7" s="276">
        <f>SUM(CE8:CE24)</f>
        <v>0</v>
      </c>
      <c r="CF7" s="276">
        <f>SUM(CF8:CF24)</f>
        <v>0</v>
      </c>
      <c r="CG7" s="276">
        <f>SUM(CG8:CG24)</f>
        <v>0</v>
      </c>
      <c r="CH7" s="276">
        <f>SUM(CH8:CH24)</f>
        <v>0</v>
      </c>
      <c r="CI7" s="276">
        <f>SUM(CI8:CI24)</f>
        <v>0</v>
      </c>
      <c r="CJ7" s="276">
        <f>SUM(CJ8:CJ24)</f>
        <v>101</v>
      </c>
      <c r="CK7" s="276">
        <f>SUM(CK8:CK24)</f>
        <v>0</v>
      </c>
      <c r="CL7" s="276">
        <f>SUM(CL8:CL24)</f>
        <v>0</v>
      </c>
      <c r="CM7" s="276">
        <f>SUM(CM8:CM24)</f>
        <v>0</v>
      </c>
      <c r="CN7" s="276">
        <f>SUM(CN8:CN24)</f>
        <v>101</v>
      </c>
      <c r="CO7" s="276">
        <f>SUM(CO8:CO24)</f>
        <v>0</v>
      </c>
      <c r="CP7" s="276">
        <f>SUM(CP8:CP24)</f>
        <v>0</v>
      </c>
      <c r="CQ7" s="276">
        <f>SUM(CQ8:CQ24)</f>
        <v>0</v>
      </c>
      <c r="CR7" s="276">
        <f>SUM(CR8:CR24)</f>
        <v>0</v>
      </c>
      <c r="CS7" s="276">
        <f>SUM(CS8:CS24)</f>
        <v>0</v>
      </c>
      <c r="CT7" s="276">
        <f>SUM(CT8:CT24)</f>
        <v>0</v>
      </c>
      <c r="CU7" s="276">
        <f>SUM(CU8:CU24)</f>
        <v>0</v>
      </c>
      <c r="CV7" s="276">
        <f>SUM(CV8:CV24)</f>
        <v>0</v>
      </c>
      <c r="CW7" s="276">
        <f>SUM(CW8:CW24)</f>
        <v>0</v>
      </c>
      <c r="CX7" s="276">
        <f>SUM(CX8:CX24)</f>
        <v>0</v>
      </c>
      <c r="CY7" s="276">
        <f>SUM(CY8:CY24)</f>
        <v>0</v>
      </c>
    </row>
    <row r="8" spans="1:103" s="201" customFormat="1" ht="12" customHeight="1">
      <c r="A8" s="200" t="s">
        <v>490</v>
      </c>
      <c r="B8" s="214" t="s">
        <v>492</v>
      </c>
      <c r="C8" s="200" t="s">
        <v>493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490</v>
      </c>
      <c r="B9" s="214" t="s">
        <v>494</v>
      </c>
      <c r="C9" s="200" t="s">
        <v>495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490</v>
      </c>
      <c r="B10" s="214" t="s">
        <v>496</v>
      </c>
      <c r="C10" s="200" t="s">
        <v>497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490</v>
      </c>
      <c r="B11" s="214" t="s">
        <v>498</v>
      </c>
      <c r="C11" s="200" t="s">
        <v>499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490</v>
      </c>
      <c r="B12" s="203" t="s">
        <v>500</v>
      </c>
      <c r="C12" s="202" t="s">
        <v>501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490</v>
      </c>
      <c r="B13" s="203" t="s">
        <v>502</v>
      </c>
      <c r="C13" s="202" t="s">
        <v>503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490</v>
      </c>
      <c r="B14" s="203" t="s">
        <v>504</v>
      </c>
      <c r="C14" s="202" t="s">
        <v>505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490</v>
      </c>
      <c r="B15" s="203" t="s">
        <v>506</v>
      </c>
      <c r="C15" s="202" t="s">
        <v>507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490</v>
      </c>
      <c r="B16" s="203" t="s">
        <v>508</v>
      </c>
      <c r="C16" s="202" t="s">
        <v>509</v>
      </c>
      <c r="D16" s="250">
        <f>SUM(E16,F16,N16,O16)</f>
        <v>101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101</v>
      </c>
      <c r="O16" s="250">
        <f>CR16</f>
        <v>0</v>
      </c>
      <c r="P16" s="250">
        <f>SUM(Q16:W16)</f>
        <v>101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101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101</v>
      </c>
      <c r="CK16" s="250">
        <v>0</v>
      </c>
      <c r="CL16" s="250">
        <v>0</v>
      </c>
      <c r="CM16" s="250">
        <v>0</v>
      </c>
      <c r="CN16" s="250">
        <v>101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490</v>
      </c>
      <c r="B17" s="203" t="s">
        <v>510</v>
      </c>
      <c r="C17" s="202" t="s">
        <v>511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490</v>
      </c>
      <c r="B18" s="203" t="s">
        <v>512</v>
      </c>
      <c r="C18" s="202" t="s">
        <v>513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490</v>
      </c>
      <c r="B19" s="203" t="s">
        <v>514</v>
      </c>
      <c r="C19" s="202" t="s">
        <v>515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490</v>
      </c>
      <c r="B20" s="203" t="s">
        <v>516</v>
      </c>
      <c r="C20" s="202" t="s">
        <v>517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490</v>
      </c>
      <c r="B21" s="203" t="s">
        <v>518</v>
      </c>
      <c r="C21" s="202" t="s">
        <v>519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490</v>
      </c>
      <c r="B22" s="203" t="s">
        <v>520</v>
      </c>
      <c r="C22" s="202" t="s">
        <v>521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490</v>
      </c>
      <c r="B23" s="203" t="s">
        <v>522</v>
      </c>
      <c r="C23" s="202" t="s">
        <v>523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490</v>
      </c>
      <c r="B24" s="203" t="s">
        <v>524</v>
      </c>
      <c r="C24" s="202" t="s">
        <v>525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526</v>
      </c>
      <c r="D2" s="129" t="s">
        <v>189</v>
      </c>
      <c r="E2" s="393" t="s">
        <v>527</v>
      </c>
      <c r="F2" s="38"/>
      <c r="N2" s="1" t="str">
        <f>LEFT(D2,2)</f>
        <v>37</v>
      </c>
      <c r="O2" s="1" t="str">
        <f>IF(N2&gt;0,VLOOKUP(N2,$AD$6:$AE$52,2,FALSE),"-")</f>
        <v>香川県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528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529</v>
      </c>
      <c r="M5" s="348" t="s">
        <v>530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1016419</v>
      </c>
      <c r="F6" s="57"/>
      <c r="H6" s="344"/>
      <c r="I6" s="345"/>
      <c r="J6" s="345"/>
      <c r="K6" s="345"/>
      <c r="L6" s="347"/>
      <c r="M6" s="394" t="s">
        <v>531</v>
      </c>
      <c r="N6" s="2" t="s">
        <v>532</v>
      </c>
      <c r="O6" s="3" t="s">
        <v>533</v>
      </c>
      <c r="V6" s="36" t="s">
        <v>150</v>
      </c>
      <c r="W6" s="186" t="s">
        <v>534</v>
      </c>
      <c r="X6" s="186" t="s">
        <v>35</v>
      </c>
      <c r="Y6" s="36">
        <f ca="1">IF(Y$2=0,INDIRECT(W6&amp;"!"&amp;X6&amp;$AB$2),0)</f>
        <v>1016419</v>
      </c>
      <c r="Z6" s="36"/>
      <c r="AA6" s="36">
        <f>+'ごみ処理概要'!B6</f>
        <v>0</v>
      </c>
      <c r="AB6" s="36">
        <v>6</v>
      </c>
      <c r="AD6" s="188" t="s">
        <v>535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15</v>
      </c>
      <c r="F7" s="57"/>
      <c r="H7" s="352" t="s">
        <v>536</v>
      </c>
      <c r="I7" s="352" t="s">
        <v>537</v>
      </c>
      <c r="J7" s="4" t="s">
        <v>538</v>
      </c>
      <c r="K7" s="5"/>
      <c r="L7" s="135">
        <f>Y42</f>
        <v>246085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534</v>
      </c>
      <c r="X7" s="186" t="s">
        <v>36</v>
      </c>
      <c r="Y7" s="36">
        <f ca="1">IF(Y$2=0,INDIRECT(W7&amp;"!"&amp;X7&amp;$AB$2),0)</f>
        <v>15</v>
      </c>
      <c r="Z7" s="36"/>
      <c r="AA7" s="188" t="str">
        <f>+'ごみ処理概要'!B7</f>
        <v>37000</v>
      </c>
      <c r="AB7" s="36">
        <v>7</v>
      </c>
      <c r="AD7" s="188" t="s">
        <v>539</v>
      </c>
      <c r="AE7" s="36" t="s">
        <v>47</v>
      </c>
    </row>
    <row r="8" spans="2:31" ht="15" customHeight="1" thickBot="1">
      <c r="B8" s="347" t="s">
        <v>540</v>
      </c>
      <c r="C8" s="354"/>
      <c r="D8" s="354"/>
      <c r="E8" s="131">
        <f>SUM(E6:E7)</f>
        <v>1016434</v>
      </c>
      <c r="F8" s="57"/>
      <c r="H8" s="351"/>
      <c r="I8" s="353"/>
      <c r="J8" s="361" t="s">
        <v>541</v>
      </c>
      <c r="K8" s="42" t="s">
        <v>481</v>
      </c>
      <c r="L8" s="130">
        <f>Y43</f>
        <v>5456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534</v>
      </c>
      <c r="X8" s="186" t="s">
        <v>39</v>
      </c>
      <c r="Y8" s="36">
        <f ca="1">IF(Y$2=0,INDIRECT(W8&amp;"!"&amp;X8&amp;$AB$2),0)</f>
        <v>8993</v>
      </c>
      <c r="Z8" s="36"/>
      <c r="AA8" s="188" t="str">
        <f>+'ごみ処理概要'!B8</f>
        <v>37201</v>
      </c>
      <c r="AB8" s="36">
        <v>8</v>
      </c>
      <c r="AD8" s="188" t="s">
        <v>542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8993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252</v>
      </c>
      <c r="W9" s="186" t="s">
        <v>543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37202</v>
      </c>
      <c r="AB9" s="36">
        <v>9</v>
      </c>
      <c r="AD9" s="188" t="s">
        <v>544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254</v>
      </c>
      <c r="W10" s="186" t="s">
        <v>543</v>
      </c>
      <c r="X10" s="186" t="s">
        <v>41</v>
      </c>
      <c r="Y10" s="36">
        <f ca="1">IF(Y$2=0,INDIRECT(W10&amp;"!"&amp;X10&amp;$AB$2),0)</f>
        <v>155926</v>
      </c>
      <c r="Z10" s="36"/>
      <c r="AA10" s="188" t="str">
        <f>+'ごみ処理概要'!B10</f>
        <v>37203</v>
      </c>
      <c r="AB10" s="36">
        <v>10</v>
      </c>
      <c r="AD10" s="188" t="s">
        <v>545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546</v>
      </c>
      <c r="F11" s="35" t="s">
        <v>547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256</v>
      </c>
      <c r="W11" s="186" t="s">
        <v>543</v>
      </c>
      <c r="X11" s="186" t="s">
        <v>45</v>
      </c>
      <c r="Y11" s="36">
        <f ca="1">IF(Y$2=0,INDIRECT(W11&amp;"!"&amp;X11&amp;$AB$2),0)</f>
        <v>19153</v>
      </c>
      <c r="Z11" s="36"/>
      <c r="AA11" s="188" t="str">
        <f>+'ごみ処理概要'!B11</f>
        <v>37204</v>
      </c>
      <c r="AB11" s="36">
        <v>11</v>
      </c>
      <c r="AD11" s="188" t="s">
        <v>548</v>
      </c>
      <c r="AE11" s="36" t="s">
        <v>51</v>
      </c>
    </row>
    <row r="12" spans="2:31" ht="15" customHeight="1">
      <c r="B12" s="369" t="s">
        <v>549</v>
      </c>
      <c r="C12" s="372" t="s">
        <v>550</v>
      </c>
      <c r="D12" s="9" t="s">
        <v>252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258</v>
      </c>
      <c r="W12" s="186" t="s">
        <v>543</v>
      </c>
      <c r="X12" s="186" t="s">
        <v>551</v>
      </c>
      <c r="Y12" s="36">
        <f ca="1">IF(Y$2=0,INDIRECT(W12&amp;"!"&amp;X12&amp;$AB$2),0)</f>
        <v>57970</v>
      </c>
      <c r="Z12" s="36"/>
      <c r="AA12" s="188" t="str">
        <f>+'ごみ処理概要'!B12</f>
        <v>37205</v>
      </c>
      <c r="AB12" s="36">
        <v>12</v>
      </c>
      <c r="AD12" s="188" t="s">
        <v>552</v>
      </c>
      <c r="AE12" s="36" t="s">
        <v>52</v>
      </c>
    </row>
    <row r="13" spans="2:31" ht="15" customHeight="1">
      <c r="B13" s="370"/>
      <c r="C13" s="373"/>
      <c r="D13" s="10" t="s">
        <v>254</v>
      </c>
      <c r="E13" s="41">
        <f>Y18</f>
        <v>155926</v>
      </c>
      <c r="F13" s="41">
        <f>Y30</f>
        <v>80375</v>
      </c>
      <c r="H13" s="351"/>
      <c r="I13" s="353"/>
      <c r="J13" s="362"/>
      <c r="K13" s="46" t="s">
        <v>177</v>
      </c>
      <c r="L13" s="41">
        <f>Y48</f>
        <v>6453</v>
      </c>
      <c r="M13" s="142" t="s">
        <v>14</v>
      </c>
      <c r="N13" s="143" t="s">
        <v>14</v>
      </c>
      <c r="O13" s="144" t="s">
        <v>14</v>
      </c>
      <c r="V13" s="36" t="s">
        <v>325</v>
      </c>
      <c r="W13" s="186" t="s">
        <v>543</v>
      </c>
      <c r="X13" s="186" t="s">
        <v>553</v>
      </c>
      <c r="Y13" s="36">
        <f ca="1">IF(Y$2=0,INDIRECT(W13&amp;"!"&amp;X13&amp;$AB$2),0)</f>
        <v>12</v>
      </c>
      <c r="Z13" s="36"/>
      <c r="AA13" s="188" t="str">
        <f>+'ごみ処理概要'!B13</f>
        <v>37206</v>
      </c>
      <c r="AB13" s="36">
        <v>13</v>
      </c>
      <c r="AD13" s="188" t="s">
        <v>554</v>
      </c>
      <c r="AE13" s="36" t="s">
        <v>53</v>
      </c>
    </row>
    <row r="14" spans="2:31" ht="15" customHeight="1" thickBot="1">
      <c r="B14" s="370"/>
      <c r="C14" s="373"/>
      <c r="D14" s="10" t="s">
        <v>256</v>
      </c>
      <c r="E14" s="41">
        <f>Y19</f>
        <v>19153</v>
      </c>
      <c r="F14" s="41">
        <f>Y31</f>
        <v>3992</v>
      </c>
      <c r="H14" s="351"/>
      <c r="I14" s="353"/>
      <c r="J14" s="363"/>
      <c r="K14" s="47" t="s">
        <v>555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261</v>
      </c>
      <c r="W14" s="186" t="s">
        <v>543</v>
      </c>
      <c r="X14" s="186" t="s">
        <v>556</v>
      </c>
      <c r="Y14" s="36">
        <f ca="1">IF(Y$2=0,INDIRECT(W14&amp;"!"&amp;X14&amp;$AB$2),0)</f>
        <v>2347</v>
      </c>
      <c r="Z14" s="36"/>
      <c r="AA14" s="188" t="str">
        <f>+'ごみ処理概要'!B14</f>
        <v>37207</v>
      </c>
      <c r="AB14" s="36">
        <v>14</v>
      </c>
      <c r="AD14" s="188" t="s">
        <v>557</v>
      </c>
      <c r="AE14" s="36" t="s">
        <v>54</v>
      </c>
    </row>
    <row r="15" spans="2:31" ht="15" customHeight="1" thickBot="1">
      <c r="B15" s="370"/>
      <c r="C15" s="373"/>
      <c r="D15" s="10" t="s">
        <v>258</v>
      </c>
      <c r="E15" s="41">
        <f>Y20</f>
        <v>57970</v>
      </c>
      <c r="F15" s="41">
        <f>Y32</f>
        <v>0</v>
      </c>
      <c r="H15" s="351"/>
      <c r="I15" s="11"/>
      <c r="J15" s="12" t="s">
        <v>558</v>
      </c>
      <c r="K15" s="13"/>
      <c r="L15" s="148">
        <f>SUM(L7:L14)</f>
        <v>257994</v>
      </c>
      <c r="M15" s="149" t="s">
        <v>14</v>
      </c>
      <c r="N15" s="150">
        <f>Y59</f>
        <v>25234</v>
      </c>
      <c r="O15" s="151">
        <f>Y67</f>
        <v>7239</v>
      </c>
      <c r="V15" s="36" t="s">
        <v>319</v>
      </c>
      <c r="W15" s="186" t="s">
        <v>543</v>
      </c>
      <c r="X15" s="186" t="s">
        <v>559</v>
      </c>
      <c r="Y15" s="36">
        <f ca="1">IF(Y$2=0,INDIRECT(W15&amp;"!"&amp;X15&amp;$AB$2),0)</f>
        <v>13869</v>
      </c>
      <c r="Z15" s="36"/>
      <c r="AA15" s="188" t="str">
        <f>+'ごみ処理概要'!B15</f>
        <v>37208</v>
      </c>
      <c r="AB15" s="36">
        <v>15</v>
      </c>
      <c r="AD15" s="188" t="s">
        <v>560</v>
      </c>
      <c r="AE15" s="36" t="s">
        <v>55</v>
      </c>
    </row>
    <row r="16" spans="2:31" ht="15" customHeight="1">
      <c r="B16" s="370"/>
      <c r="C16" s="373"/>
      <c r="D16" s="10" t="s">
        <v>325</v>
      </c>
      <c r="E16" s="41">
        <f>Y21</f>
        <v>12</v>
      </c>
      <c r="F16" s="41">
        <f>Y33</f>
        <v>0</v>
      </c>
      <c r="H16" s="351"/>
      <c r="I16" s="352" t="s">
        <v>561</v>
      </c>
      <c r="J16" s="15" t="s">
        <v>481</v>
      </c>
      <c r="K16" s="16"/>
      <c r="L16" s="152">
        <f>Y50</f>
        <v>12170</v>
      </c>
      <c r="M16" s="153">
        <f>L8</f>
        <v>5456</v>
      </c>
      <c r="N16" s="154">
        <f>Y60</f>
        <v>4852</v>
      </c>
      <c r="O16" s="155">
        <f>Y68</f>
        <v>1858</v>
      </c>
      <c r="V16" s="36" t="s">
        <v>156</v>
      </c>
      <c r="W16" s="186" t="s">
        <v>534</v>
      </c>
      <c r="X16" s="186" t="s">
        <v>41</v>
      </c>
      <c r="Y16" s="36">
        <f ca="1">IF(Y$2=0,INDIRECT(W16&amp;"!"&amp;X16&amp;$AB$2),0)</f>
        <v>5592</v>
      </c>
      <c r="Z16" s="36"/>
      <c r="AA16" s="188" t="str">
        <f>+'ごみ処理概要'!B16</f>
        <v>37322</v>
      </c>
      <c r="AB16" s="36">
        <v>16</v>
      </c>
      <c r="AD16" s="188" t="s">
        <v>562</v>
      </c>
      <c r="AE16" s="36" t="s">
        <v>56</v>
      </c>
    </row>
    <row r="17" spans="2:31" ht="15" customHeight="1">
      <c r="B17" s="370"/>
      <c r="C17" s="373"/>
      <c r="D17" s="10" t="s">
        <v>261</v>
      </c>
      <c r="E17" s="41">
        <f>Y22</f>
        <v>2347</v>
      </c>
      <c r="F17" s="41">
        <f>Y34</f>
        <v>8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563</v>
      </c>
      <c r="W17" s="186" t="s">
        <v>543</v>
      </c>
      <c r="X17" s="186" t="s">
        <v>564</v>
      </c>
      <c r="Y17" s="36">
        <f ca="1">IF(Y$2=0,INDIRECT(W17&amp;"!"&amp;X17&amp;$AB$2),0)</f>
        <v>0</v>
      </c>
      <c r="Z17" s="36"/>
      <c r="AA17" s="188" t="str">
        <f>+'ごみ処理概要'!B17</f>
        <v>37324</v>
      </c>
      <c r="AB17" s="36">
        <v>17</v>
      </c>
      <c r="AD17" s="188" t="s">
        <v>565</v>
      </c>
      <c r="AE17" s="36" t="s">
        <v>57</v>
      </c>
    </row>
    <row r="18" spans="2:31" ht="15" customHeight="1">
      <c r="B18" s="370"/>
      <c r="C18" s="374"/>
      <c r="D18" s="60" t="s">
        <v>558</v>
      </c>
      <c r="E18" s="132">
        <f>SUM(E12:E17)</f>
        <v>235408</v>
      </c>
      <c r="F18" s="132">
        <f>SUM(F12:F17)</f>
        <v>84375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566</v>
      </c>
      <c r="W18" s="186" t="s">
        <v>543</v>
      </c>
      <c r="X18" s="186" t="s">
        <v>567</v>
      </c>
      <c r="Y18" s="36">
        <f ca="1">IF(Y$2=0,INDIRECT(W18&amp;"!"&amp;X18&amp;$AB$2),0)</f>
        <v>155926</v>
      </c>
      <c r="Z18" s="36"/>
      <c r="AA18" s="188" t="str">
        <f>+'ごみ処理概要'!B18</f>
        <v>37341</v>
      </c>
      <c r="AB18" s="36">
        <v>18</v>
      </c>
      <c r="AD18" s="188" t="s">
        <v>568</v>
      </c>
      <c r="AE18" s="36" t="s">
        <v>58</v>
      </c>
    </row>
    <row r="19" spans="2:31" ht="15" customHeight="1">
      <c r="B19" s="370"/>
      <c r="C19" s="366" t="s">
        <v>569</v>
      </c>
      <c r="D19" s="10" t="s">
        <v>252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570</v>
      </c>
      <c r="W19" s="186" t="s">
        <v>543</v>
      </c>
      <c r="X19" s="186" t="s">
        <v>571</v>
      </c>
      <c r="Y19" s="36">
        <f ca="1">IF(Y$2=0,INDIRECT(W19&amp;"!"&amp;X19&amp;$AB$2),0)</f>
        <v>19153</v>
      </c>
      <c r="Z19" s="36"/>
      <c r="AA19" s="188" t="str">
        <f>+'ごみ処理概要'!B19</f>
        <v>37364</v>
      </c>
      <c r="AB19" s="36">
        <v>19</v>
      </c>
      <c r="AD19" s="188" t="s">
        <v>572</v>
      </c>
      <c r="AE19" s="36" t="s">
        <v>59</v>
      </c>
    </row>
    <row r="20" spans="2:31" ht="15" customHeight="1">
      <c r="B20" s="370"/>
      <c r="C20" s="367"/>
      <c r="D20" s="10" t="s">
        <v>254</v>
      </c>
      <c r="E20" s="133">
        <f>Y24</f>
        <v>1669</v>
      </c>
      <c r="F20" s="41">
        <f>Y36</f>
        <v>5276</v>
      </c>
      <c r="H20" s="351"/>
      <c r="I20" s="353"/>
      <c r="J20" s="17" t="s">
        <v>175</v>
      </c>
      <c r="K20" s="18"/>
      <c r="L20" s="41">
        <f>Y54</f>
        <v>1946</v>
      </c>
      <c r="M20" s="156">
        <f>L12</f>
        <v>0</v>
      </c>
      <c r="N20" s="157">
        <f>Y64</f>
        <v>102</v>
      </c>
      <c r="O20" s="158">
        <f>Y72</f>
        <v>1844</v>
      </c>
      <c r="V20" s="36" t="s">
        <v>573</v>
      </c>
      <c r="W20" s="186" t="s">
        <v>543</v>
      </c>
      <c r="X20" s="186" t="s">
        <v>574</v>
      </c>
      <c r="Y20" s="36">
        <f ca="1">IF(Y$2=0,INDIRECT(W20&amp;"!"&amp;X20&amp;$AB$2),0)</f>
        <v>57970</v>
      </c>
      <c r="Z20" s="36"/>
      <c r="AA20" s="188" t="str">
        <f>+'ごみ処理概要'!B20</f>
        <v>37386</v>
      </c>
      <c r="AB20" s="36">
        <v>20</v>
      </c>
      <c r="AD20" s="188" t="s">
        <v>575</v>
      </c>
      <c r="AE20" s="36" t="s">
        <v>60</v>
      </c>
    </row>
    <row r="21" spans="2:31" ht="15" customHeight="1">
      <c r="B21" s="370"/>
      <c r="C21" s="367"/>
      <c r="D21" s="10" t="s">
        <v>256</v>
      </c>
      <c r="E21" s="133">
        <f>Y25</f>
        <v>1159</v>
      </c>
      <c r="F21" s="41">
        <f>Y37</f>
        <v>4347</v>
      </c>
      <c r="H21" s="351"/>
      <c r="I21" s="353"/>
      <c r="J21" s="17" t="s">
        <v>177</v>
      </c>
      <c r="K21" s="18"/>
      <c r="L21" s="41">
        <f>Y55</f>
        <v>48070</v>
      </c>
      <c r="M21" s="156">
        <f>L13</f>
        <v>6453</v>
      </c>
      <c r="N21" s="157">
        <f>Y65</f>
        <v>3045</v>
      </c>
      <c r="O21" s="158">
        <f>Y73</f>
        <v>38570</v>
      </c>
      <c r="V21" s="36" t="s">
        <v>576</v>
      </c>
      <c r="W21" s="186" t="s">
        <v>543</v>
      </c>
      <c r="X21" s="186" t="s">
        <v>577</v>
      </c>
      <c r="Y21" s="36">
        <f ca="1">IF(Y$2=0,INDIRECT(W21&amp;"!"&amp;X21&amp;$AB$2),0)</f>
        <v>12</v>
      </c>
      <c r="Z21" s="36"/>
      <c r="AA21" s="188" t="str">
        <f>+'ごみ処理概要'!B21</f>
        <v>37387</v>
      </c>
      <c r="AB21" s="36">
        <v>21</v>
      </c>
      <c r="AD21" s="188" t="s">
        <v>578</v>
      </c>
      <c r="AE21" s="36" t="s">
        <v>61</v>
      </c>
    </row>
    <row r="22" spans="2:31" ht="15" customHeight="1" thickBot="1">
      <c r="B22" s="370"/>
      <c r="C22" s="367"/>
      <c r="D22" s="10" t="s">
        <v>258</v>
      </c>
      <c r="E22" s="133">
        <f>Y26</f>
        <v>308</v>
      </c>
      <c r="F22" s="41">
        <f>Y38</f>
        <v>129</v>
      </c>
      <c r="H22" s="351"/>
      <c r="I22" s="353"/>
      <c r="J22" s="20" t="s">
        <v>555</v>
      </c>
      <c r="K22" s="21"/>
      <c r="L22" s="131">
        <f>Y56</f>
        <v>15</v>
      </c>
      <c r="M22" s="159">
        <f>L14</f>
        <v>0</v>
      </c>
      <c r="N22" s="160">
        <f>Y66</f>
        <v>15</v>
      </c>
      <c r="O22" s="147" t="s">
        <v>14</v>
      </c>
      <c r="V22" s="36" t="s">
        <v>579</v>
      </c>
      <c r="W22" s="186" t="s">
        <v>543</v>
      </c>
      <c r="X22" s="186" t="s">
        <v>580</v>
      </c>
      <c r="Y22" s="36">
        <f ca="1">IF(Y$2=0,INDIRECT(W22&amp;"!"&amp;X22&amp;$AB$2),0)</f>
        <v>2347</v>
      </c>
      <c r="Z22" s="36"/>
      <c r="AA22" s="188" t="str">
        <f>+'ごみ処理概要'!B22</f>
        <v>37403</v>
      </c>
      <c r="AB22" s="36">
        <v>22</v>
      </c>
      <c r="AD22" s="188" t="s">
        <v>581</v>
      </c>
      <c r="AE22" s="36" t="s">
        <v>62</v>
      </c>
    </row>
    <row r="23" spans="2:31" ht="15" customHeight="1" thickBot="1">
      <c r="B23" s="370"/>
      <c r="C23" s="367"/>
      <c r="D23" s="10" t="s">
        <v>325</v>
      </c>
      <c r="E23" s="133">
        <f>Y27</f>
        <v>0</v>
      </c>
      <c r="F23" s="41">
        <f>Y39</f>
        <v>0</v>
      </c>
      <c r="H23" s="351"/>
      <c r="I23" s="11"/>
      <c r="J23" s="22" t="s">
        <v>558</v>
      </c>
      <c r="K23" s="23"/>
      <c r="L23" s="161">
        <f>SUM(L16:L22)</f>
        <v>62201</v>
      </c>
      <c r="M23" s="162">
        <f>SUM(M16:M22)</f>
        <v>11909</v>
      </c>
      <c r="N23" s="163">
        <f>SUM(N16:N22)</f>
        <v>8014</v>
      </c>
      <c r="O23" s="164">
        <f>SUM(O16:O21)</f>
        <v>42272</v>
      </c>
      <c r="V23" s="36" t="s">
        <v>582</v>
      </c>
      <c r="W23" s="186" t="s">
        <v>543</v>
      </c>
      <c r="X23" s="186" t="s">
        <v>583</v>
      </c>
      <c r="Y23" s="36">
        <f ca="1">IF(Y$2=0,INDIRECT(W23&amp;"!"&amp;X23&amp;$AB$2),0)</f>
        <v>0</v>
      </c>
      <c r="Z23" s="36"/>
      <c r="AA23" s="188" t="str">
        <f>+'ごみ処理概要'!B23</f>
        <v>37404</v>
      </c>
      <c r="AB23" s="36">
        <v>23</v>
      </c>
      <c r="AD23" s="188" t="s">
        <v>584</v>
      </c>
      <c r="AE23" s="36" t="s">
        <v>63</v>
      </c>
    </row>
    <row r="24" spans="2:31" ht="15" customHeight="1" thickBot="1">
      <c r="B24" s="370"/>
      <c r="C24" s="367"/>
      <c r="D24" s="10" t="s">
        <v>261</v>
      </c>
      <c r="E24" s="133">
        <f>Y28</f>
        <v>934</v>
      </c>
      <c r="F24" s="41">
        <f>Y40</f>
        <v>47</v>
      </c>
      <c r="H24" s="24"/>
      <c r="I24" s="294" t="s">
        <v>585</v>
      </c>
      <c r="J24" s="22"/>
      <c r="K24" s="22"/>
      <c r="L24" s="135">
        <f>SUM(L7,L23)</f>
        <v>308286</v>
      </c>
      <c r="M24" s="165">
        <f>M23</f>
        <v>11909</v>
      </c>
      <c r="N24" s="166">
        <f>SUM(N15,N23)</f>
        <v>33248</v>
      </c>
      <c r="O24" s="167">
        <f>SUM(O15,O23)</f>
        <v>49511</v>
      </c>
      <c r="V24" s="36" t="s">
        <v>586</v>
      </c>
      <c r="W24" s="186" t="s">
        <v>543</v>
      </c>
      <c r="X24" s="186" t="s">
        <v>587</v>
      </c>
      <c r="Y24" s="36">
        <f ca="1">IF(Y$2=0,INDIRECT(W24&amp;"!"&amp;X24&amp;$AB$2),0)</f>
        <v>1669</v>
      </c>
      <c r="Z24" s="36"/>
      <c r="AA24" s="188" t="str">
        <f>+'ごみ処理概要'!B24</f>
        <v>37406</v>
      </c>
      <c r="AB24" s="36">
        <v>24</v>
      </c>
      <c r="AD24" s="188" t="s">
        <v>588</v>
      </c>
      <c r="AE24" s="36" t="s">
        <v>64</v>
      </c>
    </row>
    <row r="25" spans="2:31" ht="15" customHeight="1">
      <c r="B25" s="370"/>
      <c r="C25" s="368"/>
      <c r="D25" s="14" t="s">
        <v>558</v>
      </c>
      <c r="E25" s="134">
        <f>SUM(E19:E24)</f>
        <v>4070</v>
      </c>
      <c r="F25" s="41">
        <f>SUM(F19:F24)</f>
        <v>9799</v>
      </c>
      <c r="H25" s="25" t="s">
        <v>472</v>
      </c>
      <c r="I25" s="26"/>
      <c r="J25" s="26"/>
      <c r="K25" s="27"/>
      <c r="L25" s="152">
        <f>Y57</f>
        <v>15745</v>
      </c>
      <c r="M25" s="168" t="s">
        <v>14</v>
      </c>
      <c r="N25" s="169" t="s">
        <v>14</v>
      </c>
      <c r="O25" s="155">
        <f>L25</f>
        <v>15745</v>
      </c>
      <c r="V25" s="36" t="s">
        <v>589</v>
      </c>
      <c r="W25" s="186" t="s">
        <v>543</v>
      </c>
      <c r="X25" s="186" t="s">
        <v>590</v>
      </c>
      <c r="Y25" s="36">
        <f ca="1">IF(Y$2=0,INDIRECT(W25&amp;"!"&amp;X25&amp;$AB$2),0)</f>
        <v>1159</v>
      </c>
      <c r="Z25" s="36"/>
      <c r="AA25" s="188">
        <f>+'ごみ処理概要'!B25</f>
        <v>0</v>
      </c>
      <c r="AB25" s="36">
        <v>25</v>
      </c>
      <c r="AD25" s="188" t="s">
        <v>591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239478</v>
      </c>
      <c r="F26" s="131">
        <f>F18+F25</f>
        <v>94174</v>
      </c>
      <c r="H26" s="28" t="s">
        <v>470</v>
      </c>
      <c r="I26" s="29"/>
      <c r="J26" s="29"/>
      <c r="K26" s="30"/>
      <c r="L26" s="132">
        <f>Y58</f>
        <v>9621</v>
      </c>
      <c r="M26" s="170" t="s">
        <v>14</v>
      </c>
      <c r="N26" s="171">
        <f>L26</f>
        <v>9621</v>
      </c>
      <c r="O26" s="172" t="s">
        <v>14</v>
      </c>
      <c r="V26" s="36" t="s">
        <v>592</v>
      </c>
      <c r="W26" s="186" t="s">
        <v>543</v>
      </c>
      <c r="X26" s="186" t="s">
        <v>593</v>
      </c>
      <c r="Y26" s="36">
        <f ca="1">IF(Y$2=0,INDIRECT(W26&amp;"!"&amp;X26&amp;$AB$2),0)</f>
        <v>308</v>
      </c>
      <c r="Z26" s="36"/>
      <c r="AA26" s="188">
        <f>+'ごみ処理概要'!B26</f>
        <v>0</v>
      </c>
      <c r="AB26" s="36">
        <v>26</v>
      </c>
      <c r="AD26" s="188" t="s">
        <v>594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333652</v>
      </c>
      <c r="M27" s="174">
        <f>SUM(M24:M26)</f>
        <v>11909</v>
      </c>
      <c r="N27" s="175">
        <f>SUM(N24:N26)</f>
        <v>42869</v>
      </c>
      <c r="O27" s="176">
        <f>SUM(O24:O26)</f>
        <v>65256</v>
      </c>
      <c r="V27" s="36" t="s">
        <v>595</v>
      </c>
      <c r="W27" s="186" t="s">
        <v>543</v>
      </c>
      <c r="X27" s="186" t="s">
        <v>596</v>
      </c>
      <c r="Y27" s="36">
        <f ca="1">IF(Y$2=0,INDIRECT(W27&amp;"!"&amp;X27&amp;$AB$2),0)</f>
        <v>0</v>
      </c>
      <c r="Z27" s="36"/>
      <c r="AA27" s="188">
        <f>+'ごみ処理概要'!B27</f>
        <v>0</v>
      </c>
      <c r="AB27" s="36">
        <v>27</v>
      </c>
      <c r="AD27" s="188" t="s">
        <v>597</v>
      </c>
      <c r="AE27" s="36" t="s">
        <v>67</v>
      </c>
    </row>
    <row r="28" spans="6:31" ht="15" customHeight="1" thickBot="1">
      <c r="F28" s="5"/>
      <c r="H28" s="31" t="s">
        <v>598</v>
      </c>
      <c r="I28" s="31"/>
      <c r="J28" s="31"/>
      <c r="K28" s="31"/>
      <c r="V28" s="36" t="s">
        <v>599</v>
      </c>
      <c r="W28" s="186" t="s">
        <v>543</v>
      </c>
      <c r="X28" s="186" t="s">
        <v>600</v>
      </c>
      <c r="Y28" s="36">
        <f ca="1">IF(Y$2=0,INDIRECT(W28&amp;"!"&amp;X28&amp;$AB$2),0)</f>
        <v>934</v>
      </c>
      <c r="Z28" s="36"/>
      <c r="AA28" s="188">
        <f>+'ごみ処理概要'!B28</f>
        <v>0</v>
      </c>
      <c r="AB28" s="36">
        <v>28</v>
      </c>
      <c r="AD28" s="188" t="s">
        <v>601</v>
      </c>
      <c r="AE28" s="36" t="s">
        <v>68</v>
      </c>
    </row>
    <row r="29" spans="2:31" ht="15" customHeight="1">
      <c r="B29" s="62"/>
      <c r="C29" s="395" t="s">
        <v>230</v>
      </c>
      <c r="D29" s="7"/>
      <c r="E29" s="130">
        <f>E26</f>
        <v>239478</v>
      </c>
      <c r="F29" s="65"/>
      <c r="L29" s="66"/>
      <c r="M29" s="6" t="s">
        <v>472</v>
      </c>
      <c r="N29" s="6" t="s">
        <v>602</v>
      </c>
      <c r="O29" s="7" t="s">
        <v>156</v>
      </c>
      <c r="V29" s="36" t="s">
        <v>603</v>
      </c>
      <c r="W29" s="186" t="s">
        <v>543</v>
      </c>
      <c r="X29" s="186" t="s">
        <v>604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605</v>
      </c>
      <c r="AE29" s="36" t="s">
        <v>69</v>
      </c>
    </row>
    <row r="30" spans="2:31" ht="15" customHeight="1">
      <c r="B30" s="63"/>
      <c r="C30" s="61" t="s">
        <v>232</v>
      </c>
      <c r="D30" s="8"/>
      <c r="E30" s="41">
        <f>F26</f>
        <v>94174</v>
      </c>
      <c r="F30" s="65"/>
      <c r="L30" s="67" t="s">
        <v>606</v>
      </c>
      <c r="M30" s="157">
        <f>Y74</f>
        <v>12498</v>
      </c>
      <c r="N30" s="157">
        <f>Y93</f>
        <v>20828</v>
      </c>
      <c r="O30" s="158">
        <f>Y113</f>
        <v>5063</v>
      </c>
      <c r="V30" s="36" t="s">
        <v>607</v>
      </c>
      <c r="W30" s="186" t="s">
        <v>543</v>
      </c>
      <c r="X30" s="186" t="s">
        <v>608</v>
      </c>
      <c r="Y30" s="36">
        <f ca="1">IF(Y$2=0,INDIRECT(W30&amp;"!"&amp;X30&amp;$AB$2),0)</f>
        <v>80375</v>
      </c>
      <c r="Z30" s="36"/>
      <c r="AA30" s="188">
        <f>+'ごみ処理概要'!B30</f>
        <v>0</v>
      </c>
      <c r="AB30" s="36">
        <v>30</v>
      </c>
      <c r="AD30" s="188" t="s">
        <v>609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5592</v>
      </c>
      <c r="F31" s="65"/>
      <c r="L31" s="67" t="s">
        <v>346</v>
      </c>
      <c r="M31" s="157">
        <f>Y75</f>
        <v>20</v>
      </c>
      <c r="N31" s="157">
        <f>Y94</f>
        <v>111</v>
      </c>
      <c r="O31" s="158">
        <f>Y114</f>
        <v>18</v>
      </c>
      <c r="V31" s="36" t="s">
        <v>610</v>
      </c>
      <c r="W31" s="186" t="s">
        <v>543</v>
      </c>
      <c r="X31" s="186" t="s">
        <v>611</v>
      </c>
      <c r="Y31" s="36">
        <f ca="1">IF(Y$2=0,INDIRECT(W31&amp;"!"&amp;X31&amp;$AB$2),0)</f>
        <v>3992</v>
      </c>
      <c r="Z31" s="36"/>
      <c r="AA31" s="188">
        <f>+'ごみ処理概要'!B31</f>
        <v>0</v>
      </c>
      <c r="AB31" s="36">
        <v>31</v>
      </c>
      <c r="AD31" s="188" t="s">
        <v>612</v>
      </c>
      <c r="AE31" s="36" t="s">
        <v>71</v>
      </c>
    </row>
    <row r="32" spans="2:31" ht="15" customHeight="1" thickBot="1">
      <c r="B32" s="355" t="s">
        <v>613</v>
      </c>
      <c r="C32" s="356"/>
      <c r="D32" s="357"/>
      <c r="E32" s="131">
        <f>SUM(E29:E31)</f>
        <v>339244</v>
      </c>
      <c r="F32" s="65"/>
      <c r="L32" s="67" t="s">
        <v>348</v>
      </c>
      <c r="M32" s="157">
        <f>Y76</f>
        <v>455</v>
      </c>
      <c r="N32" s="157">
        <f>Y95</f>
        <v>621</v>
      </c>
      <c r="O32" s="158">
        <f>Y115</f>
        <v>141</v>
      </c>
      <c r="V32" s="36" t="s">
        <v>614</v>
      </c>
      <c r="W32" s="186" t="s">
        <v>543</v>
      </c>
      <c r="X32" s="186" t="s">
        <v>615</v>
      </c>
      <c r="Y32" s="36">
        <f ca="1">IF(Y$2=0,INDIRECT(W32&amp;"!"&amp;X32&amp;$AB$2),0)</f>
        <v>0</v>
      </c>
      <c r="Z32" s="36"/>
      <c r="AA32" s="188">
        <f>+'ごみ処理概要'!B32</f>
        <v>0</v>
      </c>
      <c r="AB32" s="36">
        <v>32</v>
      </c>
      <c r="AD32" s="188" t="s">
        <v>616</v>
      </c>
      <c r="AE32" s="36" t="s">
        <v>72</v>
      </c>
    </row>
    <row r="33" spans="12:31" ht="15" customHeight="1">
      <c r="L33" s="67" t="s">
        <v>350</v>
      </c>
      <c r="M33" s="157">
        <f>Y77</f>
        <v>789</v>
      </c>
      <c r="N33" s="157">
        <f>Y96</f>
        <v>6718</v>
      </c>
      <c r="O33" s="158">
        <f>Y116</f>
        <v>50</v>
      </c>
      <c r="V33" s="36" t="s">
        <v>617</v>
      </c>
      <c r="W33" s="186" t="s">
        <v>543</v>
      </c>
      <c r="X33" s="186" t="s">
        <v>618</v>
      </c>
      <c r="Y33" s="36">
        <f ca="1">IF(Y$2=0,INDIRECT(W33&amp;"!"&amp;X33&amp;$AB$2),0)</f>
        <v>0</v>
      </c>
      <c r="Z33" s="36"/>
      <c r="AA33" s="188">
        <f>+'ごみ処理概要'!B33</f>
        <v>0</v>
      </c>
      <c r="AB33" s="36">
        <v>33</v>
      </c>
      <c r="AD33" s="188" t="s">
        <v>619</v>
      </c>
      <c r="AE33" s="36" t="s">
        <v>73</v>
      </c>
    </row>
    <row r="34" spans="12:31" ht="15" customHeight="1">
      <c r="L34" s="67" t="s">
        <v>352</v>
      </c>
      <c r="M34" s="157">
        <f>Y78</f>
        <v>1058</v>
      </c>
      <c r="N34" s="157">
        <f>Y97</f>
        <v>4321</v>
      </c>
      <c r="O34" s="158">
        <f>Y117</f>
        <v>24</v>
      </c>
      <c r="V34" s="36" t="s">
        <v>620</v>
      </c>
      <c r="W34" s="186" t="s">
        <v>543</v>
      </c>
      <c r="X34" s="186" t="s">
        <v>621</v>
      </c>
      <c r="Y34" s="36">
        <f ca="1">IF(Y$2=0,INDIRECT(W34&amp;"!"&amp;X34&amp;$AB$2),0)</f>
        <v>8</v>
      </c>
      <c r="Z34" s="36"/>
      <c r="AA34" s="188">
        <f>+'ごみ処理概要'!B34</f>
        <v>0</v>
      </c>
      <c r="AB34" s="36">
        <v>34</v>
      </c>
      <c r="AD34" s="188" t="s">
        <v>622</v>
      </c>
      <c r="AE34" s="36" t="s">
        <v>74</v>
      </c>
    </row>
    <row r="35" spans="12:31" ht="15" customHeight="1">
      <c r="L35" s="67" t="s">
        <v>8</v>
      </c>
      <c r="M35" s="157">
        <f>Y79</f>
        <v>187</v>
      </c>
      <c r="N35" s="157">
        <f>Y98</f>
        <v>1781</v>
      </c>
      <c r="O35" s="158">
        <f>Y118</f>
        <v>0</v>
      </c>
      <c r="V35" s="36" t="s">
        <v>623</v>
      </c>
      <c r="W35" s="186" t="s">
        <v>543</v>
      </c>
      <c r="X35" s="186" t="s">
        <v>624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625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計画収集ごみ量（混合ごみ＋可燃ごみ＋不燃ごみ＋資源ごみ＋粗大ごみ＋その他）＝319,783t/年</v>
      </c>
      <c r="L36" s="67" t="s">
        <v>355</v>
      </c>
      <c r="M36" s="157">
        <f>Y80</f>
        <v>2</v>
      </c>
      <c r="N36" s="157">
        <f>Y99</f>
        <v>10</v>
      </c>
      <c r="O36" s="158">
        <f>Y119</f>
        <v>0</v>
      </c>
      <c r="V36" s="36" t="s">
        <v>626</v>
      </c>
      <c r="W36" s="186" t="s">
        <v>543</v>
      </c>
      <c r="X36" s="186" t="s">
        <v>627</v>
      </c>
      <c r="Y36" s="36">
        <f ca="1">IF(Y$2=0,INDIRECT(W36&amp;"!"&amp;X36&amp;$AB$2),0)</f>
        <v>5276</v>
      </c>
      <c r="Z36" s="36"/>
      <c r="AA36" s="188">
        <f>+'ごみ処理概要'!B36</f>
        <v>0</v>
      </c>
      <c r="AB36" s="36">
        <v>36</v>
      </c>
      <c r="AD36" s="188" t="s">
        <v>628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ごみ搬入量（計画収集ごみ量＋直接搬入ごみ量）＝333,652t/年</v>
      </c>
      <c r="L37" s="67" t="s">
        <v>629</v>
      </c>
      <c r="M37" s="157">
        <f>Y81</f>
        <v>235</v>
      </c>
      <c r="N37" s="157">
        <f>Y100</f>
        <v>4941</v>
      </c>
      <c r="O37" s="158">
        <f>Y120</f>
        <v>0</v>
      </c>
      <c r="V37" s="36" t="s">
        <v>630</v>
      </c>
      <c r="W37" s="186" t="s">
        <v>543</v>
      </c>
      <c r="X37" s="186" t="s">
        <v>631</v>
      </c>
      <c r="Y37" s="36">
        <f ca="1">IF(Y$2=0,INDIRECT(W37&amp;"!"&amp;X37&amp;$AB$2),0)</f>
        <v>4347</v>
      </c>
      <c r="Z37" s="36"/>
      <c r="AA37" s="188">
        <f>+'ごみ処理概要'!B37</f>
        <v>0</v>
      </c>
      <c r="AB37" s="36">
        <v>37</v>
      </c>
      <c r="AD37" s="188" t="s">
        <v>632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ごみ総排出量（ごみ搬入量＋集団回収量）＝339,244t/年</v>
      </c>
      <c r="L38" s="67" t="s">
        <v>633</v>
      </c>
      <c r="M38" s="157">
        <f>Y82</f>
        <v>0</v>
      </c>
      <c r="N38" s="157">
        <f>Y101</f>
        <v>172</v>
      </c>
      <c r="O38" s="158">
        <f>Y121</f>
        <v>0</v>
      </c>
      <c r="V38" s="36" t="s">
        <v>634</v>
      </c>
      <c r="W38" s="186" t="s">
        <v>543</v>
      </c>
      <c r="X38" s="186" t="s">
        <v>635</v>
      </c>
      <c r="Y38" s="36">
        <f ca="1">IF(Y$2=0,INDIRECT(W38&amp;"!"&amp;X38&amp;$AB$2),0)</f>
        <v>129</v>
      </c>
      <c r="Z38" s="36"/>
      <c r="AA38" s="188">
        <f>+'ごみ処理概要'!B38</f>
        <v>0</v>
      </c>
      <c r="AB38" s="36">
        <v>38</v>
      </c>
      <c r="AD38" s="188" t="s">
        <v>636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ごみ総処理量（直接最終処分量＋直接焼却量＋焼却以外の中間処理量＋直接資源化量）＝333,652t/年</v>
      </c>
      <c r="L39" s="67" t="s">
        <v>361</v>
      </c>
      <c r="M39" s="157">
        <f>Y83</f>
        <v>229</v>
      </c>
      <c r="N39" s="157">
        <f>Y102</f>
        <v>1656</v>
      </c>
      <c r="O39" s="158">
        <f>Y122</f>
        <v>296</v>
      </c>
      <c r="V39" s="36" t="s">
        <v>637</v>
      </c>
      <c r="W39" s="186" t="s">
        <v>543</v>
      </c>
      <c r="X39" s="186" t="s">
        <v>638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639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１人１日あたりごみ排出量（ごみ総排出量/総人口）＝914g/人日</v>
      </c>
      <c r="L40" s="67" t="s">
        <v>363</v>
      </c>
      <c r="M40" s="143" t="s">
        <v>14</v>
      </c>
      <c r="N40" s="157">
        <f>Y103</f>
        <v>0</v>
      </c>
      <c r="O40" s="144" t="s">
        <v>14</v>
      </c>
      <c r="V40" s="36" t="s">
        <v>640</v>
      </c>
      <c r="W40" s="186" t="s">
        <v>543</v>
      </c>
      <c r="X40" s="186" t="s">
        <v>641</v>
      </c>
      <c r="Y40" s="36">
        <f ca="1">IF(Y$2=0,INDIRECT(W40&amp;"!"&amp;X40&amp;$AB$2),0)</f>
        <v>47</v>
      </c>
      <c r="Z40" s="36"/>
      <c r="AA40" s="188">
        <f>+'ごみ処理概要'!B40</f>
        <v>0</v>
      </c>
      <c r="AB40" s="36">
        <v>40</v>
      </c>
      <c r="AD40" s="188" t="s">
        <v>642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リサイクル率（[資源化量合計＋集団回収量]/[ごみ処理量＋集団回収量]）＝20.88％</v>
      </c>
      <c r="L41" s="67" t="s">
        <v>365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643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中間処理による減量化量（施設処理量-施設処理後資源化量-施設処理後残渣処分量）＝225,527t/年</v>
      </c>
      <c r="L42" s="67" t="s">
        <v>367</v>
      </c>
      <c r="M42" s="143" t="s">
        <v>14</v>
      </c>
      <c r="N42" s="157">
        <f>Y105</f>
        <v>3292</v>
      </c>
      <c r="O42" s="144" t="s">
        <v>14</v>
      </c>
      <c r="V42" s="36" t="s">
        <v>538</v>
      </c>
      <c r="W42" s="186" t="s">
        <v>644</v>
      </c>
      <c r="X42" s="36" t="s">
        <v>35</v>
      </c>
      <c r="Y42" s="36">
        <f ca="1">IF(Y$2=0,INDIRECT(W42&amp;"!"&amp;X42&amp;$AB$2),0)</f>
        <v>246085</v>
      </c>
      <c r="Z42" s="36"/>
      <c r="AA42" s="188">
        <f>+'ごみ処理概要'!B42</f>
        <v>0</v>
      </c>
      <c r="AB42" s="36">
        <v>42</v>
      </c>
      <c r="AD42" s="188" t="s">
        <v>645</v>
      </c>
      <c r="AE42" s="36" t="s">
        <v>82</v>
      </c>
    </row>
    <row r="43" spans="12:31" ht="15" customHeight="1">
      <c r="L43" s="67" t="s">
        <v>646</v>
      </c>
      <c r="M43" s="143" t="s">
        <v>14</v>
      </c>
      <c r="N43" s="157">
        <f>Y106</f>
        <v>1837</v>
      </c>
      <c r="O43" s="144" t="s">
        <v>14</v>
      </c>
      <c r="U43" s="1" t="s">
        <v>541</v>
      </c>
      <c r="V43" s="36" t="s">
        <v>481</v>
      </c>
      <c r="W43" s="186" t="s">
        <v>644</v>
      </c>
      <c r="X43" s="36" t="s">
        <v>647</v>
      </c>
      <c r="Y43" s="36">
        <f ca="1">IF(Y$2=0,INDIRECT(W43&amp;"!"&amp;X43&amp;$AB$2),0)</f>
        <v>5456</v>
      </c>
      <c r="Z43" s="36"/>
      <c r="AA43" s="188">
        <f>+'ごみ処理概要'!B43</f>
        <v>0</v>
      </c>
      <c r="AB43" s="36">
        <v>43</v>
      </c>
      <c r="AD43" s="188" t="s">
        <v>648</v>
      </c>
      <c r="AE43" s="36" t="s">
        <v>83</v>
      </c>
    </row>
    <row r="44" spans="12:31" ht="15" customHeight="1">
      <c r="L44" s="67" t="s">
        <v>649</v>
      </c>
      <c r="M44" s="143" t="s">
        <v>14</v>
      </c>
      <c r="N44" s="157">
        <f>Y107</f>
        <v>0</v>
      </c>
      <c r="O44" s="144" t="s">
        <v>14</v>
      </c>
      <c r="U44" s="1" t="s">
        <v>541</v>
      </c>
      <c r="V44" s="36" t="s">
        <v>169</v>
      </c>
      <c r="W44" s="186" t="s">
        <v>644</v>
      </c>
      <c r="X44" s="36" t="s">
        <v>650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651</v>
      </c>
      <c r="AE44" s="36" t="s">
        <v>84</v>
      </c>
    </row>
    <row r="45" spans="11:31" ht="15" customHeight="1">
      <c r="K45" s="49"/>
      <c r="L45" s="67" t="s">
        <v>652</v>
      </c>
      <c r="M45" s="143" t="s">
        <v>14</v>
      </c>
      <c r="N45" s="157">
        <f>Y108</f>
        <v>0</v>
      </c>
      <c r="O45" s="144" t="s">
        <v>14</v>
      </c>
      <c r="U45" s="1" t="s">
        <v>541</v>
      </c>
      <c r="V45" s="36" t="s">
        <v>171</v>
      </c>
      <c r="W45" s="186" t="s">
        <v>644</v>
      </c>
      <c r="X45" s="36" t="s">
        <v>653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654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541</v>
      </c>
      <c r="V46" s="36" t="s">
        <v>173</v>
      </c>
      <c r="W46" s="186" t="s">
        <v>644</v>
      </c>
      <c r="X46" s="36" t="s">
        <v>553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655</v>
      </c>
      <c r="AE46" s="36" t="s">
        <v>86</v>
      </c>
    </row>
    <row r="47" spans="11:31" ht="15" customHeight="1">
      <c r="K47" s="49"/>
      <c r="L47" s="67" t="s">
        <v>656</v>
      </c>
      <c r="M47" s="143" t="s">
        <v>14</v>
      </c>
      <c r="N47" s="157">
        <f>Y110</f>
        <v>3010</v>
      </c>
      <c r="O47" s="144" t="s">
        <v>14</v>
      </c>
      <c r="U47" s="1" t="s">
        <v>541</v>
      </c>
      <c r="V47" s="36" t="s">
        <v>175</v>
      </c>
      <c r="W47" s="186" t="s">
        <v>644</v>
      </c>
      <c r="X47" s="36" t="s">
        <v>657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658</v>
      </c>
      <c r="AE47" s="36" t="s">
        <v>87</v>
      </c>
    </row>
    <row r="48" spans="11:31" ht="15" customHeight="1">
      <c r="K48" s="49"/>
      <c r="L48" s="68" t="s">
        <v>659</v>
      </c>
      <c r="M48" s="157">
        <f>Y91</f>
        <v>5</v>
      </c>
      <c r="N48" s="157">
        <f>Y111</f>
        <v>15</v>
      </c>
      <c r="O48" s="158">
        <f>Y130</f>
        <v>0</v>
      </c>
      <c r="U48" s="1" t="s">
        <v>541</v>
      </c>
      <c r="V48" s="36" t="s">
        <v>177</v>
      </c>
      <c r="W48" s="186" t="s">
        <v>644</v>
      </c>
      <c r="X48" s="36" t="s">
        <v>660</v>
      </c>
      <c r="Y48" s="36">
        <f ca="1">IF(Y$2=0,INDIRECT(W48&amp;"!"&amp;X48&amp;$AB$2),0)</f>
        <v>6453</v>
      </c>
      <c r="Z48" s="36"/>
      <c r="AA48" s="188">
        <f>+'ごみ処理概要'!B48</f>
        <v>0</v>
      </c>
      <c r="AB48" s="36">
        <v>48</v>
      </c>
      <c r="AD48" s="188" t="s">
        <v>661</v>
      </c>
      <c r="AE48" s="36" t="s">
        <v>88</v>
      </c>
    </row>
    <row r="49" spans="12:31" ht="15" customHeight="1" thickBot="1">
      <c r="L49" s="69" t="s">
        <v>325</v>
      </c>
      <c r="M49" s="160">
        <f>Y92</f>
        <v>267</v>
      </c>
      <c r="N49" s="157">
        <f>Y112</f>
        <v>198</v>
      </c>
      <c r="O49" s="177">
        <f>Y131</f>
        <v>0</v>
      </c>
      <c r="U49" s="1" t="s">
        <v>541</v>
      </c>
      <c r="V49" s="36" t="s">
        <v>555</v>
      </c>
      <c r="W49" s="186" t="s">
        <v>644</v>
      </c>
      <c r="X49" s="36" t="s">
        <v>662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663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15745</v>
      </c>
      <c r="N50" s="166">
        <f>SUM(N30:N49)</f>
        <v>49511</v>
      </c>
      <c r="O50" s="167">
        <f>SUM(O30:O49)</f>
        <v>5592</v>
      </c>
      <c r="U50" s="1" t="s">
        <v>529</v>
      </c>
      <c r="V50" s="36" t="s">
        <v>481</v>
      </c>
      <c r="W50" s="186" t="s">
        <v>644</v>
      </c>
      <c r="X50" s="36" t="s">
        <v>39</v>
      </c>
      <c r="Y50" s="36">
        <f ca="1">IF(Y$2=0,INDIRECT(W50&amp;"!"&amp;X50&amp;$AB$2),0)</f>
        <v>12170</v>
      </c>
      <c r="Z50" s="36"/>
      <c r="AA50" s="188">
        <f>+'ごみ処理概要'!B50</f>
        <v>0</v>
      </c>
      <c r="AB50" s="36">
        <v>50</v>
      </c>
      <c r="AD50" s="188" t="s">
        <v>664</v>
      </c>
      <c r="AE50" s="36" t="s">
        <v>90</v>
      </c>
    </row>
    <row r="51" spans="12:31" ht="15" customHeight="1">
      <c r="L51" s="50"/>
      <c r="M51" s="51"/>
      <c r="U51" s="1" t="s">
        <v>529</v>
      </c>
      <c r="V51" s="36" t="s">
        <v>169</v>
      </c>
      <c r="W51" s="186" t="s">
        <v>644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665</v>
      </c>
      <c r="AE51" s="36" t="s">
        <v>91</v>
      </c>
    </row>
    <row r="52" spans="21:31" ht="15" customHeight="1" hidden="1">
      <c r="U52" s="1" t="s">
        <v>529</v>
      </c>
      <c r="V52" s="36" t="s">
        <v>171</v>
      </c>
      <c r="W52" s="186" t="s">
        <v>644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666</v>
      </c>
      <c r="AE52" s="36" t="s">
        <v>92</v>
      </c>
    </row>
    <row r="53" spans="21:28" ht="15" customHeight="1" hidden="1">
      <c r="U53" s="1" t="s">
        <v>529</v>
      </c>
      <c r="V53" s="36" t="s">
        <v>173</v>
      </c>
      <c r="W53" s="186" t="s">
        <v>644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529</v>
      </c>
      <c r="V54" s="36" t="s">
        <v>175</v>
      </c>
      <c r="W54" s="186" t="s">
        <v>644</v>
      </c>
      <c r="X54" s="36" t="s">
        <v>42</v>
      </c>
      <c r="Y54" s="36">
        <f ca="1">IF(Y$2=0,INDIRECT(W54&amp;"!"&amp;X54&amp;$AB$2),0)</f>
        <v>1946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529</v>
      </c>
      <c r="V55" s="36" t="s">
        <v>177</v>
      </c>
      <c r="W55" s="186" t="s">
        <v>644</v>
      </c>
      <c r="X55" s="36" t="s">
        <v>43</v>
      </c>
      <c r="Y55" s="36">
        <f ca="1">IF(Y$2=0,INDIRECT(W55&amp;"!"&amp;X55&amp;$AB$2),0)</f>
        <v>48070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529</v>
      </c>
      <c r="V56" s="36" t="s">
        <v>555</v>
      </c>
      <c r="W56" s="186" t="s">
        <v>644</v>
      </c>
      <c r="X56" s="36" t="s">
        <v>38</v>
      </c>
      <c r="Y56" s="36">
        <f ca="1">IF(Y$2=0,INDIRECT(W56&amp;"!"&amp;X56&amp;$AB$2),0)</f>
        <v>15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472</v>
      </c>
      <c r="W57" s="186" t="s">
        <v>644</v>
      </c>
      <c r="X57" s="36" t="s">
        <v>44</v>
      </c>
      <c r="Y57" s="36">
        <f ca="1">IF(Y$2=0,INDIRECT(W57&amp;"!"&amp;X57&amp;$AB$2),0)</f>
        <v>15745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470</v>
      </c>
      <c r="W58" s="186" t="s">
        <v>644</v>
      </c>
      <c r="X58" s="36" t="s">
        <v>45</v>
      </c>
      <c r="Y58" s="36">
        <f ca="1">IF(Y$2=0,INDIRECT(W58&amp;"!"&amp;X58&amp;$AB$2),0)</f>
        <v>9621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667</v>
      </c>
      <c r="V59" s="36" t="s">
        <v>166</v>
      </c>
      <c r="W59" s="186" t="s">
        <v>644</v>
      </c>
      <c r="X59" s="36" t="s">
        <v>668</v>
      </c>
      <c r="Y59" s="36">
        <f ca="1">IF(Y$2=0,INDIRECT(W59&amp;"!"&amp;X59&amp;$AB$2),0)</f>
        <v>25234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667</v>
      </c>
      <c r="V60" s="36" t="s">
        <v>481</v>
      </c>
      <c r="W60" s="186" t="s">
        <v>644</v>
      </c>
      <c r="X60" s="36" t="s">
        <v>669</v>
      </c>
      <c r="Y60" s="36">
        <f ca="1">IF(Y$2=0,INDIRECT(W60&amp;"!"&amp;X60&amp;$AB$2),0)</f>
        <v>4852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667</v>
      </c>
      <c r="V61" s="36" t="s">
        <v>169</v>
      </c>
      <c r="W61" s="186" t="s">
        <v>644</v>
      </c>
      <c r="X61" s="36" t="s">
        <v>670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667</v>
      </c>
      <c r="V62" s="36" t="s">
        <v>171</v>
      </c>
      <c r="W62" s="186" t="s">
        <v>644</v>
      </c>
      <c r="X62" s="36" t="s">
        <v>671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667</v>
      </c>
      <c r="V63" s="36" t="s">
        <v>173</v>
      </c>
      <c r="W63" s="186" t="s">
        <v>644</v>
      </c>
      <c r="X63" s="36" t="s">
        <v>672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667</v>
      </c>
      <c r="V64" s="36" t="s">
        <v>175</v>
      </c>
      <c r="W64" s="186" t="s">
        <v>644</v>
      </c>
      <c r="X64" s="36" t="s">
        <v>673</v>
      </c>
      <c r="Y64" s="36">
        <f ca="1">IF(Y$2=0,INDIRECT(W64&amp;"!"&amp;X64&amp;$AB$2),0)</f>
        <v>102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667</v>
      </c>
      <c r="V65" s="36" t="s">
        <v>177</v>
      </c>
      <c r="W65" s="186" t="s">
        <v>644</v>
      </c>
      <c r="X65" s="36" t="s">
        <v>674</v>
      </c>
      <c r="Y65" s="36">
        <f ca="1">IF(Y$2=0,INDIRECT(W65&amp;"!"&amp;X65&amp;$AB$2),0)</f>
        <v>3045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667</v>
      </c>
      <c r="V66" s="36" t="s">
        <v>555</v>
      </c>
      <c r="W66" s="186" t="s">
        <v>644</v>
      </c>
      <c r="X66" s="36" t="s">
        <v>675</v>
      </c>
      <c r="Y66" s="36">
        <f ca="1">IF(Y$2=0,INDIRECT(W66&amp;"!"&amp;X66&amp;$AB$2),0)</f>
        <v>15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533</v>
      </c>
      <c r="V67" s="36" t="s">
        <v>166</v>
      </c>
      <c r="W67" s="186" t="s">
        <v>0</v>
      </c>
      <c r="X67" s="187" t="s">
        <v>662</v>
      </c>
      <c r="Y67" s="36">
        <f ca="1">IF(Y$2=0,INDIRECT(W67&amp;"!"&amp;X67&amp;$AB$2),0)</f>
        <v>7239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533</v>
      </c>
      <c r="V68" s="36" t="s">
        <v>481</v>
      </c>
      <c r="W68" s="186" t="s">
        <v>0</v>
      </c>
      <c r="X68" s="187" t="s">
        <v>676</v>
      </c>
      <c r="Y68" s="36">
        <f ca="1">IF(Y$2=0,INDIRECT(W68&amp;"!"&amp;X68&amp;$AB$2),0)</f>
        <v>1858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533</v>
      </c>
      <c r="V69" s="36" t="s">
        <v>169</v>
      </c>
      <c r="W69" s="186" t="s">
        <v>0</v>
      </c>
      <c r="X69" s="187" t="s">
        <v>677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533</v>
      </c>
      <c r="V70" s="36" t="s">
        <v>171</v>
      </c>
      <c r="W70" s="186" t="s">
        <v>0</v>
      </c>
      <c r="X70" s="187" t="s">
        <v>593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533</v>
      </c>
      <c r="V71" s="36" t="s">
        <v>173</v>
      </c>
      <c r="W71" s="186" t="s">
        <v>0</v>
      </c>
      <c r="X71" s="187" t="s">
        <v>635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533</v>
      </c>
      <c r="V72" s="36" t="s">
        <v>175</v>
      </c>
      <c r="W72" s="186" t="s">
        <v>0</v>
      </c>
      <c r="X72" s="187" t="s">
        <v>678</v>
      </c>
      <c r="Y72" s="36">
        <f ca="1">IF(Y$2=0,INDIRECT(W72&amp;"!"&amp;X72&amp;$AB$2),0)</f>
        <v>1844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533</v>
      </c>
      <c r="V73" s="36" t="s">
        <v>177</v>
      </c>
      <c r="W73" s="186" t="s">
        <v>0</v>
      </c>
      <c r="X73" s="187" t="s">
        <v>679</v>
      </c>
      <c r="Y73" s="36">
        <f ca="1">IF(Y$2=0,INDIRECT(W73&amp;"!"&amp;X73&amp;$AB$2),0)</f>
        <v>38570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680</v>
      </c>
      <c r="V74" s="36" t="s">
        <v>344</v>
      </c>
      <c r="W74" s="186" t="s">
        <v>127</v>
      </c>
      <c r="X74" s="187" t="s">
        <v>556</v>
      </c>
      <c r="Y74" s="36">
        <f ca="1">IF(Y$2=0,INDIRECT(W74&amp;"!"&amp;X74&amp;$AB$2),0)</f>
        <v>12498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680</v>
      </c>
      <c r="V75" s="36" t="s">
        <v>346</v>
      </c>
      <c r="W75" s="186" t="s">
        <v>127</v>
      </c>
      <c r="X75" s="187" t="s">
        <v>681</v>
      </c>
      <c r="Y75" s="36">
        <f ca="1">IF(Y$2=0,INDIRECT(W75&amp;"!"&amp;X75&amp;$AB$2),0)</f>
        <v>20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680</v>
      </c>
      <c r="V76" s="36" t="s">
        <v>348</v>
      </c>
      <c r="W76" s="186" t="s">
        <v>127</v>
      </c>
      <c r="X76" s="187" t="s">
        <v>668</v>
      </c>
      <c r="Y76" s="36">
        <f ca="1">IF(Y$2=0,INDIRECT(W76&amp;"!"&amp;X76&amp;$AB$2),0)</f>
        <v>455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680</v>
      </c>
      <c r="V77" s="36" t="s">
        <v>350</v>
      </c>
      <c r="W77" s="186" t="s">
        <v>127</v>
      </c>
      <c r="X77" s="187" t="s">
        <v>682</v>
      </c>
      <c r="Y77" s="36">
        <f ca="1">IF(Y$2=0,INDIRECT(W77&amp;"!"&amp;X77&amp;$AB$2),0)</f>
        <v>789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680</v>
      </c>
      <c r="V78" s="36" t="s">
        <v>352</v>
      </c>
      <c r="W78" s="186" t="s">
        <v>127</v>
      </c>
      <c r="X78" s="187" t="s">
        <v>669</v>
      </c>
      <c r="Y78" s="36">
        <f ca="1">IF(Y$2=0,INDIRECT(W78&amp;"!"&amp;X78&amp;$AB$2),0)</f>
        <v>1058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680</v>
      </c>
      <c r="V79" s="36" t="s">
        <v>8</v>
      </c>
      <c r="W79" s="186" t="s">
        <v>127</v>
      </c>
      <c r="X79" s="187" t="s">
        <v>670</v>
      </c>
      <c r="Y79" s="36">
        <f ca="1">IF(Y$2=0,INDIRECT(W79&amp;"!"&amp;X79&amp;$AB$2),0)</f>
        <v>187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680</v>
      </c>
      <c r="V80" s="36" t="s">
        <v>355</v>
      </c>
      <c r="W80" s="186" t="s">
        <v>127</v>
      </c>
      <c r="X80" s="187" t="s">
        <v>671</v>
      </c>
      <c r="Y80" s="36">
        <f ca="1">IF(Y$2=0,INDIRECT(W80&amp;"!"&amp;X80&amp;$AB$2),0)</f>
        <v>2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680</v>
      </c>
      <c r="V81" s="36" t="s">
        <v>357</v>
      </c>
      <c r="W81" s="215" t="s">
        <v>127</v>
      </c>
      <c r="X81" s="187" t="s">
        <v>672</v>
      </c>
      <c r="Y81" s="36">
        <f ca="1">IF(Y$2=0,INDIRECT(W81&amp;"!"&amp;X81&amp;$AB$2),0)</f>
        <v>235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680</v>
      </c>
      <c r="V82" s="36" t="s">
        <v>359</v>
      </c>
      <c r="W82" s="186" t="s">
        <v>127</v>
      </c>
      <c r="X82" s="187" t="s">
        <v>673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680</v>
      </c>
      <c r="V83" s="36" t="s">
        <v>361</v>
      </c>
      <c r="W83" s="186" t="s">
        <v>127</v>
      </c>
      <c r="X83" s="187" t="s">
        <v>674</v>
      </c>
      <c r="Y83" s="36">
        <f ca="1">IF(Y$2=0,INDIRECT(W83&amp;"!"&amp;X83&amp;$AB$2),0)</f>
        <v>229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680</v>
      </c>
      <c r="V84" s="36" t="s">
        <v>363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680</v>
      </c>
      <c r="V85" s="36" t="s">
        <v>365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680</v>
      </c>
      <c r="V86" s="36" t="s">
        <v>367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680</v>
      </c>
      <c r="V87" s="36" t="s">
        <v>646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680</v>
      </c>
      <c r="V88" s="36" t="s">
        <v>649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680</v>
      </c>
      <c r="V89" s="36" t="s">
        <v>371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680</v>
      </c>
      <c r="V90" s="36" t="s">
        <v>374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680</v>
      </c>
      <c r="V91" s="36" t="s">
        <v>376</v>
      </c>
      <c r="W91" s="186" t="s">
        <v>127</v>
      </c>
      <c r="X91" s="187" t="s">
        <v>683</v>
      </c>
      <c r="Y91" s="36">
        <f ca="1">IF(Y$2=0,INDIRECT(W91&amp;"!"&amp;X91&amp;$AB$2),0)</f>
        <v>5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680</v>
      </c>
      <c r="V92" s="36" t="s">
        <v>325</v>
      </c>
      <c r="W92" s="186" t="s">
        <v>127</v>
      </c>
      <c r="X92" s="187" t="s">
        <v>684</v>
      </c>
      <c r="Y92" s="36">
        <f ca="1">IF(Y$2=0,INDIRECT(W92&amp;"!"&amp;X92&amp;$AB$2),0)</f>
        <v>267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344</v>
      </c>
      <c r="W93" s="186" t="s">
        <v>127</v>
      </c>
      <c r="X93" s="187" t="s">
        <v>685</v>
      </c>
      <c r="Y93" s="36">
        <f ca="1">IF(Y$2=0,INDIRECT(W93&amp;"!"&amp;X93&amp;$AB$2),0)</f>
        <v>20828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346</v>
      </c>
      <c r="W94" s="186" t="s">
        <v>127</v>
      </c>
      <c r="X94" s="187" t="s">
        <v>686</v>
      </c>
      <c r="Y94" s="36">
        <f ca="1">IF(Y$2=0,INDIRECT(W94&amp;"!"&amp;X94&amp;$AB$2),0)</f>
        <v>111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348</v>
      </c>
      <c r="W95" s="186" t="s">
        <v>127</v>
      </c>
      <c r="X95" s="187" t="s">
        <v>687</v>
      </c>
      <c r="Y95" s="36">
        <f ca="1">IF(Y$2=0,INDIRECT(W95&amp;"!"&amp;X95&amp;$AB$2),0)</f>
        <v>621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350</v>
      </c>
      <c r="W96" s="186" t="s">
        <v>127</v>
      </c>
      <c r="X96" s="187" t="s">
        <v>688</v>
      </c>
      <c r="Y96" s="36">
        <f ca="1">IF(Y$2=0,INDIRECT(W96&amp;"!"&amp;X96&amp;$AB$2),0)</f>
        <v>6718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352</v>
      </c>
      <c r="W97" s="186" t="s">
        <v>127</v>
      </c>
      <c r="X97" s="187" t="s">
        <v>689</v>
      </c>
      <c r="Y97" s="36">
        <f ca="1">IF(Y$2=0,INDIRECT(W97&amp;"!"&amp;X97&amp;$AB$2),0)</f>
        <v>4321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690</v>
      </c>
      <c r="Y98" s="36">
        <f ca="1">IF(Y$2=0,INDIRECT(W98&amp;"!"&amp;X98&amp;$AB$2),0)</f>
        <v>1781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355</v>
      </c>
      <c r="W99" s="186" t="s">
        <v>127</v>
      </c>
      <c r="X99" s="187" t="s">
        <v>691</v>
      </c>
      <c r="Y99" s="36">
        <f ca="1">IF(Y$2=0,INDIRECT(W99&amp;"!"&amp;X99&amp;$AB$2),0)</f>
        <v>10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357</v>
      </c>
      <c r="W100" s="215" t="s">
        <v>127</v>
      </c>
      <c r="X100" s="187" t="s">
        <v>692</v>
      </c>
      <c r="Y100" s="36">
        <f ca="1">IF(Y$2=0,INDIRECT(W100&amp;"!"&amp;X100&amp;$AB$2),0)</f>
        <v>4941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359</v>
      </c>
      <c r="W101" s="186" t="s">
        <v>127</v>
      </c>
      <c r="X101" s="187" t="s">
        <v>559</v>
      </c>
      <c r="Y101" s="36">
        <f ca="1">IF(Y$2=0,INDIRECT(W101&amp;"!"&amp;X101&amp;$AB$2),0)</f>
        <v>172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361</v>
      </c>
      <c r="W102" s="186" t="s">
        <v>127</v>
      </c>
      <c r="X102" s="187" t="s">
        <v>693</v>
      </c>
      <c r="Y102" s="36">
        <f ca="1">IF(Y$2=0,INDIRECT(W102&amp;"!"&amp;X102&amp;$AB$2),0)</f>
        <v>1656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363</v>
      </c>
      <c r="W103" s="186" t="s">
        <v>127</v>
      </c>
      <c r="X103" s="187" t="s">
        <v>694</v>
      </c>
      <c r="Y103" s="36">
        <f ca="1">IF(Y$2=0,INDIRECT(W103&amp;"!"&amp;X103&amp;$AB$2),0)</f>
        <v>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365</v>
      </c>
      <c r="W104" s="186" t="s">
        <v>127</v>
      </c>
      <c r="X104" s="187" t="s">
        <v>695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367</v>
      </c>
      <c r="W105" s="186" t="s">
        <v>127</v>
      </c>
      <c r="X105" s="187" t="s">
        <v>696</v>
      </c>
      <c r="Y105" s="36">
        <f ca="1">IF(Y$2=0,INDIRECT(W105&amp;"!"&amp;X105&amp;$AB$2),0)</f>
        <v>3292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646</v>
      </c>
      <c r="W106" s="186" t="s">
        <v>127</v>
      </c>
      <c r="X106" s="187" t="s">
        <v>697</v>
      </c>
      <c r="Y106" s="36">
        <f ca="1">IF(Y$2=0,INDIRECT(W106&amp;"!"&amp;X106&amp;$AB$2),0)</f>
        <v>1837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649</v>
      </c>
      <c r="W107" s="186" t="s">
        <v>127</v>
      </c>
      <c r="X107" s="187" t="s">
        <v>698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371</v>
      </c>
      <c r="W108" s="186" t="s">
        <v>127</v>
      </c>
      <c r="X108" s="187" t="s">
        <v>699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700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374</v>
      </c>
      <c r="W110" s="186" t="s">
        <v>127</v>
      </c>
      <c r="X110" s="187" t="s">
        <v>701</v>
      </c>
      <c r="Y110" s="36">
        <f ca="1">IF(Y$2=0,INDIRECT(W110&amp;"!"&amp;X110&amp;$AB$2),0)</f>
        <v>3010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376</v>
      </c>
      <c r="W111" s="186" t="s">
        <v>127</v>
      </c>
      <c r="X111" s="187" t="s">
        <v>702</v>
      </c>
      <c r="Y111" s="36">
        <f ca="1">IF(Y$2=0,INDIRECT(W111&amp;"!"&amp;X111&amp;$AB$2),0)</f>
        <v>15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325</v>
      </c>
      <c r="W112" s="186" t="s">
        <v>127</v>
      </c>
      <c r="X112" s="187" t="s">
        <v>703</v>
      </c>
      <c r="Y112" s="36">
        <f ca="1">IF(Y$2=0,INDIRECT(W112&amp;"!"&amp;X112&amp;$AB$2),0)</f>
        <v>198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704</v>
      </c>
      <c r="V113" s="36" t="s">
        <v>344</v>
      </c>
      <c r="W113" s="186" t="s">
        <v>127</v>
      </c>
      <c r="X113" s="187" t="s">
        <v>705</v>
      </c>
      <c r="Y113" s="36">
        <f ca="1">IF(Y$2=0,INDIRECT(W113&amp;"!"&amp;X113&amp;$AB$2),0)</f>
        <v>5063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704</v>
      </c>
      <c r="V114" s="36" t="s">
        <v>346</v>
      </c>
      <c r="W114" s="186" t="s">
        <v>127</v>
      </c>
      <c r="X114" s="187" t="s">
        <v>706</v>
      </c>
      <c r="Y114" s="36">
        <f ca="1">IF(Y$2=0,INDIRECT(W114&amp;"!"&amp;X114&amp;$AB$2),0)</f>
        <v>18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704</v>
      </c>
      <c r="V115" s="36" t="s">
        <v>348</v>
      </c>
      <c r="W115" s="186" t="s">
        <v>127</v>
      </c>
      <c r="X115" s="187" t="s">
        <v>707</v>
      </c>
      <c r="Y115" s="36">
        <f ca="1">IF(Y$2=0,INDIRECT(W115&amp;"!"&amp;X115&amp;$AB$2),0)</f>
        <v>141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704</v>
      </c>
      <c r="V116" s="36" t="s">
        <v>350</v>
      </c>
      <c r="W116" s="186" t="s">
        <v>127</v>
      </c>
      <c r="X116" s="187" t="s">
        <v>708</v>
      </c>
      <c r="Y116" s="36">
        <f ca="1">IF(Y$2=0,INDIRECT(W116&amp;"!"&amp;X116&amp;$AB$2),0)</f>
        <v>50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704</v>
      </c>
      <c r="V117" s="36" t="s">
        <v>352</v>
      </c>
      <c r="W117" s="186" t="s">
        <v>127</v>
      </c>
      <c r="X117" s="187" t="s">
        <v>709</v>
      </c>
      <c r="Y117" s="36">
        <f ca="1">IF(Y$2=0,INDIRECT(W117&amp;"!"&amp;X117&amp;$AB$2),0)</f>
        <v>24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704</v>
      </c>
      <c r="V118" s="36" t="s">
        <v>8</v>
      </c>
      <c r="W118" s="186" t="s">
        <v>127</v>
      </c>
      <c r="X118" s="187" t="s">
        <v>710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704</v>
      </c>
      <c r="V119" s="36" t="s">
        <v>355</v>
      </c>
      <c r="W119" s="186" t="s">
        <v>127</v>
      </c>
      <c r="X119" s="187" t="s">
        <v>711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704</v>
      </c>
      <c r="V120" s="36" t="s">
        <v>357</v>
      </c>
      <c r="W120" s="215" t="s">
        <v>127</v>
      </c>
      <c r="X120" s="187" t="s">
        <v>712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704</v>
      </c>
      <c r="V121" s="36" t="s">
        <v>359</v>
      </c>
      <c r="W121" s="186" t="s">
        <v>127</v>
      </c>
      <c r="X121" s="187" t="s">
        <v>713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704</v>
      </c>
      <c r="V122" s="36" t="s">
        <v>361</v>
      </c>
      <c r="W122" s="186" t="s">
        <v>127</v>
      </c>
      <c r="X122" s="187" t="s">
        <v>714</v>
      </c>
      <c r="Y122" s="36">
        <f ca="1">IF(Y$2=0,INDIRECT(W122&amp;"!"&amp;X122&amp;$AB$2),0)</f>
        <v>296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704</v>
      </c>
      <c r="V123" s="36" t="s">
        <v>363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704</v>
      </c>
      <c r="V124" s="36" t="s">
        <v>365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704</v>
      </c>
      <c r="V125" s="36" t="s">
        <v>367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704</v>
      </c>
      <c r="V126" s="36" t="s">
        <v>646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704</v>
      </c>
      <c r="V127" s="36" t="s">
        <v>649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704</v>
      </c>
      <c r="V128" s="36" t="s">
        <v>371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704</v>
      </c>
      <c r="V129" s="36" t="s">
        <v>374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704</v>
      </c>
      <c r="V130" s="36" t="s">
        <v>376</v>
      </c>
      <c r="W130" s="186" t="s">
        <v>127</v>
      </c>
      <c r="X130" s="187" t="s">
        <v>587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704</v>
      </c>
      <c r="V131" s="36" t="s">
        <v>325</v>
      </c>
      <c r="W131" s="186" t="s">
        <v>127</v>
      </c>
      <c r="X131" s="187" t="s">
        <v>590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543</v>
      </c>
      <c r="X133" s="186" t="s">
        <v>715</v>
      </c>
      <c r="Y133" s="36">
        <f ca="1">IF(Y$2=0,INDIRECT(W133&amp;"!"&amp;X133&amp;$AB$2),0)</f>
        <v>7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9621</v>
      </c>
      <c r="H5" s="76"/>
      <c r="I5" s="77"/>
      <c r="L5" s="77"/>
      <c r="M5" s="77"/>
      <c r="O5" s="81" t="s">
        <v>95</v>
      </c>
      <c r="P5" s="82">
        <f>'ごみ集計結果'!N27</f>
        <v>42869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25234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246085</v>
      </c>
      <c r="H8" s="81" t="s">
        <v>98</v>
      </c>
      <c r="I8" s="82">
        <f>'ごみ集計結果'!L15</f>
        <v>257994</v>
      </c>
      <c r="K8" s="88" t="s">
        <v>20</v>
      </c>
      <c r="L8" s="89" t="s">
        <v>99</v>
      </c>
      <c r="M8" s="90">
        <f>'ごみ集計結果'!O15</f>
        <v>7239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11909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8014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236301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5456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12170</v>
      </c>
      <c r="K13" s="97" t="s">
        <v>22</v>
      </c>
      <c r="L13" s="98" t="s">
        <v>103</v>
      </c>
      <c r="M13" s="99">
        <f>'ごみ集計結果'!N16</f>
        <v>4852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23145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1858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57970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6453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48070</v>
      </c>
      <c r="K17" s="97" t="s">
        <v>22</v>
      </c>
      <c r="L17" s="98" t="s">
        <v>130</v>
      </c>
      <c r="M17" s="99">
        <f>'ごみ集計結果'!N21</f>
        <v>3045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12</v>
      </c>
      <c r="H18" s="76"/>
      <c r="I18" s="83"/>
      <c r="K18" s="100" t="s">
        <v>20</v>
      </c>
      <c r="L18" s="101" t="s">
        <v>129</v>
      </c>
      <c r="M18" s="82">
        <f>'ごみ集計結果'!O21</f>
        <v>38570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2355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62201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13869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7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5592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1946</v>
      </c>
      <c r="K33" s="97" t="s">
        <v>22</v>
      </c>
      <c r="L33" s="98" t="s">
        <v>119</v>
      </c>
      <c r="M33" s="99">
        <f>'ごみ集計結果'!N20</f>
        <v>102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1844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15</v>
      </c>
      <c r="K37" s="100" t="s">
        <v>22</v>
      </c>
      <c r="L37" s="101" t="s">
        <v>123</v>
      </c>
      <c r="M37" s="90">
        <f>'ごみ集計結果'!N22</f>
        <v>15</v>
      </c>
      <c r="O37" s="378">
        <f>'ごみ集計結果'!O24</f>
        <v>49511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1016419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15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1016434</v>
      </c>
      <c r="E40" s="81" t="s">
        <v>128</v>
      </c>
      <c r="F40" s="82">
        <f>'ごみ集計結果'!L25</f>
        <v>15745</v>
      </c>
      <c r="H40" s="76"/>
      <c r="I40" s="77"/>
      <c r="L40" s="77"/>
      <c r="M40" s="77"/>
      <c r="O40" s="81"/>
      <c r="P40" s="82">
        <f>'ごみ集計結果'!O27</f>
        <v>65256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2011-02-23T10:37:11Z</dcterms:modified>
  <cp:category/>
  <cp:version/>
  <cp:contentType/>
  <cp:contentStatus/>
</cp:coreProperties>
</file>