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'し尿処理状況'!$2:$34</definedName>
    <definedName name="_xlnm.Print_Area" localSheetId="0">'水洗化人口等'!$2:$34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<sst xmlns="http://schemas.openxmlformats.org/spreadsheetml/2006/main" count="703" uniqueCount="371">
  <si>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</si>
  <si>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</si>
  <si>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</si>
  <si>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</si>
  <si>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</si>
  <si>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</si>
  <si>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</si>
  <si>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</si>
  <si>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</si>
  <si>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</si>
  <si>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</si>
  <si>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</si>
  <si>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</si>
  <si>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</si>
  <si>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</si>
  <si>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</si>
  <si>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</si>
  <si>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</si>
  <si>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</si>
  <si>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</si>
  <si>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</si>
  <si>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</si>
  <si>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</si>
  <si>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</si>
  <si>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</si>
  <si>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</si>
  <si>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</si>
  <si>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</si>
  <si>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</si>
  <si>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</si>
  <si>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</si>
  <si>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</si>
  <si>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</si>
  <si>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</si>
  <si>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</si>
  <si>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</si>
  <si>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</si>
  <si>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</si>
  <si>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</si>
  <si>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</si>
  <si>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</si>
  <si>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</si>
  <si>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</si>
  <si>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</si>
  <si>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</si>
  <si>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</si>
  <si>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</si>
  <si>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</si>
  <si>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</si>
  <si>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</si>
  <si>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</si>
  <si>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</si>
  <si>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</si>
  <si>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</si>
  <si>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</si>
  <si>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</si>
  <si>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</si>
  <si>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</si>
  <si>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</si>
  <si>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</si>
  <si>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</si>
  <si>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</si>
  <si>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</si>
  <si>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</si>
  <si>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</si>
  <si>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</si>
  <si>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</si>
  <si>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</si>
  <si>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</si>
  <si>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</si>
  <si>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</si>
  <si>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</si>
  <si>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</si>
  <si>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</si>
  <si>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</si>
  <si>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</si>
  <si>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</si>
  <si>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</si>
  <si>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</si>
  <si>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</si>
  <si>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</si>
  <si>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</si>
  <si>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</si>
  <si>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</si>
  <si>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</si>
  <si>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岡山県</t>
  </si>
  <si>
    <t>33000</t>
  </si>
  <si>
    <t>33000</t>
  </si>
  <si>
    <t>33201</t>
  </si>
  <si>
    <t>岡山市</t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</si>
  <si>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</si>
  <si>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</si>
  <si>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</si>
  <si>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</si>
  <si>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</si>
  <si>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</si>
  <si>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</si>
  <si>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</si>
  <si>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</si>
  <si>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</si>
  <si>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</si>
  <si>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</si>
  <si>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</si>
  <si>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</si>
  <si>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</si>
  <si>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</si>
  <si>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</si>
  <si>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</si>
  <si>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</si>
  <si>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</si>
  <si>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</si>
  <si>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</si>
  <si>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</si>
  <si>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</si>
  <si>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</si>
  <si>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</si>
  <si>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</si>
  <si>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</si>
  <si>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</si>
  <si>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</si>
  <si>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</si>
  <si>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</si>
  <si>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</si>
  <si>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</si>
  <si>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</si>
  <si>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</si>
  <si>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</si>
  <si>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</si>
  <si>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</si>
  <si>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</si>
  <si>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</si>
  <si>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</si>
  <si>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</si>
  <si>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</si>
  <si>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</si>
  <si>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</si>
  <si>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</si>
  <si>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</si>
  <si>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</si>
  <si>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</si>
  <si>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</si>
  <si>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</si>
  <si>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</si>
  <si>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</si>
  <si>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</si>
  <si>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</si>
  <si>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</si>
  <si>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</si>
  <si>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</si>
  <si>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</si>
  <si>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</si>
  <si>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</si>
  <si>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</si>
  <si>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</si>
  <si>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</si>
  <si>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</si>
  <si>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</si>
  <si>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</si>
  <si>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</si>
  <si>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</si>
  <si>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</si>
  <si>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</si>
  <si>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</si>
  <si>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</si>
  <si>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</si>
  <si>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</si>
  <si>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</si>
  <si>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</si>
  <si>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</si>
  <si>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</si>
  <si>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</si>
  <si>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</si>
  <si>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</si>
  <si>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</si>
  <si>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</si>
  <si>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</si>
  <si>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</si>
  <si>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</si>
  <si>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</si>
  <si>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</si>
  <si>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</si>
  <si>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</si>
  <si>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</si>
  <si>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岡山県</t>
  </si>
  <si>
    <t>33000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</si>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</sst>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SUM(D8:D34)</f>
        <v>1954461</v>
      </c>
      <c r="E7" s="74">
        <f>SUM(E8:E34)</f>
        <v>312849</v>
      </c>
      <c r="F7" s="78">
        <f>IF(D7&gt;0,E7/D7*100,"-")</f>
        <v>16.00691955480309</v>
      </c>
      <c r="G7" s="74">
        <f>SUM(G8:G34)</f>
        <v>305149</v>
      </c>
      <c r="H7" s="74">
        <f>SUM(H8:H34)</f>
        <v>7700</v>
      </c>
      <c r="I7" s="74">
        <f>SUM(I8:I34)</f>
        <v>1641612</v>
      </c>
      <c r="J7" s="78">
        <f>IF($D7&gt;0,I7/$D7*100,"-")</f>
        <v>83.99308044519691</v>
      </c>
      <c r="K7" s="74">
        <f>SUM(K8:K34)</f>
        <v>998995</v>
      </c>
      <c r="L7" s="78">
        <f>IF($D7&gt;0,K7/$D7*100,"-")</f>
        <v>51.11358067518359</v>
      </c>
      <c r="M7" s="74">
        <f>SUM(M8:M34)</f>
        <v>477</v>
      </c>
      <c r="N7" s="78">
        <f>IF($D7&gt;0,M7/$D7*100,"-")</f>
        <v>0.02440570571630746</v>
      </c>
      <c r="O7" s="74">
        <f>SUM(O8:O34)</f>
        <v>642140</v>
      </c>
      <c r="P7" s="74">
        <f>SUM(P8:P34)</f>
        <v>371228</v>
      </c>
      <c r="Q7" s="78">
        <f>IF($D7&gt;0,O7/$D7*100,"-")</f>
        <v>32.85509406429701</v>
      </c>
      <c r="R7" s="74">
        <f>SUM(R8:R34)</f>
        <v>22581</v>
      </c>
      <c r="S7" s="112">
        <f>COUNTIF(S8:S34,"○")</f>
        <v>25</v>
      </c>
      <c r="T7" s="112">
        <f>COUNTIF(T8:T34,"○")</f>
        <v>2</v>
      </c>
      <c r="U7" s="112">
        <f>COUNTIF(U8:U34,"○")</f>
        <v>0</v>
      </c>
      <c r="V7" s="112">
        <f>COUNTIF(V8:V34,"○")</f>
        <v>0</v>
      </c>
      <c r="W7" s="112">
        <f>COUNTIF(W8:W34,"○")</f>
        <v>13</v>
      </c>
      <c r="X7" s="112">
        <f>COUNTIF(X8:X34,"○")</f>
        <v>1</v>
      </c>
      <c r="Y7" s="112">
        <f>COUNTIF(Y8:Y34,"○")</f>
        <v>0</v>
      </c>
      <c r="Z7" s="112">
        <f>COUNTIF(Z8:Z34,"○")</f>
        <v>13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698941</v>
      </c>
      <c r="E8" s="75">
        <f>+SUM(G8,+H8)</f>
        <v>72846</v>
      </c>
      <c r="F8" s="79">
        <f>IF(D8&gt;0,E8/D8*100,"-")</f>
        <v>10.422338938479786</v>
      </c>
      <c r="G8" s="75">
        <v>72799</v>
      </c>
      <c r="H8" s="75">
        <v>47</v>
      </c>
      <c r="I8" s="75">
        <f>+SUM(K8,+M8,+O8)</f>
        <v>626095</v>
      </c>
      <c r="J8" s="79">
        <f>IF($D8&gt;0,I8/$D8*100,"-")</f>
        <v>89.57766106152022</v>
      </c>
      <c r="K8" s="75">
        <v>345026</v>
      </c>
      <c r="L8" s="79">
        <f>IF($D8&gt;0,K8/$D8*100,"-")</f>
        <v>49.3641094169608</v>
      </c>
      <c r="M8" s="75">
        <v>477</v>
      </c>
      <c r="N8" s="79">
        <f>IF($D8&gt;0,M8/$D8*100,"-")</f>
        <v>0.06824610374838505</v>
      </c>
      <c r="O8" s="75">
        <v>280592</v>
      </c>
      <c r="P8" s="75">
        <v>110415</v>
      </c>
      <c r="Q8" s="79">
        <f>IF($D8&gt;0,O8/$D8*100,"-")</f>
        <v>40.14530554081103</v>
      </c>
      <c r="R8" s="75">
        <v>10025</v>
      </c>
      <c r="S8" s="68"/>
      <c r="T8" s="68" t="s">
        <v>90</v>
      </c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474415</v>
      </c>
      <c r="E9" s="75">
        <f>+SUM(G9,+H9)</f>
        <v>43368</v>
      </c>
      <c r="F9" s="79">
        <f>IF(D9&gt;0,E9/D9*100,"-")</f>
        <v>9.141363574085979</v>
      </c>
      <c r="G9" s="75">
        <v>42677</v>
      </c>
      <c r="H9" s="75">
        <v>691</v>
      </c>
      <c r="I9" s="75">
        <f>+SUM(K9,+M9,+O9)</f>
        <v>431047</v>
      </c>
      <c r="J9" s="79">
        <f>IF($D9&gt;0,I9/$D9*100,"-")</f>
        <v>90.85863642591401</v>
      </c>
      <c r="K9" s="75">
        <v>298234</v>
      </c>
      <c r="L9" s="79">
        <f>IF($D9&gt;0,K9/$D9*100,"-")</f>
        <v>62.86352665914864</v>
      </c>
      <c r="M9" s="75">
        <v>0</v>
      </c>
      <c r="N9" s="79">
        <f>IF($D9&gt;0,M9/$D9*100,"-")</f>
        <v>0</v>
      </c>
      <c r="O9" s="75">
        <v>132813</v>
      </c>
      <c r="P9" s="75">
        <v>81997</v>
      </c>
      <c r="Q9" s="79">
        <f>IF($D9&gt;0,O9/$D9*100,"-")</f>
        <v>27.995109766765385</v>
      </c>
      <c r="R9" s="75">
        <v>5525</v>
      </c>
      <c r="S9" s="68" t="s">
        <v>90</v>
      </c>
      <c r="T9" s="68"/>
      <c r="U9" s="68"/>
      <c r="V9" s="68"/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107892</v>
      </c>
      <c r="E10" s="75">
        <f>+SUM(G10,+H10)</f>
        <v>30989</v>
      </c>
      <c r="F10" s="79">
        <f>IF(D10&gt;0,E10/D10*100,"-")</f>
        <v>28.722240759277796</v>
      </c>
      <c r="G10" s="75">
        <v>30337</v>
      </c>
      <c r="H10" s="75">
        <v>652</v>
      </c>
      <c r="I10" s="75">
        <f>+SUM(K10,+M10,+O10)</f>
        <v>76903</v>
      </c>
      <c r="J10" s="79">
        <f>IF($D10&gt;0,I10/$D10*100,"-")</f>
        <v>71.2777592407222</v>
      </c>
      <c r="K10" s="75">
        <v>37431</v>
      </c>
      <c r="L10" s="79">
        <f>IF($D10&gt;0,K10/$D10*100,"-")</f>
        <v>34.69302635969302</v>
      </c>
      <c r="M10" s="75">
        <v>0</v>
      </c>
      <c r="N10" s="79">
        <f>IF($D10&gt;0,M10/$D10*100,"-")</f>
        <v>0</v>
      </c>
      <c r="O10" s="75">
        <v>39472</v>
      </c>
      <c r="P10" s="75">
        <v>33456</v>
      </c>
      <c r="Q10" s="79">
        <f>IF($D10&gt;0,O10/$D10*100,"-")</f>
        <v>36.584732881029176</v>
      </c>
      <c r="R10" s="75">
        <v>914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66183</v>
      </c>
      <c r="E11" s="75">
        <f>+SUM(G11,+H11)</f>
        <v>6730</v>
      </c>
      <c r="F11" s="79">
        <f>IF(D11&gt;0,E11/D11*100,"-")</f>
        <v>10.168774458697854</v>
      </c>
      <c r="G11" s="75">
        <v>6639</v>
      </c>
      <c r="H11" s="75">
        <v>91</v>
      </c>
      <c r="I11" s="75">
        <f>+SUM(K11,+M11,+O11)</f>
        <v>59453</v>
      </c>
      <c r="J11" s="79">
        <f>IF($D11&gt;0,I11/$D11*100,"-")</f>
        <v>89.83122554130215</v>
      </c>
      <c r="K11" s="75">
        <v>52942</v>
      </c>
      <c r="L11" s="79">
        <f>IF($D11&gt;0,K11/$D11*100,"-")</f>
        <v>79.9933517670701</v>
      </c>
      <c r="M11" s="75">
        <v>0</v>
      </c>
      <c r="N11" s="79">
        <f>IF($D11&gt;0,M11/$D11*100,"-")</f>
        <v>0</v>
      </c>
      <c r="O11" s="75">
        <v>6511</v>
      </c>
      <c r="P11" s="75">
        <v>4341</v>
      </c>
      <c r="Q11" s="79">
        <f>IF($D11&gt;0,O11/$D11*100,"-")</f>
        <v>9.837873774232053</v>
      </c>
      <c r="R11" s="75">
        <v>638</v>
      </c>
      <c r="S11" s="68"/>
      <c r="T11" s="68" t="s">
        <v>90</v>
      </c>
      <c r="U11" s="68"/>
      <c r="V11" s="68"/>
      <c r="W11" s="69"/>
      <c r="X11" s="69" t="s">
        <v>90</v>
      </c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55000</v>
      </c>
      <c r="E12" s="76">
        <f>+SUM(G12,+H12)</f>
        <v>13812</v>
      </c>
      <c r="F12" s="96">
        <f>IF(D12&gt;0,E12/D12*100,"-")</f>
        <v>25.112727272727277</v>
      </c>
      <c r="G12" s="76">
        <v>12716</v>
      </c>
      <c r="H12" s="76">
        <v>1096</v>
      </c>
      <c r="I12" s="76">
        <f>+SUM(K12,+M12,+O12)</f>
        <v>41188</v>
      </c>
      <c r="J12" s="96">
        <f>IF($D12&gt;0,I12/$D12*100,"-")</f>
        <v>74.88727272727273</v>
      </c>
      <c r="K12" s="76">
        <v>23700</v>
      </c>
      <c r="L12" s="96">
        <f>IF($D12&gt;0,K12/$D12*100,"-")</f>
        <v>43.09090909090909</v>
      </c>
      <c r="M12" s="76">
        <v>0</v>
      </c>
      <c r="N12" s="96">
        <f>IF($D12&gt;0,M12/$D12*100,"-")</f>
        <v>0</v>
      </c>
      <c r="O12" s="76">
        <v>17488</v>
      </c>
      <c r="P12" s="76">
        <v>10815</v>
      </c>
      <c r="Q12" s="96">
        <f>IF($D12&gt;0,O12/$D12*100,"-")</f>
        <v>31.796363636363633</v>
      </c>
      <c r="R12" s="76">
        <v>290</v>
      </c>
      <c r="S12" s="70" t="s">
        <v>90</v>
      </c>
      <c r="T12" s="70"/>
      <c r="U12" s="70"/>
      <c r="V12" s="70"/>
      <c r="W12" s="70"/>
      <c r="X12" s="70"/>
      <c r="Y12" s="70"/>
      <c r="Z12" s="70" t="s">
        <v>90</v>
      </c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45122</v>
      </c>
      <c r="E13" s="76">
        <f>+SUM(G13,+H13)</f>
        <v>16847</v>
      </c>
      <c r="F13" s="96">
        <f>IF(D13&gt;0,E13/D13*100,"-")</f>
        <v>37.336554230752185</v>
      </c>
      <c r="G13" s="76">
        <v>16732</v>
      </c>
      <c r="H13" s="76">
        <v>115</v>
      </c>
      <c r="I13" s="76">
        <f>+SUM(K13,+M13,+O13)</f>
        <v>28275</v>
      </c>
      <c r="J13" s="96">
        <f>IF($D13&gt;0,I13/$D13*100,"-")</f>
        <v>62.663445769247815</v>
      </c>
      <c r="K13" s="76">
        <v>12410</v>
      </c>
      <c r="L13" s="96">
        <f>IF($D13&gt;0,K13/$D13*100,"-")</f>
        <v>27.503213510039448</v>
      </c>
      <c r="M13" s="76">
        <v>0</v>
      </c>
      <c r="N13" s="96">
        <f>IF($D13&gt;0,M13/$D13*100,"-")</f>
        <v>0</v>
      </c>
      <c r="O13" s="76">
        <v>15865</v>
      </c>
      <c r="P13" s="76">
        <v>10421</v>
      </c>
      <c r="Q13" s="96">
        <f>IF($D13&gt;0,O13/$D13*100,"-")</f>
        <v>35.16023225920837</v>
      </c>
      <c r="R13" s="76">
        <v>565</v>
      </c>
      <c r="S13" s="70" t="s">
        <v>90</v>
      </c>
      <c r="T13" s="70"/>
      <c r="U13" s="70"/>
      <c r="V13" s="70"/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66627</v>
      </c>
      <c r="E14" s="76">
        <f>+SUM(G14,+H14)</f>
        <v>5841</v>
      </c>
      <c r="F14" s="96">
        <f>IF(D14&gt;0,E14/D14*100,"-")</f>
        <v>8.7667161961367</v>
      </c>
      <c r="G14" s="76">
        <v>5330</v>
      </c>
      <c r="H14" s="76">
        <v>511</v>
      </c>
      <c r="I14" s="76">
        <f>+SUM(K14,+M14,+O14)</f>
        <v>60786</v>
      </c>
      <c r="J14" s="96">
        <f>IF($D14&gt;0,I14/$D14*100,"-")</f>
        <v>91.2332838038633</v>
      </c>
      <c r="K14" s="76">
        <v>35105</v>
      </c>
      <c r="L14" s="96">
        <f>IF($D14&gt;0,K14/$D14*100,"-")</f>
        <v>52.68884986567007</v>
      </c>
      <c r="M14" s="76">
        <v>0</v>
      </c>
      <c r="N14" s="96">
        <f>IF($D14&gt;0,M14/$D14*100,"-")</f>
        <v>0</v>
      </c>
      <c r="O14" s="76">
        <v>25681</v>
      </c>
      <c r="P14" s="76">
        <v>19817</v>
      </c>
      <c r="Q14" s="96">
        <f>IF($D14&gt;0,O14/$D14*100,"-")</f>
        <v>38.54443393819322</v>
      </c>
      <c r="R14" s="76">
        <v>1142</v>
      </c>
      <c r="S14" s="70" t="s">
        <v>90</v>
      </c>
      <c r="T14" s="70"/>
      <c r="U14" s="70"/>
      <c r="V14" s="70"/>
      <c r="W14" s="70"/>
      <c r="X14" s="70"/>
      <c r="Y14" s="70"/>
      <c r="Z14" s="70" t="s">
        <v>90</v>
      </c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34908</v>
      </c>
      <c r="E15" s="76">
        <f>+SUM(G15,+H15)</f>
        <v>11513</v>
      </c>
      <c r="F15" s="96">
        <f>IF(D15&gt;0,E15/D15*100,"-")</f>
        <v>32.98097857224705</v>
      </c>
      <c r="G15" s="76">
        <v>10362</v>
      </c>
      <c r="H15" s="76">
        <v>1151</v>
      </c>
      <c r="I15" s="76">
        <f>+SUM(K15,+M15,+O15)</f>
        <v>23395</v>
      </c>
      <c r="J15" s="96">
        <f>IF($D15&gt;0,I15/$D15*100,"-")</f>
        <v>67.01902142775296</v>
      </c>
      <c r="K15" s="76">
        <v>11837</v>
      </c>
      <c r="L15" s="96">
        <f>IF($D15&gt;0,K15/$D15*100,"-")</f>
        <v>33.909132577059694</v>
      </c>
      <c r="M15" s="76">
        <v>0</v>
      </c>
      <c r="N15" s="96">
        <f>IF($D15&gt;0,M15/$D15*100,"-")</f>
        <v>0</v>
      </c>
      <c r="O15" s="76">
        <v>11558</v>
      </c>
      <c r="P15" s="76">
        <v>8915</v>
      </c>
      <c r="Q15" s="96">
        <f>IF($D15&gt;0,O15/$D15*100,"-")</f>
        <v>33.10988885069325</v>
      </c>
      <c r="R15" s="76">
        <v>770</v>
      </c>
      <c r="S15" s="70" t="s">
        <v>90</v>
      </c>
      <c r="T15" s="70"/>
      <c r="U15" s="70"/>
      <c r="V15" s="70"/>
      <c r="W15" s="70"/>
      <c r="X15" s="70"/>
      <c r="Y15" s="70"/>
      <c r="Z15" s="70" t="s">
        <v>90</v>
      </c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34743</v>
      </c>
      <c r="E16" s="76">
        <f>+SUM(G16,+H16)</f>
        <v>8478</v>
      </c>
      <c r="F16" s="96">
        <f>IF(D16&gt;0,E16/D16*100,"-")</f>
        <v>24.40203782056817</v>
      </c>
      <c r="G16" s="76">
        <v>8478</v>
      </c>
      <c r="H16" s="76">
        <v>0</v>
      </c>
      <c r="I16" s="76">
        <f>+SUM(K16,+M16,+O16)</f>
        <v>26265</v>
      </c>
      <c r="J16" s="96">
        <f>IF($D16&gt;0,I16/$D16*100,"-")</f>
        <v>75.59796217943183</v>
      </c>
      <c r="K16" s="76">
        <v>18237</v>
      </c>
      <c r="L16" s="96">
        <f>IF($D16&gt;0,K16/$D16*100,"-")</f>
        <v>52.49114929626112</v>
      </c>
      <c r="M16" s="76">
        <v>0</v>
      </c>
      <c r="N16" s="96">
        <f>IF($D16&gt;0,M16/$D16*100,"-")</f>
        <v>0</v>
      </c>
      <c r="O16" s="76">
        <v>8028</v>
      </c>
      <c r="P16" s="76">
        <v>7551</v>
      </c>
      <c r="Q16" s="96">
        <f>IF($D16&gt;0,O16/$D16*100,"-")</f>
        <v>23.10681288317071</v>
      </c>
      <c r="R16" s="76">
        <v>311</v>
      </c>
      <c r="S16" s="70" t="s">
        <v>90</v>
      </c>
      <c r="T16" s="70"/>
      <c r="U16" s="70"/>
      <c r="V16" s="70"/>
      <c r="W16" s="70"/>
      <c r="X16" s="70"/>
      <c r="Y16" s="70"/>
      <c r="Z16" s="70" t="s">
        <v>90</v>
      </c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39290</v>
      </c>
      <c r="E17" s="76">
        <f>+SUM(G17,+H17)</f>
        <v>4455</v>
      </c>
      <c r="F17" s="96">
        <f>IF(D17&gt;0,E17/D17*100,"-")</f>
        <v>11.33876304403156</v>
      </c>
      <c r="G17" s="76">
        <v>4140</v>
      </c>
      <c r="H17" s="76">
        <v>315</v>
      </c>
      <c r="I17" s="76">
        <f>+SUM(K17,+M17,+O17)</f>
        <v>34835</v>
      </c>
      <c r="J17" s="96">
        <f>IF($D17&gt;0,I17/$D17*100,"-")</f>
        <v>88.66123695596843</v>
      </c>
      <c r="K17" s="76">
        <v>27938</v>
      </c>
      <c r="L17" s="96">
        <f>IF($D17&gt;0,K17/$D17*100,"-")</f>
        <v>71.10715194706032</v>
      </c>
      <c r="M17" s="76">
        <v>0</v>
      </c>
      <c r="N17" s="96">
        <f>IF($D17&gt;0,M17/$D17*100,"-")</f>
        <v>0</v>
      </c>
      <c r="O17" s="76">
        <v>6897</v>
      </c>
      <c r="P17" s="76">
        <v>4350</v>
      </c>
      <c r="Q17" s="96">
        <f>IF($D17&gt;0,O17/$D17*100,"-")</f>
        <v>17.554085008908118</v>
      </c>
      <c r="R17" s="76">
        <v>422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39484</v>
      </c>
      <c r="E18" s="76">
        <f>+SUM(G18,+H18)</f>
        <v>13037</v>
      </c>
      <c r="F18" s="96">
        <f>IF(D18&gt;0,E18/D18*100,"-")</f>
        <v>33.01843784824233</v>
      </c>
      <c r="G18" s="76">
        <v>12987</v>
      </c>
      <c r="H18" s="76">
        <v>50</v>
      </c>
      <c r="I18" s="76">
        <f>+SUM(K18,+M18,+O18)</f>
        <v>26447</v>
      </c>
      <c r="J18" s="96">
        <f>IF($D18&gt;0,I18/$D18*100,"-")</f>
        <v>66.98156215175769</v>
      </c>
      <c r="K18" s="76">
        <v>4856</v>
      </c>
      <c r="L18" s="96">
        <f>IF($D18&gt;0,K18/$D18*100,"-")</f>
        <v>12.298652618782292</v>
      </c>
      <c r="M18" s="76">
        <v>0</v>
      </c>
      <c r="N18" s="96">
        <f>IF($D18&gt;0,M18/$D18*100,"-")</f>
        <v>0</v>
      </c>
      <c r="O18" s="76">
        <v>21591</v>
      </c>
      <c r="P18" s="76">
        <v>19153</v>
      </c>
      <c r="Q18" s="96">
        <f>IF($D18&gt;0,O18/$D18*100,"-")</f>
        <v>54.68290953297539</v>
      </c>
      <c r="R18" s="76">
        <v>295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44953</v>
      </c>
      <c r="E19" s="76">
        <f>+SUM(G19,+H19)</f>
        <v>10940</v>
      </c>
      <c r="F19" s="96">
        <f>IF(D19&gt;0,E19/D19*100,"-")</f>
        <v>24.336529263897848</v>
      </c>
      <c r="G19" s="76">
        <v>10940</v>
      </c>
      <c r="H19" s="76">
        <v>0</v>
      </c>
      <c r="I19" s="76">
        <f>+SUM(K19,+M19,+O19)</f>
        <v>34013</v>
      </c>
      <c r="J19" s="96">
        <f>IF($D19&gt;0,I19/$D19*100,"-")</f>
        <v>75.66347073610216</v>
      </c>
      <c r="K19" s="76">
        <v>26970</v>
      </c>
      <c r="L19" s="96">
        <f>IF($D19&gt;0,K19/$D19*100,"-")</f>
        <v>59.99599581785421</v>
      </c>
      <c r="M19" s="76">
        <v>0</v>
      </c>
      <c r="N19" s="96">
        <f>IF($D19&gt;0,M19/$D19*100,"-")</f>
        <v>0</v>
      </c>
      <c r="O19" s="76">
        <v>7043</v>
      </c>
      <c r="P19" s="76">
        <v>6457</v>
      </c>
      <c r="Q19" s="96">
        <f>IF($D19&gt;0,O19/$D19*100,"-")</f>
        <v>15.667474918247947</v>
      </c>
      <c r="R19" s="76">
        <v>239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51710</v>
      </c>
      <c r="E20" s="76">
        <f>+SUM(G20,+H20)</f>
        <v>21449</v>
      </c>
      <c r="F20" s="96">
        <f>IF(D20&gt;0,E20/D20*100,"-")</f>
        <v>41.479404370527945</v>
      </c>
      <c r="G20" s="76">
        <v>20438</v>
      </c>
      <c r="H20" s="76">
        <v>1011</v>
      </c>
      <c r="I20" s="76">
        <f>+SUM(K20,+M20,+O20)</f>
        <v>30261</v>
      </c>
      <c r="J20" s="96">
        <f>IF($D20&gt;0,I20/$D20*100,"-")</f>
        <v>58.52059562947206</v>
      </c>
      <c r="K20" s="76">
        <v>8099</v>
      </c>
      <c r="L20" s="96">
        <f>IF($D20&gt;0,K20/$D20*100,"-")</f>
        <v>15.662347708373622</v>
      </c>
      <c r="M20" s="76">
        <v>0</v>
      </c>
      <c r="N20" s="96">
        <f>IF($D20&gt;0,M20/$D20*100,"-")</f>
        <v>0</v>
      </c>
      <c r="O20" s="76">
        <v>22162</v>
      </c>
      <c r="P20" s="76">
        <v>17783</v>
      </c>
      <c r="Q20" s="96">
        <f>IF($D20&gt;0,O20/$D20*100,"-")</f>
        <v>42.85824792109844</v>
      </c>
      <c r="R20" s="76">
        <v>241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32140</v>
      </c>
      <c r="E21" s="76">
        <f>+SUM(G21,+H21)</f>
        <v>6930</v>
      </c>
      <c r="F21" s="96">
        <f>IF(D21&gt;0,E21/D21*100,"-")</f>
        <v>21.561916614810205</v>
      </c>
      <c r="G21" s="76">
        <v>6930</v>
      </c>
      <c r="H21" s="76">
        <v>0</v>
      </c>
      <c r="I21" s="76">
        <f>+SUM(K21,+M21,+O21)</f>
        <v>25210</v>
      </c>
      <c r="J21" s="96">
        <f>IF($D21&gt;0,I21/$D21*100,"-")</f>
        <v>78.4380833851898</v>
      </c>
      <c r="K21" s="76">
        <v>19020</v>
      </c>
      <c r="L21" s="96">
        <f>IF($D21&gt;0,K21/$D21*100,"-")</f>
        <v>59.17859365276914</v>
      </c>
      <c r="M21" s="76">
        <v>0</v>
      </c>
      <c r="N21" s="96">
        <f>IF($D21&gt;0,M21/$D21*100,"-")</f>
        <v>0</v>
      </c>
      <c r="O21" s="76">
        <v>6190</v>
      </c>
      <c r="P21" s="76">
        <v>5232</v>
      </c>
      <c r="Q21" s="96">
        <f>IF($D21&gt;0,O21/$D21*100,"-")</f>
        <v>19.259489732420658</v>
      </c>
      <c r="R21" s="76">
        <v>193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37473</v>
      </c>
      <c r="E22" s="76">
        <f>+SUM(G22,+H22)</f>
        <v>10292</v>
      </c>
      <c r="F22" s="96">
        <f>IF(D22&gt;0,E22/D22*100,"-")</f>
        <v>27.465108211245433</v>
      </c>
      <c r="G22" s="76">
        <v>10132</v>
      </c>
      <c r="H22" s="76">
        <v>160</v>
      </c>
      <c r="I22" s="76">
        <f>+SUM(K22,+M22,+O22)</f>
        <v>27181</v>
      </c>
      <c r="J22" s="96">
        <f>IF($D22&gt;0,I22/$D22*100,"-")</f>
        <v>72.53489178875458</v>
      </c>
      <c r="K22" s="76">
        <v>23594</v>
      </c>
      <c r="L22" s="96">
        <f>IF($D22&gt;0,K22/$D22*100,"-")</f>
        <v>62.96266645317963</v>
      </c>
      <c r="M22" s="76">
        <v>0</v>
      </c>
      <c r="N22" s="96">
        <f>IF($D22&gt;0,M22/$D22*100,"-")</f>
        <v>0</v>
      </c>
      <c r="O22" s="76">
        <v>3587</v>
      </c>
      <c r="P22" s="76">
        <v>2425</v>
      </c>
      <c r="Q22" s="96">
        <f>IF($D22&gt;0,O22/$D22*100,"-")</f>
        <v>9.572225335574949</v>
      </c>
      <c r="R22" s="76">
        <v>148</v>
      </c>
      <c r="S22" s="70" t="s">
        <v>90</v>
      </c>
      <c r="T22" s="70"/>
      <c r="U22" s="70"/>
      <c r="V22" s="70"/>
      <c r="W22" s="70"/>
      <c r="X22" s="70"/>
      <c r="Y22" s="70"/>
      <c r="Z22" s="70" t="s">
        <v>90</v>
      </c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15978</v>
      </c>
      <c r="E23" s="76">
        <f>+SUM(G23,+H23)</f>
        <v>820</v>
      </c>
      <c r="F23" s="96">
        <f>IF(D23&gt;0,E23/D23*100,"-")</f>
        <v>5.132056577794467</v>
      </c>
      <c r="G23" s="76">
        <v>820</v>
      </c>
      <c r="H23" s="76">
        <v>0</v>
      </c>
      <c r="I23" s="76">
        <f>+SUM(K23,+M23,+O23)</f>
        <v>15158</v>
      </c>
      <c r="J23" s="96">
        <f>IF($D23&gt;0,I23/$D23*100,"-")</f>
        <v>94.86794342220554</v>
      </c>
      <c r="K23" s="76">
        <v>14231</v>
      </c>
      <c r="L23" s="96">
        <f>IF($D23&gt;0,K23/$D23*100,"-")</f>
        <v>89.06621604706471</v>
      </c>
      <c r="M23" s="76">
        <v>0</v>
      </c>
      <c r="N23" s="96">
        <f>IF($D23&gt;0,M23/$D23*100,"-")</f>
        <v>0</v>
      </c>
      <c r="O23" s="76">
        <v>927</v>
      </c>
      <c r="P23" s="76">
        <v>922</v>
      </c>
      <c r="Q23" s="96">
        <f>IF($D23&gt;0,O23/$D23*100,"-")</f>
        <v>5.8017273751408185</v>
      </c>
      <c r="R23" s="76">
        <v>136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12285</v>
      </c>
      <c r="E24" s="76">
        <f>+SUM(G24,+H24)</f>
        <v>345</v>
      </c>
      <c r="F24" s="96">
        <f>IF(D24&gt;0,E24/D24*100,"-")</f>
        <v>2.8083028083028085</v>
      </c>
      <c r="G24" s="76">
        <v>345</v>
      </c>
      <c r="H24" s="76">
        <v>0</v>
      </c>
      <c r="I24" s="76">
        <f>+SUM(K24,+M24,+O24)</f>
        <v>11940</v>
      </c>
      <c r="J24" s="96">
        <f>IF($D24&gt;0,I24/$D24*100,"-")</f>
        <v>97.19169719169719</v>
      </c>
      <c r="K24" s="76">
        <v>11451</v>
      </c>
      <c r="L24" s="96">
        <f>IF($D24&gt;0,K24/$D24*100,"-")</f>
        <v>93.2112332112332</v>
      </c>
      <c r="M24" s="76">
        <v>0</v>
      </c>
      <c r="N24" s="96">
        <f>IF($D24&gt;0,M24/$D24*100,"-")</f>
        <v>0</v>
      </c>
      <c r="O24" s="76">
        <v>489</v>
      </c>
      <c r="P24" s="76">
        <v>77</v>
      </c>
      <c r="Q24" s="96">
        <f>IF($D24&gt;0,O24/$D24*100,"-")</f>
        <v>3.98046398046398</v>
      </c>
      <c r="R24" s="76">
        <v>26</v>
      </c>
      <c r="S24" s="70" t="s">
        <v>90</v>
      </c>
      <c r="T24" s="70"/>
      <c r="U24" s="70"/>
      <c r="V24" s="70"/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11045</v>
      </c>
      <c r="E25" s="76">
        <f>+SUM(G25,+H25)</f>
        <v>5293</v>
      </c>
      <c r="F25" s="96">
        <f>IF(D25&gt;0,E25/D25*100,"-")</f>
        <v>47.922136713445</v>
      </c>
      <c r="G25" s="76">
        <v>5281</v>
      </c>
      <c r="H25" s="76">
        <v>12</v>
      </c>
      <c r="I25" s="76">
        <f>+SUM(K25,+M25,+O25)</f>
        <v>5752</v>
      </c>
      <c r="J25" s="96">
        <f>IF($D25&gt;0,I25/$D25*100,"-")</f>
        <v>52.077863286555</v>
      </c>
      <c r="K25" s="76">
        <v>3155</v>
      </c>
      <c r="L25" s="96">
        <f>IF($D25&gt;0,K25/$D25*100,"-")</f>
        <v>28.564961521050247</v>
      </c>
      <c r="M25" s="76">
        <v>0</v>
      </c>
      <c r="N25" s="96">
        <f>IF($D25&gt;0,M25/$D25*100,"-")</f>
        <v>0</v>
      </c>
      <c r="O25" s="76">
        <v>2597</v>
      </c>
      <c r="P25" s="76">
        <v>1966</v>
      </c>
      <c r="Q25" s="96">
        <f>IF($D25&gt;0,O25/$D25*100,"-")</f>
        <v>23.512901765504754</v>
      </c>
      <c r="R25" s="76">
        <v>65</v>
      </c>
      <c r="S25" s="70" t="s">
        <v>90</v>
      </c>
      <c r="T25" s="70"/>
      <c r="U25" s="70"/>
      <c r="V25" s="70"/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15667</v>
      </c>
      <c r="E26" s="76">
        <f>+SUM(G26,+H26)</f>
        <v>5846</v>
      </c>
      <c r="F26" s="96">
        <f>IF(D26&gt;0,E26/D26*100,"-")</f>
        <v>37.31409970000638</v>
      </c>
      <c r="G26" s="76">
        <v>5846</v>
      </c>
      <c r="H26" s="76">
        <v>0</v>
      </c>
      <c r="I26" s="76">
        <f>+SUM(K26,+M26,+O26)</f>
        <v>9821</v>
      </c>
      <c r="J26" s="96">
        <f>IF($D26&gt;0,I26/$D26*100,"-")</f>
        <v>62.68590029999361</v>
      </c>
      <c r="K26" s="76">
        <v>4940</v>
      </c>
      <c r="L26" s="96">
        <f>IF($D26&gt;0,K26/$D26*100,"-")</f>
        <v>31.531244016084763</v>
      </c>
      <c r="M26" s="76">
        <v>0</v>
      </c>
      <c r="N26" s="96">
        <f>IF($D26&gt;0,M26/$D26*100,"-")</f>
        <v>0</v>
      </c>
      <c r="O26" s="76">
        <v>4881</v>
      </c>
      <c r="P26" s="76">
        <v>4817</v>
      </c>
      <c r="Q26" s="96">
        <f>IF($D26&gt;0,O26/$D26*100,"-")</f>
        <v>31.154656283908857</v>
      </c>
      <c r="R26" s="76">
        <v>232</v>
      </c>
      <c r="S26" s="70" t="s">
        <v>90</v>
      </c>
      <c r="T26" s="70"/>
      <c r="U26" s="70"/>
      <c r="V26" s="70"/>
      <c r="W26" s="70"/>
      <c r="X26" s="70"/>
      <c r="Y26" s="70"/>
      <c r="Z26" s="70" t="s">
        <v>90</v>
      </c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1042</v>
      </c>
      <c r="E27" s="76">
        <f>+SUM(G27,+H27)</f>
        <v>183</v>
      </c>
      <c r="F27" s="96">
        <f>IF(D27&gt;0,E27/D27*100,"-")</f>
        <v>17.562380038387715</v>
      </c>
      <c r="G27" s="76">
        <v>183</v>
      </c>
      <c r="H27" s="76">
        <v>0</v>
      </c>
      <c r="I27" s="76">
        <f>+SUM(K27,+M27,+O27)</f>
        <v>859</v>
      </c>
      <c r="J27" s="96">
        <f>IF($D27&gt;0,I27/$D27*100,"-")</f>
        <v>82.43761996161228</v>
      </c>
      <c r="K27" s="76">
        <v>691</v>
      </c>
      <c r="L27" s="96">
        <f>IF($D27&gt;0,K27/$D27*100,"-")</f>
        <v>66.3147792706334</v>
      </c>
      <c r="M27" s="76">
        <v>0</v>
      </c>
      <c r="N27" s="96">
        <f>IF($D27&gt;0,M27/$D27*100,"-")</f>
        <v>0</v>
      </c>
      <c r="O27" s="76">
        <v>168</v>
      </c>
      <c r="P27" s="76">
        <v>168</v>
      </c>
      <c r="Q27" s="96">
        <f>IF($D27&gt;0,O27/$D27*100,"-")</f>
        <v>16.122840690978887</v>
      </c>
      <c r="R27" s="76">
        <v>8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14422</v>
      </c>
      <c r="E28" s="76">
        <f>+SUM(G28,+H28)</f>
        <v>4996</v>
      </c>
      <c r="F28" s="96">
        <f>IF(D28&gt;0,E28/D28*100,"-")</f>
        <v>34.641519900152545</v>
      </c>
      <c r="G28" s="76">
        <v>3737</v>
      </c>
      <c r="H28" s="76">
        <v>1259</v>
      </c>
      <c r="I28" s="76">
        <f>+SUM(K28,+M28,+O28)</f>
        <v>9426</v>
      </c>
      <c r="J28" s="96">
        <f>IF($D28&gt;0,I28/$D28*100,"-")</f>
        <v>65.35848009984745</v>
      </c>
      <c r="K28" s="76">
        <v>2974</v>
      </c>
      <c r="L28" s="96">
        <f>IF($D28&gt;0,K28/$D28*100,"-")</f>
        <v>20.62127305505478</v>
      </c>
      <c r="M28" s="76">
        <v>0</v>
      </c>
      <c r="N28" s="96">
        <f>IF($D28&gt;0,M28/$D28*100,"-")</f>
        <v>0</v>
      </c>
      <c r="O28" s="76">
        <v>6452</v>
      </c>
      <c r="P28" s="76">
        <v>3007</v>
      </c>
      <c r="Q28" s="96">
        <f>IF($D28&gt;0,O28/$D28*100,"-")</f>
        <v>44.737207044792676</v>
      </c>
      <c r="R28" s="76">
        <v>80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11480</v>
      </c>
      <c r="E29" s="76">
        <f>+SUM(G29,+H29)</f>
        <v>1436</v>
      </c>
      <c r="F29" s="96">
        <f>IF(D29&gt;0,E29/D29*100,"-")</f>
        <v>12.508710801393727</v>
      </c>
      <c r="G29" s="76">
        <v>1436</v>
      </c>
      <c r="H29" s="76">
        <v>0</v>
      </c>
      <c r="I29" s="76">
        <f>+SUM(K29,+M29,+O29)</f>
        <v>10044</v>
      </c>
      <c r="J29" s="96">
        <f>IF($D29&gt;0,I29/$D29*100,"-")</f>
        <v>87.49128919860627</v>
      </c>
      <c r="K29" s="76">
        <v>8514</v>
      </c>
      <c r="L29" s="96">
        <f>IF($D29&gt;0,K29/$D29*100,"-")</f>
        <v>74.1637630662021</v>
      </c>
      <c r="M29" s="76">
        <v>0</v>
      </c>
      <c r="N29" s="96">
        <f>IF($D29&gt;0,M29/$D29*100,"-")</f>
        <v>0</v>
      </c>
      <c r="O29" s="76">
        <v>1530</v>
      </c>
      <c r="P29" s="76">
        <v>1204</v>
      </c>
      <c r="Q29" s="96">
        <f>IF($D29&gt;0,O29/$D29*100,"-")</f>
        <v>13.32752613240418</v>
      </c>
      <c r="R29" s="76">
        <v>50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6403</v>
      </c>
      <c r="E30" s="76">
        <f>+SUM(G30,+H30)</f>
        <v>2362</v>
      </c>
      <c r="F30" s="96">
        <f>IF(D30&gt;0,E30/D30*100,"-")</f>
        <v>36.8889583007965</v>
      </c>
      <c r="G30" s="76">
        <v>2362</v>
      </c>
      <c r="H30" s="76">
        <v>0</v>
      </c>
      <c r="I30" s="76">
        <f>+SUM(K30,+M30,+O30)</f>
        <v>4041</v>
      </c>
      <c r="J30" s="96">
        <f>IF($D30&gt;0,I30/$D30*100,"-")</f>
        <v>63.1110416992035</v>
      </c>
      <c r="K30" s="76">
        <v>1591</v>
      </c>
      <c r="L30" s="96">
        <f>IF($D30&gt;0,K30/$D30*100,"-")</f>
        <v>24.847727627674526</v>
      </c>
      <c r="M30" s="76">
        <v>0</v>
      </c>
      <c r="N30" s="96">
        <f>IF($D30&gt;0,M30/$D30*100,"-")</f>
        <v>0</v>
      </c>
      <c r="O30" s="76">
        <v>2450</v>
      </c>
      <c r="P30" s="76">
        <v>1850</v>
      </c>
      <c r="Q30" s="96">
        <f>IF($D30&gt;0,O30/$D30*100,"-")</f>
        <v>38.26331407152897</v>
      </c>
      <c r="R30" s="76">
        <v>11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1621</v>
      </c>
      <c r="E31" s="76">
        <f>+SUM(G31,+H31)</f>
        <v>207</v>
      </c>
      <c r="F31" s="96">
        <f>IF(D31&gt;0,E31/D31*100,"-")</f>
        <v>12.769895126465144</v>
      </c>
      <c r="G31" s="76">
        <v>207</v>
      </c>
      <c r="H31" s="76">
        <v>0</v>
      </c>
      <c r="I31" s="76">
        <f>+SUM(K31,+M31,+O31)</f>
        <v>1414</v>
      </c>
      <c r="J31" s="96">
        <f>IF($D31&gt;0,I31/$D31*100,"-")</f>
        <v>87.23010487353486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1414</v>
      </c>
      <c r="P31" s="76">
        <v>1395</v>
      </c>
      <c r="Q31" s="96">
        <f>IF($D31&gt;0,O31/$D31*100,"-")</f>
        <v>87.23010487353486</v>
      </c>
      <c r="R31" s="76">
        <v>11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5572</v>
      </c>
      <c r="E32" s="76">
        <f>+SUM(G32,+H32)</f>
        <v>1629</v>
      </c>
      <c r="F32" s="96">
        <f>IF(D32&gt;0,E32/D32*100,"-")</f>
        <v>29.23546302943288</v>
      </c>
      <c r="G32" s="76">
        <v>1309</v>
      </c>
      <c r="H32" s="76">
        <v>320</v>
      </c>
      <c r="I32" s="76">
        <f>+SUM(K32,+M32,+O32)</f>
        <v>3943</v>
      </c>
      <c r="J32" s="96">
        <f>IF($D32&gt;0,I32/$D32*100,"-")</f>
        <v>70.76453697056712</v>
      </c>
      <c r="K32" s="76">
        <v>2395</v>
      </c>
      <c r="L32" s="96">
        <f>IF($D32&gt;0,K32/$D32*100,"-")</f>
        <v>42.98277099784637</v>
      </c>
      <c r="M32" s="76">
        <v>0</v>
      </c>
      <c r="N32" s="96">
        <f>IF($D32&gt;0,M32/$D32*100,"-")</f>
        <v>0</v>
      </c>
      <c r="O32" s="76">
        <v>1548</v>
      </c>
      <c r="P32" s="76">
        <v>1358</v>
      </c>
      <c r="Q32" s="96">
        <f>IF($D32&gt;0,O32/$D32*100,"-")</f>
        <v>27.781765972720745</v>
      </c>
      <c r="R32" s="76">
        <v>14</v>
      </c>
      <c r="S32" s="70" t="s">
        <v>90</v>
      </c>
      <c r="T32" s="70"/>
      <c r="U32" s="70"/>
      <c r="V32" s="70"/>
      <c r="W32" s="70"/>
      <c r="X32" s="70"/>
      <c r="Y32" s="70"/>
      <c r="Z32" s="70" t="s">
        <v>90</v>
      </c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16490</v>
      </c>
      <c r="E33" s="76">
        <f>+SUM(G33,+H33)</f>
        <v>6657</v>
      </c>
      <c r="F33" s="96">
        <f>IF(D33&gt;0,E33/D33*100,"-")</f>
        <v>40.369921164342024</v>
      </c>
      <c r="G33" s="76">
        <v>6638</v>
      </c>
      <c r="H33" s="76">
        <v>19</v>
      </c>
      <c r="I33" s="76">
        <f>+SUM(K33,+M33,+O33)</f>
        <v>9833</v>
      </c>
      <c r="J33" s="96">
        <f>IF($D33&gt;0,I33/$D33*100,"-")</f>
        <v>59.630078835657976</v>
      </c>
      <c r="K33" s="76">
        <v>2242</v>
      </c>
      <c r="L33" s="96">
        <f>IF($D33&gt;0,K33/$D33*100,"-")</f>
        <v>13.5961188599151</v>
      </c>
      <c r="M33" s="76">
        <v>0</v>
      </c>
      <c r="N33" s="96">
        <f>IF($D33&gt;0,M33/$D33*100,"-")</f>
        <v>0</v>
      </c>
      <c r="O33" s="76">
        <v>7591</v>
      </c>
      <c r="P33" s="76">
        <v>6339</v>
      </c>
      <c r="Q33" s="96">
        <f>IF($D33&gt;0,O33/$D33*100,"-")</f>
        <v>46.033959975742874</v>
      </c>
      <c r="R33" s="76">
        <v>98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13575</v>
      </c>
      <c r="E34" s="76">
        <f>+SUM(G34,+H34)</f>
        <v>5548</v>
      </c>
      <c r="F34" s="96">
        <f>IF(D34&gt;0,E34/D34*100,"-")</f>
        <v>40.86924493554328</v>
      </c>
      <c r="G34" s="76">
        <v>5348</v>
      </c>
      <c r="H34" s="76">
        <v>200</v>
      </c>
      <c r="I34" s="76">
        <f>+SUM(K34,+M34,+O34)</f>
        <v>8027</v>
      </c>
      <c r="J34" s="96">
        <f>IF($D34&gt;0,I34/$D34*100,"-")</f>
        <v>59.13075506445672</v>
      </c>
      <c r="K34" s="76">
        <v>1412</v>
      </c>
      <c r="L34" s="96">
        <f>IF($D34&gt;0,K34/$D34*100,"-")</f>
        <v>10.401473296500921</v>
      </c>
      <c r="M34" s="76"/>
      <c r="N34" s="96">
        <f>IF($D34&gt;0,M34/$D34*100,"-")</f>
        <v>0</v>
      </c>
      <c r="O34" s="76">
        <v>6615</v>
      </c>
      <c r="P34" s="76">
        <v>4997</v>
      </c>
      <c r="Q34" s="96">
        <f>IF($D34&gt;0,O34/$D34*100,"-")</f>
        <v>48.729281767955804</v>
      </c>
      <c r="R34" s="76">
        <v>132</v>
      </c>
      <c r="S34" s="70" t="s">
        <v>90</v>
      </c>
      <c r="T34" s="70"/>
      <c r="U34" s="70"/>
      <c r="V34" s="70"/>
      <c r="W34" s="70"/>
      <c r="X34" s="70"/>
      <c r="Y34" s="70"/>
      <c r="Z34" s="70" t="s">
        <v>90</v>
      </c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143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144</v>
      </c>
      <c r="B2" s="136" t="s">
        <v>145</v>
      </c>
      <c r="C2" s="136" t="s">
        <v>146</v>
      </c>
      <c r="D2" s="183" t="s">
        <v>147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148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149</v>
      </c>
      <c r="AG2" s="143"/>
      <c r="AH2" s="143"/>
      <c r="AI2" s="144"/>
      <c r="AJ2" s="142" t="s">
        <v>150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151</v>
      </c>
      <c r="AU2" s="136"/>
      <c r="AV2" s="136"/>
      <c r="AW2" s="136"/>
      <c r="AX2" s="136"/>
      <c r="AY2" s="136"/>
      <c r="AZ2" s="142" t="s">
        <v>152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153</v>
      </c>
      <c r="E3" s="184" t="s">
        <v>154</v>
      </c>
      <c r="F3" s="143"/>
      <c r="G3" s="144"/>
      <c r="H3" s="185" t="s">
        <v>155</v>
      </c>
      <c r="I3" s="147"/>
      <c r="J3" s="148"/>
      <c r="K3" s="184" t="s">
        <v>156</v>
      </c>
      <c r="L3" s="147"/>
      <c r="M3" s="148"/>
      <c r="N3" s="89" t="s">
        <v>153</v>
      </c>
      <c r="O3" s="184" t="s">
        <v>157</v>
      </c>
      <c r="P3" s="145"/>
      <c r="Q3" s="145"/>
      <c r="R3" s="145"/>
      <c r="S3" s="145"/>
      <c r="T3" s="145"/>
      <c r="U3" s="146"/>
      <c r="V3" s="184" t="s">
        <v>158</v>
      </c>
      <c r="W3" s="145"/>
      <c r="X3" s="145"/>
      <c r="Y3" s="145"/>
      <c r="Z3" s="145"/>
      <c r="AA3" s="145"/>
      <c r="AB3" s="146"/>
      <c r="AC3" s="186" t="s">
        <v>159</v>
      </c>
      <c r="AD3" s="87"/>
      <c r="AE3" s="88"/>
      <c r="AF3" s="138" t="s">
        <v>153</v>
      </c>
      <c r="AG3" s="136" t="s">
        <v>161</v>
      </c>
      <c r="AH3" s="136" t="s">
        <v>163</v>
      </c>
      <c r="AI3" s="136" t="s">
        <v>164</v>
      </c>
      <c r="AJ3" s="137" t="s">
        <v>153</v>
      </c>
      <c r="AK3" s="136" t="s">
        <v>166</v>
      </c>
      <c r="AL3" s="136" t="s">
        <v>167</v>
      </c>
      <c r="AM3" s="136" t="s">
        <v>168</v>
      </c>
      <c r="AN3" s="136" t="s">
        <v>163</v>
      </c>
      <c r="AO3" s="136" t="s">
        <v>164</v>
      </c>
      <c r="AP3" s="136" t="s">
        <v>169</v>
      </c>
      <c r="AQ3" s="136" t="s">
        <v>170</v>
      </c>
      <c r="AR3" s="136" t="s">
        <v>171</v>
      </c>
      <c r="AS3" s="136" t="s">
        <v>172</v>
      </c>
      <c r="AT3" s="138" t="s">
        <v>153</v>
      </c>
      <c r="AU3" s="136" t="s">
        <v>166</v>
      </c>
      <c r="AV3" s="136" t="s">
        <v>167</v>
      </c>
      <c r="AW3" s="136" t="s">
        <v>168</v>
      </c>
      <c r="AX3" s="136" t="s">
        <v>163</v>
      </c>
      <c r="AY3" s="136" t="s">
        <v>164</v>
      </c>
      <c r="AZ3" s="138" t="s">
        <v>153</v>
      </c>
      <c r="BA3" s="136" t="s">
        <v>161</v>
      </c>
      <c r="BB3" s="136" t="s">
        <v>163</v>
      </c>
      <c r="BC3" s="136" t="s">
        <v>164</v>
      </c>
    </row>
    <row r="4" spans="1:55" s="53" customFormat="1" ht="26.25" customHeight="1">
      <c r="A4" s="137"/>
      <c r="B4" s="137"/>
      <c r="C4" s="137"/>
      <c r="D4" s="89"/>
      <c r="E4" s="89" t="s">
        <v>153</v>
      </c>
      <c r="F4" s="120" t="s">
        <v>173</v>
      </c>
      <c r="G4" s="120" t="s">
        <v>174</v>
      </c>
      <c r="H4" s="89" t="s">
        <v>153</v>
      </c>
      <c r="I4" s="120" t="s">
        <v>173</v>
      </c>
      <c r="J4" s="120" t="s">
        <v>174</v>
      </c>
      <c r="K4" s="89" t="s">
        <v>153</v>
      </c>
      <c r="L4" s="120" t="s">
        <v>173</v>
      </c>
      <c r="M4" s="120" t="s">
        <v>174</v>
      </c>
      <c r="N4" s="89"/>
      <c r="O4" s="89" t="s">
        <v>153</v>
      </c>
      <c r="P4" s="120" t="s">
        <v>161</v>
      </c>
      <c r="Q4" s="120" t="s">
        <v>163</v>
      </c>
      <c r="R4" s="120" t="s">
        <v>164</v>
      </c>
      <c r="S4" s="120" t="s">
        <v>176</v>
      </c>
      <c r="T4" s="120" t="s">
        <v>178</v>
      </c>
      <c r="U4" s="120" t="s">
        <v>180</v>
      </c>
      <c r="V4" s="89" t="s">
        <v>153</v>
      </c>
      <c r="W4" s="120" t="s">
        <v>161</v>
      </c>
      <c r="X4" s="120" t="s">
        <v>163</v>
      </c>
      <c r="Y4" s="120" t="s">
        <v>164</v>
      </c>
      <c r="Z4" s="120" t="s">
        <v>176</v>
      </c>
      <c r="AA4" s="120" t="s">
        <v>178</v>
      </c>
      <c r="AB4" s="120" t="s">
        <v>180</v>
      </c>
      <c r="AC4" s="89" t="s">
        <v>153</v>
      </c>
      <c r="AD4" s="120" t="s">
        <v>173</v>
      </c>
      <c r="AE4" s="120" t="s">
        <v>174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181</v>
      </c>
      <c r="E6" s="94" t="s">
        <v>181</v>
      </c>
      <c r="F6" s="94" t="s">
        <v>181</v>
      </c>
      <c r="G6" s="94" t="s">
        <v>181</v>
      </c>
      <c r="H6" s="94" t="s">
        <v>181</v>
      </c>
      <c r="I6" s="94" t="s">
        <v>181</v>
      </c>
      <c r="J6" s="94" t="s">
        <v>181</v>
      </c>
      <c r="K6" s="94" t="s">
        <v>181</v>
      </c>
      <c r="L6" s="94" t="s">
        <v>181</v>
      </c>
      <c r="M6" s="94" t="s">
        <v>181</v>
      </c>
      <c r="N6" s="94" t="s">
        <v>181</v>
      </c>
      <c r="O6" s="94" t="s">
        <v>181</v>
      </c>
      <c r="P6" s="94" t="s">
        <v>181</v>
      </c>
      <c r="Q6" s="94" t="s">
        <v>181</v>
      </c>
      <c r="R6" s="94" t="s">
        <v>181</v>
      </c>
      <c r="S6" s="94" t="s">
        <v>181</v>
      </c>
      <c r="T6" s="94" t="s">
        <v>181</v>
      </c>
      <c r="U6" s="94" t="s">
        <v>181</v>
      </c>
      <c r="V6" s="94" t="s">
        <v>181</v>
      </c>
      <c r="W6" s="94" t="s">
        <v>181</v>
      </c>
      <c r="X6" s="94" t="s">
        <v>181</v>
      </c>
      <c r="Y6" s="94" t="s">
        <v>181</v>
      </c>
      <c r="Z6" s="94" t="s">
        <v>181</v>
      </c>
      <c r="AA6" s="94" t="s">
        <v>181</v>
      </c>
      <c r="AB6" s="94" t="s">
        <v>181</v>
      </c>
      <c r="AC6" s="94" t="s">
        <v>181</v>
      </c>
      <c r="AD6" s="94" t="s">
        <v>181</v>
      </c>
      <c r="AE6" s="94" t="s">
        <v>181</v>
      </c>
      <c r="AF6" s="95" t="s">
        <v>182</v>
      </c>
      <c r="AG6" s="95" t="s">
        <v>182</v>
      </c>
      <c r="AH6" s="95" t="s">
        <v>182</v>
      </c>
      <c r="AI6" s="95" t="s">
        <v>182</v>
      </c>
      <c r="AJ6" s="95" t="s">
        <v>182</v>
      </c>
      <c r="AK6" s="95" t="s">
        <v>182</v>
      </c>
      <c r="AL6" s="95" t="s">
        <v>182</v>
      </c>
      <c r="AM6" s="95" t="s">
        <v>182</v>
      </c>
      <c r="AN6" s="95" t="s">
        <v>182</v>
      </c>
      <c r="AO6" s="95" t="s">
        <v>182</v>
      </c>
      <c r="AP6" s="95" t="s">
        <v>182</v>
      </c>
      <c r="AQ6" s="95" t="s">
        <v>182</v>
      </c>
      <c r="AR6" s="95" t="s">
        <v>182</v>
      </c>
      <c r="AS6" s="95" t="s">
        <v>182</v>
      </c>
      <c r="AT6" s="95" t="s">
        <v>182</v>
      </c>
      <c r="AU6" s="95" t="s">
        <v>182</v>
      </c>
      <c r="AV6" s="95" t="s">
        <v>182</v>
      </c>
      <c r="AW6" s="95" t="s">
        <v>182</v>
      </c>
      <c r="AX6" s="95" t="s">
        <v>182</v>
      </c>
      <c r="AY6" s="95" t="s">
        <v>182</v>
      </c>
      <c r="AZ6" s="95" t="s">
        <v>182</v>
      </c>
      <c r="BA6" s="95" t="s">
        <v>182</v>
      </c>
      <c r="BB6" s="95" t="s">
        <v>182</v>
      </c>
      <c r="BC6" s="95" t="s">
        <v>182</v>
      </c>
    </row>
    <row r="7" spans="1:55" s="59" customFormat="1" ht="12" customHeight="1">
      <c r="A7" s="113" t="s">
        <v>183</v>
      </c>
      <c r="B7" s="114" t="s">
        <v>184</v>
      </c>
      <c r="C7" s="113" t="s">
        <v>153</v>
      </c>
      <c r="D7" s="81">
        <f>SUM(D8:D34)</f>
        <v>717665</v>
      </c>
      <c r="E7" s="81">
        <f>SUM(E8:E34)</f>
        <v>16640</v>
      </c>
      <c r="F7" s="81">
        <f>SUM(F8:F34)</f>
        <v>16640</v>
      </c>
      <c r="G7" s="81">
        <f>SUM(G8:G34)</f>
        <v>0</v>
      </c>
      <c r="H7" s="81">
        <f>SUM(H8:H34)</f>
        <v>48789</v>
      </c>
      <c r="I7" s="81">
        <f>SUM(I8:I34)</f>
        <v>33214</v>
      </c>
      <c r="J7" s="81">
        <f>SUM(J8:J34)</f>
        <v>15575</v>
      </c>
      <c r="K7" s="81">
        <f>SUM(K8:K34)</f>
        <v>652236</v>
      </c>
      <c r="L7" s="81">
        <f>SUM(L8:L34)</f>
        <v>218251</v>
      </c>
      <c r="M7" s="81">
        <f>SUM(M8:M34)</f>
        <v>433985</v>
      </c>
      <c r="N7" s="81">
        <f>SUM(N8:N34)</f>
        <v>710651</v>
      </c>
      <c r="O7" s="81">
        <f>SUM(O8:O34)</f>
        <v>266869</v>
      </c>
      <c r="P7" s="81">
        <f>SUM(P8:P34)</f>
        <v>245811</v>
      </c>
      <c r="Q7" s="81">
        <f>SUM(Q8:Q34)</f>
        <v>12828</v>
      </c>
      <c r="R7" s="81">
        <f>SUM(R8:R34)</f>
        <v>0</v>
      </c>
      <c r="S7" s="81">
        <f>SUM(S8:S34)</f>
        <v>8230</v>
      </c>
      <c r="T7" s="81">
        <f>SUM(T8:T34)</f>
        <v>0</v>
      </c>
      <c r="U7" s="81">
        <f>SUM(U8:U34)</f>
        <v>0</v>
      </c>
      <c r="V7" s="81">
        <f>SUM(V8:V34)</f>
        <v>438412</v>
      </c>
      <c r="W7" s="81">
        <f>SUM(W8:W34)</f>
        <v>402405</v>
      </c>
      <c r="X7" s="81">
        <f>SUM(X8:X34)</f>
        <v>23114</v>
      </c>
      <c r="Y7" s="81">
        <f>SUM(Y8:Y34)</f>
        <v>0</v>
      </c>
      <c r="Z7" s="81">
        <f>SUM(Z8:Z34)</f>
        <v>12893</v>
      </c>
      <c r="AA7" s="81">
        <f>SUM(AA8:AA34)</f>
        <v>0</v>
      </c>
      <c r="AB7" s="81">
        <f>SUM(AB8:AB34)</f>
        <v>0</v>
      </c>
      <c r="AC7" s="81">
        <f>SUM(AC8:AC34)</f>
        <v>5370</v>
      </c>
      <c r="AD7" s="81">
        <f>SUM(AD8:AD34)</f>
        <v>5318</v>
      </c>
      <c r="AE7" s="81">
        <f>SUM(AE8:AE34)</f>
        <v>52</v>
      </c>
      <c r="AF7" s="81">
        <f>SUM(AF8:AF34)</f>
        <v>20861</v>
      </c>
      <c r="AG7" s="81">
        <f>SUM(AG8:AG34)</f>
        <v>20861</v>
      </c>
      <c r="AH7" s="81">
        <f>SUM(AH8:AH34)</f>
        <v>0</v>
      </c>
      <c r="AI7" s="81">
        <f>SUM(AI8:AI34)</f>
        <v>0</v>
      </c>
      <c r="AJ7" s="81">
        <f>SUM(AJ8:AJ34)</f>
        <v>21317</v>
      </c>
      <c r="AK7" s="81">
        <f>SUM(AK8:AK34)</f>
        <v>503</v>
      </c>
      <c r="AL7" s="81">
        <f>SUM(AL8:AL34)</f>
        <v>0</v>
      </c>
      <c r="AM7" s="81">
        <f>SUM(AM8:AM34)</f>
        <v>6492</v>
      </c>
      <c r="AN7" s="81">
        <f>SUM(AN8:AN34)</f>
        <v>3098</v>
      </c>
      <c r="AO7" s="81">
        <f>SUM(AO8:AO34)</f>
        <v>9</v>
      </c>
      <c r="AP7" s="81">
        <f>SUM(AP8:AP34)</f>
        <v>244</v>
      </c>
      <c r="AQ7" s="81">
        <f>SUM(AQ8:AQ34)</f>
        <v>2434</v>
      </c>
      <c r="AR7" s="81">
        <f>SUM(AR8:AR34)</f>
        <v>54</v>
      </c>
      <c r="AS7" s="81">
        <f>SUM(AS8:AS34)</f>
        <v>8483</v>
      </c>
      <c r="AT7" s="81">
        <f>SUM(AT8:AT34)</f>
        <v>123</v>
      </c>
      <c r="AU7" s="81">
        <f>SUM(AU8:AU34)</f>
        <v>47</v>
      </c>
      <c r="AV7" s="81">
        <f>SUM(AV8:AV34)</f>
        <v>0</v>
      </c>
      <c r="AW7" s="81">
        <f>SUM(AW8:AW34)</f>
        <v>76</v>
      </c>
      <c r="AX7" s="81">
        <f>SUM(AX8:AX34)</f>
        <v>0</v>
      </c>
      <c r="AY7" s="81">
        <f>SUM(AY8:AY34)</f>
        <v>0</v>
      </c>
      <c r="AZ7" s="81">
        <f>SUM(AZ8:AZ34)</f>
        <v>25</v>
      </c>
      <c r="BA7" s="81">
        <f>SUM(BA8:BA34)</f>
        <v>25</v>
      </c>
      <c r="BB7" s="81">
        <f>SUM(BB8:BB34)</f>
        <v>0</v>
      </c>
      <c r="BC7" s="81">
        <f>SUM(BC8:BC34)</f>
        <v>0</v>
      </c>
    </row>
    <row r="8" spans="1:55" s="61" customFormat="1" ht="12" customHeight="1">
      <c r="A8" s="115" t="s">
        <v>185</v>
      </c>
      <c r="B8" s="116" t="s">
        <v>186</v>
      </c>
      <c r="C8" s="115" t="s">
        <v>187</v>
      </c>
      <c r="D8" s="75">
        <f>SUM(E8,+H8,+K8)</f>
        <v>219182</v>
      </c>
      <c r="E8" s="75">
        <f>SUM(F8:G8)</f>
        <v>5005</v>
      </c>
      <c r="F8" s="75">
        <v>5005</v>
      </c>
      <c r="G8" s="75">
        <v>0</v>
      </c>
      <c r="H8" s="75">
        <f>SUM(I8:J8)</f>
        <v>12410</v>
      </c>
      <c r="I8" s="75">
        <v>3450</v>
      </c>
      <c r="J8" s="75">
        <v>8960</v>
      </c>
      <c r="K8" s="75">
        <f>SUM(L8:M8)</f>
        <v>201767</v>
      </c>
      <c r="L8" s="75">
        <v>55733</v>
      </c>
      <c r="M8" s="75">
        <v>146034</v>
      </c>
      <c r="N8" s="75">
        <f>SUM(O8,+V8,+AC8)</f>
        <v>210248</v>
      </c>
      <c r="O8" s="75">
        <f>SUM(P8:U8)</f>
        <v>64188</v>
      </c>
      <c r="P8" s="75">
        <v>51360</v>
      </c>
      <c r="Q8" s="75">
        <v>12828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146035</v>
      </c>
      <c r="W8" s="75">
        <v>122921</v>
      </c>
      <c r="X8" s="75">
        <v>23114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25</v>
      </c>
      <c r="AD8" s="75">
        <v>25</v>
      </c>
      <c r="AE8" s="75">
        <v>0</v>
      </c>
      <c r="AF8" s="75">
        <f>SUM(AG8:AI8)</f>
        <v>5367</v>
      </c>
      <c r="AG8" s="75">
        <v>5367</v>
      </c>
      <c r="AH8" s="75">
        <v>0</v>
      </c>
      <c r="AI8" s="75">
        <v>0</v>
      </c>
      <c r="AJ8" s="75">
        <f>SUM(AK8:AS8)</f>
        <v>5367</v>
      </c>
      <c r="AK8" s="75">
        <v>0</v>
      </c>
      <c r="AL8" s="75">
        <v>0</v>
      </c>
      <c r="AM8" s="75">
        <v>1580</v>
      </c>
      <c r="AN8" s="75">
        <v>0</v>
      </c>
      <c r="AO8" s="75">
        <v>0</v>
      </c>
      <c r="AP8" s="75">
        <v>0</v>
      </c>
      <c r="AQ8" s="75">
        <v>0</v>
      </c>
      <c r="AR8" s="75">
        <v>54</v>
      </c>
      <c r="AS8" s="75">
        <v>3733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185</v>
      </c>
      <c r="B9" s="116" t="s">
        <v>188</v>
      </c>
      <c r="C9" s="115" t="s">
        <v>189</v>
      </c>
      <c r="D9" s="75">
        <f>SUM(E9,+H9,+K9)</f>
        <v>142699</v>
      </c>
      <c r="E9" s="75">
        <f>SUM(F9:G9)</f>
        <v>6910</v>
      </c>
      <c r="F9" s="75">
        <v>6910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135789</v>
      </c>
      <c r="L9" s="75">
        <v>32866</v>
      </c>
      <c r="M9" s="75">
        <v>102923</v>
      </c>
      <c r="N9" s="75">
        <f>SUM(O9,+V9,+AC9)</f>
        <v>143343</v>
      </c>
      <c r="O9" s="75">
        <f>SUM(P9:U9)</f>
        <v>39776</v>
      </c>
      <c r="P9" s="75">
        <v>32866</v>
      </c>
      <c r="Q9" s="75">
        <v>0</v>
      </c>
      <c r="R9" s="75">
        <v>0</v>
      </c>
      <c r="S9" s="75">
        <v>6910</v>
      </c>
      <c r="T9" s="75">
        <v>0</v>
      </c>
      <c r="U9" s="75">
        <v>0</v>
      </c>
      <c r="V9" s="75">
        <f>SUM(W9:AB9)</f>
        <v>102923</v>
      </c>
      <c r="W9" s="75">
        <v>92469</v>
      </c>
      <c r="X9" s="75">
        <v>0</v>
      </c>
      <c r="Y9" s="75">
        <v>0</v>
      </c>
      <c r="Z9" s="75">
        <v>10454</v>
      </c>
      <c r="AA9" s="75">
        <v>0</v>
      </c>
      <c r="AB9" s="75">
        <v>0</v>
      </c>
      <c r="AC9" s="75">
        <f>SUM(AD9:AE9)</f>
        <v>644</v>
      </c>
      <c r="AD9" s="75">
        <v>644</v>
      </c>
      <c r="AE9" s="75">
        <v>0</v>
      </c>
      <c r="AF9" s="75">
        <f>SUM(AG9:AI9)</f>
        <v>3439</v>
      </c>
      <c r="AG9" s="75">
        <v>3439</v>
      </c>
      <c r="AH9" s="75">
        <v>0</v>
      </c>
      <c r="AI9" s="75">
        <v>0</v>
      </c>
      <c r="AJ9" s="75">
        <f>SUM(AK9:AS9)</f>
        <v>3439</v>
      </c>
      <c r="AK9" s="75">
        <v>0</v>
      </c>
      <c r="AL9" s="75">
        <v>0</v>
      </c>
      <c r="AM9" s="75">
        <v>3439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185</v>
      </c>
      <c r="B10" s="116" t="s">
        <v>190</v>
      </c>
      <c r="C10" s="115" t="s">
        <v>191</v>
      </c>
      <c r="D10" s="75">
        <f>SUM(E10,+H10,+K10)</f>
        <v>58928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58928</v>
      </c>
      <c r="L10" s="75">
        <v>24851</v>
      </c>
      <c r="M10" s="75">
        <v>34077</v>
      </c>
      <c r="N10" s="75">
        <f>SUM(O10,+V10,+AC10)</f>
        <v>59245</v>
      </c>
      <c r="O10" s="75">
        <f>SUM(P10:U10)</f>
        <v>24851</v>
      </c>
      <c r="P10" s="75">
        <v>24851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34077</v>
      </c>
      <c r="W10" s="75">
        <v>34077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317</v>
      </c>
      <c r="AD10" s="75">
        <v>317</v>
      </c>
      <c r="AE10" s="75">
        <v>0</v>
      </c>
      <c r="AF10" s="75">
        <f>SUM(AG10:AI10)</f>
        <v>2112</v>
      </c>
      <c r="AG10" s="75">
        <v>2112</v>
      </c>
      <c r="AH10" s="75">
        <v>0</v>
      </c>
      <c r="AI10" s="75">
        <v>0</v>
      </c>
      <c r="AJ10" s="75">
        <f>SUM(AK10:AS10)</f>
        <v>2112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1992</v>
      </c>
      <c r="AR10" s="75">
        <v>0</v>
      </c>
      <c r="AS10" s="75">
        <v>120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185</v>
      </c>
      <c r="B11" s="116" t="s">
        <v>192</v>
      </c>
      <c r="C11" s="115" t="s">
        <v>193</v>
      </c>
      <c r="D11" s="75">
        <f>SUM(E11,+H11,+K11)</f>
        <v>15238</v>
      </c>
      <c r="E11" s="75">
        <f>SUM(F11:G11)</f>
        <v>0</v>
      </c>
      <c r="F11" s="75"/>
      <c r="G11" s="75">
        <v>0</v>
      </c>
      <c r="H11" s="75">
        <f>SUM(I11:J11)</f>
        <v>85</v>
      </c>
      <c r="I11" s="75">
        <v>85</v>
      </c>
      <c r="J11" s="75">
        <v>0</v>
      </c>
      <c r="K11" s="75">
        <f>SUM(L11:M11)</f>
        <v>15153</v>
      </c>
      <c r="L11" s="75">
        <v>6827</v>
      </c>
      <c r="M11" s="75">
        <v>8326</v>
      </c>
      <c r="N11" s="75">
        <f>SUM(O11,+V11,+AC11)</f>
        <v>15285</v>
      </c>
      <c r="O11" s="75">
        <f>SUM(P11:U11)</f>
        <v>6912</v>
      </c>
      <c r="P11" s="75">
        <v>6912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8326</v>
      </c>
      <c r="W11" s="75">
        <v>8326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47</v>
      </c>
      <c r="AD11" s="75">
        <v>47</v>
      </c>
      <c r="AE11" s="75">
        <v>0</v>
      </c>
      <c r="AF11" s="75">
        <f>SUM(AG11:AI11)</f>
        <v>56</v>
      </c>
      <c r="AG11" s="75">
        <v>56</v>
      </c>
      <c r="AH11" s="75">
        <v>0</v>
      </c>
      <c r="AI11" s="75">
        <v>0</v>
      </c>
      <c r="AJ11" s="75">
        <f>SUM(AK11:AS11)</f>
        <v>56</v>
      </c>
      <c r="AK11" s="75">
        <v>0</v>
      </c>
      <c r="AL11" s="75">
        <v>0</v>
      </c>
      <c r="AM11" s="75">
        <v>56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185</v>
      </c>
      <c r="B12" s="117" t="s">
        <v>194</v>
      </c>
      <c r="C12" s="70" t="s">
        <v>195</v>
      </c>
      <c r="D12" s="76">
        <f>SUM(E12,+H12,+K12)</f>
        <v>27778</v>
      </c>
      <c r="E12" s="76">
        <f>SUM(F12:G12)</f>
        <v>1488</v>
      </c>
      <c r="F12" s="76">
        <v>1488</v>
      </c>
      <c r="G12" s="76">
        <v>0</v>
      </c>
      <c r="H12" s="76">
        <f>SUM(I12:J12)</f>
        <v>11452</v>
      </c>
      <c r="I12" s="76">
        <v>11452</v>
      </c>
      <c r="J12" s="76">
        <v>0</v>
      </c>
      <c r="K12" s="76">
        <f>SUM(L12:M12)</f>
        <v>14838</v>
      </c>
      <c r="L12" s="76">
        <v>0</v>
      </c>
      <c r="M12" s="76">
        <v>14838</v>
      </c>
      <c r="N12" s="76">
        <f>SUM(O12,+V12,+AC12)</f>
        <v>24260</v>
      </c>
      <c r="O12" s="76">
        <f>SUM(P12:U12)</f>
        <v>10993</v>
      </c>
      <c r="P12" s="76">
        <v>10993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12523</v>
      </c>
      <c r="W12" s="76">
        <v>12523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744</v>
      </c>
      <c r="AD12" s="76">
        <v>744</v>
      </c>
      <c r="AE12" s="76">
        <v>0</v>
      </c>
      <c r="AF12" s="76">
        <f>SUM(AG12:AI12)</f>
        <v>734</v>
      </c>
      <c r="AG12" s="76">
        <v>734</v>
      </c>
      <c r="AH12" s="76">
        <v>0</v>
      </c>
      <c r="AI12" s="76">
        <v>0</v>
      </c>
      <c r="AJ12" s="76">
        <f>SUM(AK12:AS12)</f>
        <v>734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734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185</v>
      </c>
      <c r="B13" s="117" t="s">
        <v>196</v>
      </c>
      <c r="C13" s="70" t="s">
        <v>197</v>
      </c>
      <c r="D13" s="76">
        <f>SUM(E13,+H13,+K13)</f>
        <v>28543</v>
      </c>
      <c r="E13" s="76">
        <f>SUM(F13:G13)</f>
        <v>0</v>
      </c>
      <c r="F13" s="76">
        <v>0</v>
      </c>
      <c r="G13" s="76">
        <v>0</v>
      </c>
      <c r="H13" s="76">
        <f>SUM(I13:J13)</f>
        <v>3602</v>
      </c>
      <c r="I13" s="76">
        <v>1756</v>
      </c>
      <c r="J13" s="76">
        <v>1846</v>
      </c>
      <c r="K13" s="76">
        <f>SUM(L13:M13)</f>
        <v>24941</v>
      </c>
      <c r="L13" s="76">
        <v>11184</v>
      </c>
      <c r="M13" s="76">
        <v>13757</v>
      </c>
      <c r="N13" s="76">
        <f>SUM(O13,+V13,+AC13)</f>
        <v>28602</v>
      </c>
      <c r="O13" s="76">
        <f>SUM(P13:U13)</f>
        <v>12940</v>
      </c>
      <c r="P13" s="76">
        <v>12940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15603</v>
      </c>
      <c r="W13" s="76">
        <v>15603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59</v>
      </c>
      <c r="AD13" s="76">
        <v>59</v>
      </c>
      <c r="AE13" s="76">
        <v>0</v>
      </c>
      <c r="AF13" s="76">
        <f>SUM(AG13:AI13)</f>
        <v>889</v>
      </c>
      <c r="AG13" s="76">
        <v>889</v>
      </c>
      <c r="AH13" s="76">
        <v>0</v>
      </c>
      <c r="AI13" s="76">
        <v>0</v>
      </c>
      <c r="AJ13" s="76">
        <f>SUM(AK13:AS13)</f>
        <v>889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889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185</v>
      </c>
      <c r="B14" s="117" t="s">
        <v>198</v>
      </c>
      <c r="C14" s="70" t="s">
        <v>199</v>
      </c>
      <c r="D14" s="76">
        <f>SUM(E14,+H14,+K14)</f>
        <v>23438</v>
      </c>
      <c r="E14" s="76">
        <f>SUM(F14:G14)</f>
        <v>0</v>
      </c>
      <c r="F14" s="76">
        <v>0</v>
      </c>
      <c r="G14" s="76">
        <v>0</v>
      </c>
      <c r="H14" s="76">
        <f>SUM(I14:J14)</f>
        <v>5512</v>
      </c>
      <c r="I14" s="76">
        <v>5512</v>
      </c>
      <c r="J14" s="76">
        <v>0</v>
      </c>
      <c r="K14" s="76">
        <f>SUM(L14:M14)</f>
        <v>17926</v>
      </c>
      <c r="L14" s="76">
        <v>145</v>
      </c>
      <c r="M14" s="76">
        <v>17781</v>
      </c>
      <c r="N14" s="76">
        <f>SUM(O14,+V14,+AC14)</f>
        <v>23699</v>
      </c>
      <c r="O14" s="76">
        <f>SUM(P14:U14)</f>
        <v>5657</v>
      </c>
      <c r="P14" s="76">
        <v>5657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17781</v>
      </c>
      <c r="W14" s="76">
        <v>17781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261</v>
      </c>
      <c r="AD14" s="76">
        <v>261</v>
      </c>
      <c r="AE14" s="76">
        <v>0</v>
      </c>
      <c r="AF14" s="76">
        <f>SUM(AG14:AI14)</f>
        <v>1235</v>
      </c>
      <c r="AG14" s="76">
        <v>1235</v>
      </c>
      <c r="AH14" s="76">
        <v>0</v>
      </c>
      <c r="AI14" s="76">
        <v>0</v>
      </c>
      <c r="AJ14" s="76">
        <f>SUM(AK14:AS14)</f>
        <v>1235</v>
      </c>
      <c r="AK14" s="76">
        <v>0</v>
      </c>
      <c r="AL14" s="76">
        <v>0</v>
      </c>
      <c r="AM14" s="76">
        <v>41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1194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185</v>
      </c>
      <c r="B15" s="117" t="s">
        <v>200</v>
      </c>
      <c r="C15" s="70" t="s">
        <v>201</v>
      </c>
      <c r="D15" s="76">
        <f>SUM(E15,+H15,+K15)</f>
        <v>14193</v>
      </c>
      <c r="E15" s="76">
        <f>SUM(F15:G15)</f>
        <v>3124</v>
      </c>
      <c r="F15" s="76">
        <v>3124</v>
      </c>
      <c r="G15" s="76">
        <v>0</v>
      </c>
      <c r="H15" s="76">
        <f>SUM(I15:J15)</f>
        <v>3554</v>
      </c>
      <c r="I15" s="76">
        <v>3554</v>
      </c>
      <c r="J15" s="76">
        <v>0</v>
      </c>
      <c r="K15" s="76">
        <f>SUM(L15:M15)</f>
        <v>7515</v>
      </c>
      <c r="L15" s="76">
        <v>0</v>
      </c>
      <c r="M15" s="76">
        <v>7515</v>
      </c>
      <c r="N15" s="76">
        <f>SUM(O15,+V15,+AC15)</f>
        <v>14935</v>
      </c>
      <c r="O15" s="76">
        <f>SUM(P15:U15)</f>
        <v>6678</v>
      </c>
      <c r="P15" s="76">
        <v>6678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7515</v>
      </c>
      <c r="W15" s="76">
        <v>7515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742</v>
      </c>
      <c r="AD15" s="76">
        <v>742</v>
      </c>
      <c r="AE15" s="76">
        <v>0</v>
      </c>
      <c r="AF15" s="76">
        <f>SUM(AG15:AI15)</f>
        <v>422</v>
      </c>
      <c r="AG15" s="76">
        <v>422</v>
      </c>
      <c r="AH15" s="76">
        <v>0</v>
      </c>
      <c r="AI15" s="76">
        <v>0</v>
      </c>
      <c r="AJ15" s="76">
        <f>SUM(AK15:AS15)</f>
        <v>422</v>
      </c>
      <c r="AK15" s="76">
        <v>0</v>
      </c>
      <c r="AL15" s="76">
        <v>0</v>
      </c>
      <c r="AM15" s="76">
        <v>391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31</v>
      </c>
      <c r="AT15" s="76">
        <f>SUM(AU15:AY15)</f>
        <v>55</v>
      </c>
      <c r="AU15" s="76">
        <v>0</v>
      </c>
      <c r="AV15" s="76">
        <v>0</v>
      </c>
      <c r="AW15" s="76">
        <v>55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185</v>
      </c>
      <c r="B16" s="117" t="s">
        <v>202</v>
      </c>
      <c r="C16" s="70" t="s">
        <v>203</v>
      </c>
      <c r="D16" s="76">
        <f>SUM(E16,+H16,+K16)</f>
        <v>15492</v>
      </c>
      <c r="E16" s="76">
        <f>SUM(F16:G16)</f>
        <v>113</v>
      </c>
      <c r="F16" s="76">
        <v>113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15379</v>
      </c>
      <c r="L16" s="76">
        <v>9196</v>
      </c>
      <c r="M16" s="76">
        <v>6183</v>
      </c>
      <c r="N16" s="76">
        <f>SUM(O16,+V16,+AC16)</f>
        <v>15492</v>
      </c>
      <c r="O16" s="76">
        <f>SUM(P16:U16)</f>
        <v>9309</v>
      </c>
      <c r="P16" s="76">
        <v>9309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6183</v>
      </c>
      <c r="W16" s="76">
        <v>6183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894</v>
      </c>
      <c r="AG16" s="76">
        <v>894</v>
      </c>
      <c r="AH16" s="76">
        <v>0</v>
      </c>
      <c r="AI16" s="76">
        <v>0</v>
      </c>
      <c r="AJ16" s="76">
        <f>SUM(AK16:AS16)</f>
        <v>894</v>
      </c>
      <c r="AK16" s="76">
        <v>0</v>
      </c>
      <c r="AL16" s="76">
        <v>0</v>
      </c>
      <c r="AM16" s="76">
        <v>34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860</v>
      </c>
      <c r="AT16" s="76">
        <f>SUM(AU16:AY16)</f>
        <v>5</v>
      </c>
      <c r="AU16" s="76">
        <v>0</v>
      </c>
      <c r="AV16" s="76">
        <v>0</v>
      </c>
      <c r="AW16" s="76">
        <v>5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185</v>
      </c>
      <c r="B17" s="117" t="s">
        <v>204</v>
      </c>
      <c r="C17" s="70" t="s">
        <v>205</v>
      </c>
      <c r="D17" s="76">
        <f>SUM(E17,+H17,+K17)</f>
        <v>11976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11976</v>
      </c>
      <c r="L17" s="76">
        <v>5552</v>
      </c>
      <c r="M17" s="76">
        <v>6424</v>
      </c>
      <c r="N17" s="76">
        <f>SUM(O17,+V17,+AC17)</f>
        <v>12137</v>
      </c>
      <c r="O17" s="76">
        <f>SUM(P17:U17)</f>
        <v>5552</v>
      </c>
      <c r="P17" s="76">
        <v>5552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6424</v>
      </c>
      <c r="W17" s="76">
        <v>6424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161</v>
      </c>
      <c r="AD17" s="76">
        <v>161</v>
      </c>
      <c r="AE17" s="76">
        <v>0</v>
      </c>
      <c r="AF17" s="76">
        <f>SUM(AG17:AI17)</f>
        <v>67</v>
      </c>
      <c r="AG17" s="76">
        <v>67</v>
      </c>
      <c r="AH17" s="76">
        <v>0</v>
      </c>
      <c r="AI17" s="76">
        <v>0</v>
      </c>
      <c r="AJ17" s="76">
        <f>SUM(AK17:AS17)</f>
        <v>395</v>
      </c>
      <c r="AK17" s="76">
        <v>367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28</v>
      </c>
      <c r="AR17" s="76">
        <v>0</v>
      </c>
      <c r="AS17" s="76">
        <v>0</v>
      </c>
      <c r="AT17" s="76">
        <f>SUM(AU17:AY17)</f>
        <v>39</v>
      </c>
      <c r="AU17" s="76">
        <v>39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185</v>
      </c>
      <c r="B18" s="117" t="s">
        <v>206</v>
      </c>
      <c r="C18" s="70" t="s">
        <v>207</v>
      </c>
      <c r="D18" s="76">
        <f>SUM(E18,+H18,+K18)</f>
        <v>30076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30076</v>
      </c>
      <c r="L18" s="76">
        <v>14370</v>
      </c>
      <c r="M18" s="76">
        <v>15706</v>
      </c>
      <c r="N18" s="76">
        <f>SUM(O18,+V18,+AC18)</f>
        <v>30096</v>
      </c>
      <c r="O18" s="76">
        <f>SUM(P18:U18)</f>
        <v>14370</v>
      </c>
      <c r="P18" s="76">
        <v>14370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15706</v>
      </c>
      <c r="W18" s="76">
        <v>15706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20</v>
      </c>
      <c r="AD18" s="76">
        <v>20</v>
      </c>
      <c r="AE18" s="76">
        <v>0</v>
      </c>
      <c r="AF18" s="76">
        <f>SUM(AG18:AI18)</f>
        <v>1120</v>
      </c>
      <c r="AG18" s="76">
        <v>1120</v>
      </c>
      <c r="AH18" s="76">
        <v>0</v>
      </c>
      <c r="AI18" s="76">
        <v>0</v>
      </c>
      <c r="AJ18" s="76">
        <f>SUM(AK18:AS18)</f>
        <v>1120</v>
      </c>
      <c r="AK18" s="76">
        <v>0</v>
      </c>
      <c r="AL18" s="76">
        <v>0</v>
      </c>
      <c r="AM18" s="76">
        <v>710</v>
      </c>
      <c r="AN18" s="76">
        <v>393</v>
      </c>
      <c r="AO18" s="76">
        <v>0</v>
      </c>
      <c r="AP18" s="76">
        <v>0</v>
      </c>
      <c r="AQ18" s="76">
        <v>0</v>
      </c>
      <c r="AR18" s="76">
        <v>0</v>
      </c>
      <c r="AS18" s="76">
        <v>17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185</v>
      </c>
      <c r="B19" s="117" t="s">
        <v>208</v>
      </c>
      <c r="C19" s="70" t="s">
        <v>209</v>
      </c>
      <c r="D19" s="76">
        <f>SUM(E19,+H19,+K19)</f>
        <v>17558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17558</v>
      </c>
      <c r="L19" s="76">
        <v>9524</v>
      </c>
      <c r="M19" s="76">
        <v>8034</v>
      </c>
      <c r="N19" s="76">
        <f>SUM(O19,+V19,+AC19)</f>
        <v>17558</v>
      </c>
      <c r="O19" s="76">
        <f>SUM(P19:U19)</f>
        <v>9524</v>
      </c>
      <c r="P19" s="76">
        <v>9524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8034</v>
      </c>
      <c r="W19" s="76">
        <v>8034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373</v>
      </c>
      <c r="AG19" s="76">
        <v>373</v>
      </c>
      <c r="AH19" s="76">
        <v>0</v>
      </c>
      <c r="AI19" s="76">
        <v>0</v>
      </c>
      <c r="AJ19" s="76">
        <f>SUM(AK19:AS19)</f>
        <v>495</v>
      </c>
      <c r="AK19" s="76">
        <v>129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366</v>
      </c>
      <c r="AR19" s="76">
        <v>0</v>
      </c>
      <c r="AS19" s="76">
        <v>0</v>
      </c>
      <c r="AT19" s="76">
        <f>SUM(AU19:AY19)</f>
        <v>7</v>
      </c>
      <c r="AU19" s="76">
        <v>7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185</v>
      </c>
      <c r="B20" s="117" t="s">
        <v>210</v>
      </c>
      <c r="C20" s="70" t="s">
        <v>211</v>
      </c>
      <c r="D20" s="76">
        <f>SUM(E20,+H20,+K20)</f>
        <v>34510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34510</v>
      </c>
      <c r="L20" s="76">
        <v>13489</v>
      </c>
      <c r="M20" s="76">
        <v>21021</v>
      </c>
      <c r="N20" s="76">
        <f>SUM(O20,+V20,+AC20)</f>
        <v>35027</v>
      </c>
      <c r="O20" s="76">
        <f>SUM(P20:U20)</f>
        <v>13489</v>
      </c>
      <c r="P20" s="76">
        <v>13489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21021</v>
      </c>
      <c r="W20" s="76">
        <v>21021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517</v>
      </c>
      <c r="AD20" s="76">
        <v>517</v>
      </c>
      <c r="AE20" s="76">
        <v>0</v>
      </c>
      <c r="AF20" s="76">
        <f>SUM(AG20:AI20)</f>
        <v>1511</v>
      </c>
      <c r="AG20" s="76">
        <v>1511</v>
      </c>
      <c r="AH20" s="76">
        <v>0</v>
      </c>
      <c r="AI20" s="76">
        <v>0</v>
      </c>
      <c r="AJ20" s="76">
        <f>SUM(AK20:AS20)</f>
        <v>1511</v>
      </c>
      <c r="AK20" s="76">
        <v>0</v>
      </c>
      <c r="AL20" s="76">
        <v>0</v>
      </c>
      <c r="AM20" s="76">
        <v>71</v>
      </c>
      <c r="AN20" s="76">
        <v>1357</v>
      </c>
      <c r="AO20" s="76">
        <v>0</v>
      </c>
      <c r="AP20" s="76">
        <v>0</v>
      </c>
      <c r="AQ20" s="76">
        <v>0</v>
      </c>
      <c r="AR20" s="76">
        <v>0</v>
      </c>
      <c r="AS20" s="76">
        <v>83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185</v>
      </c>
      <c r="B21" s="117" t="s">
        <v>212</v>
      </c>
      <c r="C21" s="70" t="s">
        <v>213</v>
      </c>
      <c r="D21" s="76">
        <f>SUM(E21,+H21,+K21)</f>
        <v>7917</v>
      </c>
      <c r="E21" s="76">
        <f>SUM(F21:G21)</f>
        <v>0</v>
      </c>
      <c r="F21" s="76">
        <v>0</v>
      </c>
      <c r="G21" s="76">
        <v>0</v>
      </c>
      <c r="H21" s="76">
        <f>SUM(I21:J21)</f>
        <v>7917</v>
      </c>
      <c r="I21" s="76">
        <v>3706</v>
      </c>
      <c r="J21" s="76">
        <v>4211</v>
      </c>
      <c r="K21" s="76">
        <f>SUM(L21:M21)</f>
        <v>0</v>
      </c>
      <c r="L21" s="76">
        <v>0</v>
      </c>
      <c r="M21" s="76">
        <v>0</v>
      </c>
      <c r="N21" s="76">
        <f>SUM(O21,+V21,+AC21)</f>
        <v>7917</v>
      </c>
      <c r="O21" s="76">
        <f>SUM(P21:U21)</f>
        <v>3706</v>
      </c>
      <c r="P21" s="76">
        <v>3706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4211</v>
      </c>
      <c r="W21" s="76">
        <v>4211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469</v>
      </c>
      <c r="AG21" s="76">
        <v>469</v>
      </c>
      <c r="AH21" s="76">
        <v>0</v>
      </c>
      <c r="AI21" s="76">
        <v>0</v>
      </c>
      <c r="AJ21" s="76">
        <f>SUM(AK21:AS21)</f>
        <v>469</v>
      </c>
      <c r="AK21" s="76">
        <v>0</v>
      </c>
      <c r="AL21" s="76">
        <v>0</v>
      </c>
      <c r="AM21" s="76">
        <v>14</v>
      </c>
      <c r="AN21" s="76">
        <v>455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185</v>
      </c>
      <c r="B22" s="117" t="s">
        <v>214</v>
      </c>
      <c r="C22" s="70" t="s">
        <v>215</v>
      </c>
      <c r="D22" s="76">
        <f>SUM(E22,+H22,+K22)</f>
        <v>19726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19726</v>
      </c>
      <c r="L22" s="76">
        <v>13867</v>
      </c>
      <c r="M22" s="76">
        <v>5859</v>
      </c>
      <c r="N22" s="76">
        <f>SUM(O22,+V22,+AC22)</f>
        <v>19855</v>
      </c>
      <c r="O22" s="76">
        <f>SUM(P22:U22)</f>
        <v>13204</v>
      </c>
      <c r="P22" s="76">
        <v>13204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6596</v>
      </c>
      <c r="W22" s="76">
        <v>4157</v>
      </c>
      <c r="X22" s="76">
        <v>0</v>
      </c>
      <c r="Y22" s="76">
        <v>0</v>
      </c>
      <c r="Z22" s="76">
        <v>2439</v>
      </c>
      <c r="AA22" s="76">
        <v>0</v>
      </c>
      <c r="AB22" s="76">
        <v>0</v>
      </c>
      <c r="AC22" s="76">
        <f>SUM(AD22:AE22)</f>
        <v>55</v>
      </c>
      <c r="AD22" s="76">
        <v>55</v>
      </c>
      <c r="AE22" s="76">
        <v>0</v>
      </c>
      <c r="AF22" s="76">
        <f>SUM(AG22:AI22)</f>
        <v>367</v>
      </c>
      <c r="AG22" s="76">
        <v>367</v>
      </c>
      <c r="AH22" s="76">
        <v>0</v>
      </c>
      <c r="AI22" s="76">
        <v>0</v>
      </c>
      <c r="AJ22" s="76">
        <f>SUM(AK22:AS22)</f>
        <v>367</v>
      </c>
      <c r="AK22" s="76">
        <v>0</v>
      </c>
      <c r="AL22" s="76">
        <v>0</v>
      </c>
      <c r="AM22" s="76">
        <v>6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361</v>
      </c>
      <c r="AT22" s="76">
        <f>SUM(AU22:AY22)</f>
        <v>0</v>
      </c>
      <c r="AU22" s="76"/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185</v>
      </c>
      <c r="B23" s="117" t="s">
        <v>216</v>
      </c>
      <c r="C23" s="70" t="s">
        <v>217</v>
      </c>
      <c r="D23" s="76">
        <f>SUM(E23,+H23,+K23)</f>
        <v>885</v>
      </c>
      <c r="E23" s="76">
        <f>SUM(F23:G23)</f>
        <v>0</v>
      </c>
      <c r="F23" s="76">
        <v>0</v>
      </c>
      <c r="G23" s="76">
        <v>0</v>
      </c>
      <c r="H23" s="76">
        <f>SUM(I23:J23)</f>
        <v>885</v>
      </c>
      <c r="I23" s="76">
        <v>501</v>
      </c>
      <c r="J23" s="76">
        <v>384</v>
      </c>
      <c r="K23" s="76">
        <f>SUM(L23:M23)</f>
        <v>0</v>
      </c>
      <c r="L23" s="76">
        <v>0</v>
      </c>
      <c r="M23" s="76">
        <v>0</v>
      </c>
      <c r="N23" s="76">
        <f>SUM(O23,+V23,+AC23)</f>
        <v>885</v>
      </c>
      <c r="O23" s="76">
        <f>SUM(P23:U23)</f>
        <v>501</v>
      </c>
      <c r="P23" s="76">
        <v>501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384</v>
      </c>
      <c r="W23" s="76">
        <v>384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19</v>
      </c>
      <c r="AG23" s="76">
        <v>19</v>
      </c>
      <c r="AH23" s="76">
        <v>0</v>
      </c>
      <c r="AI23" s="76">
        <v>0</v>
      </c>
      <c r="AJ23" s="76">
        <f>SUM(AK23:AS23)</f>
        <v>25</v>
      </c>
      <c r="AK23" s="76">
        <v>7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18</v>
      </c>
      <c r="AR23" s="76">
        <v>0</v>
      </c>
      <c r="AS23" s="76">
        <v>0</v>
      </c>
      <c r="AT23" s="76">
        <f>SUM(AU23:AY23)</f>
        <v>1</v>
      </c>
      <c r="AU23" s="76">
        <v>1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185</v>
      </c>
      <c r="B24" s="117" t="s">
        <v>218</v>
      </c>
      <c r="C24" s="70" t="s">
        <v>219</v>
      </c>
      <c r="D24" s="76">
        <f>SUM(E24,+H24,+K24)</f>
        <v>662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662</v>
      </c>
      <c r="L24" s="76">
        <v>286</v>
      </c>
      <c r="M24" s="76">
        <v>376</v>
      </c>
      <c r="N24" s="76">
        <f>SUM(O24,+V24,+AC24)</f>
        <v>662</v>
      </c>
      <c r="O24" s="76">
        <f>SUM(P24:U24)</f>
        <v>286</v>
      </c>
      <c r="P24" s="76">
        <v>286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376</v>
      </c>
      <c r="W24" s="76">
        <v>376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1</v>
      </c>
      <c r="AG24" s="76">
        <v>1</v>
      </c>
      <c r="AH24" s="76">
        <v>0</v>
      </c>
      <c r="AI24" s="76">
        <v>0</v>
      </c>
      <c r="AJ24" s="76">
        <f>SUM(AK24:AS24)</f>
        <v>1</v>
      </c>
      <c r="AK24" s="76">
        <v>0</v>
      </c>
      <c r="AL24" s="76">
        <v>0</v>
      </c>
      <c r="AM24" s="76">
        <v>1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185</v>
      </c>
      <c r="B25" s="117" t="s">
        <v>220</v>
      </c>
      <c r="C25" s="70" t="s">
        <v>221</v>
      </c>
      <c r="D25" s="76">
        <f>SUM(E25,+H25,+K25)</f>
        <v>7714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7714</v>
      </c>
      <c r="L25" s="76">
        <v>4919</v>
      </c>
      <c r="M25" s="76">
        <v>2795</v>
      </c>
      <c r="N25" s="76">
        <f>SUM(O25,+V25,+AC25)</f>
        <v>7726</v>
      </c>
      <c r="O25" s="76">
        <f>SUM(P25:U25)</f>
        <v>4919</v>
      </c>
      <c r="P25" s="76">
        <v>4919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2795</v>
      </c>
      <c r="W25" s="76">
        <v>2795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12</v>
      </c>
      <c r="AD25" s="76">
        <v>12</v>
      </c>
      <c r="AE25" s="76">
        <v>0</v>
      </c>
      <c r="AF25" s="76">
        <f>SUM(AG25:AI25)</f>
        <v>240</v>
      </c>
      <c r="AG25" s="76">
        <v>240</v>
      </c>
      <c r="AH25" s="76">
        <v>0</v>
      </c>
      <c r="AI25" s="76">
        <v>0</v>
      </c>
      <c r="AJ25" s="76">
        <f>SUM(AK25:AS25)</f>
        <v>240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240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185</v>
      </c>
      <c r="B26" s="117" t="s">
        <v>222</v>
      </c>
      <c r="C26" s="70" t="s">
        <v>223</v>
      </c>
      <c r="D26" s="76">
        <f>SUM(E26,+H26,+K26)</f>
        <v>6367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6367</v>
      </c>
      <c r="L26" s="76">
        <v>3472</v>
      </c>
      <c r="M26" s="76">
        <v>2895</v>
      </c>
      <c r="N26" s="76">
        <f>SUM(O26,+V26,+AC26)</f>
        <v>6367</v>
      </c>
      <c r="O26" s="76">
        <f>SUM(P26:U26)</f>
        <v>3472</v>
      </c>
      <c r="P26" s="76">
        <v>3472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2895</v>
      </c>
      <c r="W26" s="76">
        <v>2895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198</v>
      </c>
      <c r="AG26" s="76">
        <v>198</v>
      </c>
      <c r="AH26" s="76">
        <v>0</v>
      </c>
      <c r="AI26" s="76">
        <v>0</v>
      </c>
      <c r="AJ26" s="76">
        <f>SUM(AK26:AS26)</f>
        <v>198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198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185</v>
      </c>
      <c r="B27" s="117" t="s">
        <v>224</v>
      </c>
      <c r="C27" s="70" t="s">
        <v>225</v>
      </c>
      <c r="D27" s="76">
        <f>SUM(E27,+H27,+K27)</f>
        <v>440</v>
      </c>
      <c r="E27" s="76">
        <f>SUM(F27:G27)</f>
        <v>0</v>
      </c>
      <c r="F27" s="76">
        <v>0</v>
      </c>
      <c r="G27" s="76">
        <v>0</v>
      </c>
      <c r="H27" s="76">
        <f>SUM(I27:J27)</f>
        <v>236</v>
      </c>
      <c r="I27" s="76">
        <v>72</v>
      </c>
      <c r="J27" s="76">
        <v>164</v>
      </c>
      <c r="K27" s="76">
        <f>SUM(L27:M27)</f>
        <v>204</v>
      </c>
      <c r="L27" s="76">
        <v>204</v>
      </c>
      <c r="M27" s="76">
        <v>0</v>
      </c>
      <c r="N27" s="76">
        <f>SUM(O27,+V27,+AC27)</f>
        <v>440</v>
      </c>
      <c r="O27" s="76">
        <f>SUM(P27:U27)</f>
        <v>276</v>
      </c>
      <c r="P27" s="76">
        <v>276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164</v>
      </c>
      <c r="W27" s="76">
        <v>164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25</v>
      </c>
      <c r="AG27" s="76">
        <v>25</v>
      </c>
      <c r="AH27" s="76">
        <v>0</v>
      </c>
      <c r="AI27" s="76">
        <v>0</v>
      </c>
      <c r="AJ27" s="76">
        <f>SUM(AK27:AS27)</f>
        <v>25</v>
      </c>
      <c r="AK27" s="76">
        <v>0</v>
      </c>
      <c r="AL27" s="76">
        <v>0</v>
      </c>
      <c r="AM27" s="76">
        <v>1</v>
      </c>
      <c r="AN27" s="76">
        <v>23</v>
      </c>
      <c r="AO27" s="76">
        <v>0</v>
      </c>
      <c r="AP27" s="76">
        <v>0</v>
      </c>
      <c r="AQ27" s="76">
        <v>0</v>
      </c>
      <c r="AR27" s="76">
        <v>0</v>
      </c>
      <c r="AS27" s="76">
        <v>1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185</v>
      </c>
      <c r="B28" s="117" t="s">
        <v>226</v>
      </c>
      <c r="C28" s="70" t="s">
        <v>227</v>
      </c>
      <c r="D28" s="76">
        <f>SUM(E28,+H28,+K28)</f>
        <v>7240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7240</v>
      </c>
      <c r="L28" s="76">
        <v>2770</v>
      </c>
      <c r="M28" s="76">
        <v>4470</v>
      </c>
      <c r="N28" s="76">
        <f>SUM(O28,+V28,+AC28)</f>
        <v>9248</v>
      </c>
      <c r="O28" s="76">
        <f>SUM(P28:U28)</f>
        <v>4090</v>
      </c>
      <c r="P28" s="76">
        <v>2770</v>
      </c>
      <c r="Q28" s="76">
        <v>0</v>
      </c>
      <c r="R28" s="76">
        <v>0</v>
      </c>
      <c r="S28" s="76">
        <v>1320</v>
      </c>
      <c r="T28" s="76">
        <v>0</v>
      </c>
      <c r="U28" s="76">
        <v>0</v>
      </c>
      <c r="V28" s="76">
        <f>SUM(W28:AB28)</f>
        <v>4470</v>
      </c>
      <c r="W28" s="76">
        <v>4470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688</v>
      </c>
      <c r="AD28" s="76">
        <v>688</v>
      </c>
      <c r="AE28" s="76">
        <v>0</v>
      </c>
      <c r="AF28" s="76">
        <f>SUM(AG28:AI28)</f>
        <v>259</v>
      </c>
      <c r="AG28" s="76">
        <v>259</v>
      </c>
      <c r="AH28" s="76">
        <v>0</v>
      </c>
      <c r="AI28" s="76">
        <v>0</v>
      </c>
      <c r="AJ28" s="76">
        <f>SUM(AK28:AS28)</f>
        <v>259</v>
      </c>
      <c r="AK28" s="76">
        <v>0</v>
      </c>
      <c r="AL28" s="76">
        <v>0</v>
      </c>
      <c r="AM28" s="76">
        <v>0</v>
      </c>
      <c r="AN28" s="76">
        <v>6</v>
      </c>
      <c r="AO28" s="76">
        <v>9</v>
      </c>
      <c r="AP28" s="76">
        <v>244</v>
      </c>
      <c r="AQ28" s="76">
        <v>0</v>
      </c>
      <c r="AR28" s="76">
        <v>0</v>
      </c>
      <c r="AS28" s="76">
        <v>0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185</v>
      </c>
      <c r="B29" s="117" t="s">
        <v>228</v>
      </c>
      <c r="C29" s="70" t="s">
        <v>229</v>
      </c>
      <c r="D29" s="76">
        <f>SUM(E29,+H29,+K29)</f>
        <v>1975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1975</v>
      </c>
      <c r="L29" s="76">
        <v>789</v>
      </c>
      <c r="M29" s="76">
        <v>1186</v>
      </c>
      <c r="N29" s="76">
        <f>SUM(O29,+V29,+AC29)</f>
        <v>1975</v>
      </c>
      <c r="O29" s="76">
        <f>SUM(P29:U29)</f>
        <v>789</v>
      </c>
      <c r="P29" s="76">
        <v>789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1186</v>
      </c>
      <c r="W29" s="76">
        <v>1186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117</v>
      </c>
      <c r="AG29" s="76">
        <v>117</v>
      </c>
      <c r="AH29" s="76">
        <v>0</v>
      </c>
      <c r="AI29" s="76">
        <v>0</v>
      </c>
      <c r="AJ29" s="76">
        <f>SUM(AK29:AS29)</f>
        <v>117</v>
      </c>
      <c r="AK29" s="76">
        <v>0</v>
      </c>
      <c r="AL29" s="76">
        <v>0</v>
      </c>
      <c r="AM29" s="76">
        <v>3</v>
      </c>
      <c r="AN29" s="76">
        <v>114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185</v>
      </c>
      <c r="B30" s="117" t="s">
        <v>230</v>
      </c>
      <c r="C30" s="70" t="s">
        <v>231</v>
      </c>
      <c r="D30" s="76">
        <f>SUM(E30,+H30,+K30)</f>
        <v>4845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4845</v>
      </c>
      <c r="L30" s="76">
        <v>3087</v>
      </c>
      <c r="M30" s="76">
        <v>1758</v>
      </c>
      <c r="N30" s="76">
        <f>SUM(O30,+V30,+AC30)</f>
        <v>4845</v>
      </c>
      <c r="O30" s="76">
        <f>SUM(P30:U30)</f>
        <v>3087</v>
      </c>
      <c r="P30" s="76">
        <v>3087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1758</v>
      </c>
      <c r="W30" s="76">
        <v>1758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288</v>
      </c>
      <c r="AG30" s="76">
        <v>288</v>
      </c>
      <c r="AH30" s="76">
        <v>0</v>
      </c>
      <c r="AI30" s="76">
        <v>0</v>
      </c>
      <c r="AJ30" s="76">
        <f>SUM(AK30:AS30)</f>
        <v>288</v>
      </c>
      <c r="AK30" s="76">
        <v>0</v>
      </c>
      <c r="AL30" s="76">
        <v>0</v>
      </c>
      <c r="AM30" s="76">
        <v>9</v>
      </c>
      <c r="AN30" s="76">
        <v>279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185</v>
      </c>
      <c r="B31" s="117" t="s">
        <v>232</v>
      </c>
      <c r="C31" s="70" t="s">
        <v>233</v>
      </c>
      <c r="D31" s="76">
        <f>SUM(E31,+H31,+K31)</f>
        <v>72</v>
      </c>
      <c r="E31" s="76">
        <f>SUM(F31:G31)</f>
        <v>0</v>
      </c>
      <c r="F31" s="76">
        <v>0</v>
      </c>
      <c r="G31" s="76">
        <v>0</v>
      </c>
      <c r="H31" s="76">
        <f>SUM(I31:J31)</f>
        <v>72</v>
      </c>
      <c r="I31" s="76">
        <v>62</v>
      </c>
      <c r="J31" s="76">
        <v>10</v>
      </c>
      <c r="K31" s="76">
        <f>SUM(L31:M31)</f>
        <v>0</v>
      </c>
      <c r="L31" s="76">
        <v>0</v>
      </c>
      <c r="M31" s="76">
        <v>0</v>
      </c>
      <c r="N31" s="76">
        <f>SUM(O31,+V31,+AC31)</f>
        <v>72</v>
      </c>
      <c r="O31" s="76">
        <f>SUM(P31:U31)</f>
        <v>62</v>
      </c>
      <c r="P31" s="76">
        <v>62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10</v>
      </c>
      <c r="W31" s="76">
        <v>10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13</v>
      </c>
      <c r="AG31" s="76">
        <v>13</v>
      </c>
      <c r="AH31" s="76">
        <v>0</v>
      </c>
      <c r="AI31" s="76">
        <v>0</v>
      </c>
      <c r="AJ31" s="76">
        <f>SUM(AK31:AS31)</f>
        <v>13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13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185</v>
      </c>
      <c r="B32" s="117" t="s">
        <v>234</v>
      </c>
      <c r="C32" s="70" t="s">
        <v>235</v>
      </c>
      <c r="D32" s="76">
        <f>SUM(E32,+H32,+K32)</f>
        <v>2706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2706</v>
      </c>
      <c r="L32" s="76">
        <v>1289</v>
      </c>
      <c r="M32" s="76">
        <v>1417</v>
      </c>
      <c r="N32" s="76">
        <f>SUM(O32,+V32,+AC32)</f>
        <v>3231</v>
      </c>
      <c r="O32" s="76">
        <f>SUM(P32:U32)</f>
        <v>1289</v>
      </c>
      <c r="P32" s="76">
        <v>1289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1417</v>
      </c>
      <c r="W32" s="76">
        <v>1417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525</v>
      </c>
      <c r="AD32" s="76">
        <v>473</v>
      </c>
      <c r="AE32" s="76">
        <v>52</v>
      </c>
      <c r="AF32" s="76">
        <f>SUM(AG32:AI32)</f>
        <v>25</v>
      </c>
      <c r="AG32" s="76">
        <v>25</v>
      </c>
      <c r="AH32" s="76">
        <v>0</v>
      </c>
      <c r="AI32" s="76">
        <v>0</v>
      </c>
      <c r="AJ32" s="76">
        <f>SUM(AK32:AS32)</f>
        <v>25</v>
      </c>
      <c r="AK32" s="76">
        <v>0</v>
      </c>
      <c r="AL32" s="76">
        <v>0</v>
      </c>
      <c r="AM32" s="76">
        <v>0</v>
      </c>
      <c r="AN32" s="76">
        <v>25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25</v>
      </c>
      <c r="BA32" s="76">
        <v>25</v>
      </c>
      <c r="BB32" s="76">
        <v>0</v>
      </c>
      <c r="BC32" s="76">
        <v>0</v>
      </c>
    </row>
    <row r="33" spans="1:55" s="61" customFormat="1" ht="12" customHeight="1">
      <c r="A33" s="70" t="s">
        <v>185</v>
      </c>
      <c r="B33" s="117" t="s">
        <v>236</v>
      </c>
      <c r="C33" s="70" t="s">
        <v>237</v>
      </c>
      <c r="D33" s="76">
        <f>SUM(E33,+H33,+K33)</f>
        <v>9695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9695</v>
      </c>
      <c r="L33" s="76">
        <v>3831</v>
      </c>
      <c r="M33" s="76">
        <v>5864</v>
      </c>
      <c r="N33" s="76">
        <f>SUM(O33,+V33,+AC33)</f>
        <v>10133</v>
      </c>
      <c r="O33" s="76">
        <f>SUM(P33:U33)</f>
        <v>3831</v>
      </c>
      <c r="P33" s="76">
        <v>3831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5864</v>
      </c>
      <c r="W33" s="76">
        <v>5864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438</v>
      </c>
      <c r="AD33" s="76">
        <v>438</v>
      </c>
      <c r="AE33" s="76">
        <v>0</v>
      </c>
      <c r="AF33" s="76">
        <f>SUM(AG33:AI33)</f>
        <v>466</v>
      </c>
      <c r="AG33" s="76">
        <v>466</v>
      </c>
      <c r="AH33" s="76">
        <v>0</v>
      </c>
      <c r="AI33" s="76">
        <v>0</v>
      </c>
      <c r="AJ33" s="76">
        <f>SUM(AK33:AS33)</f>
        <v>466</v>
      </c>
      <c r="AK33" s="76">
        <v>0</v>
      </c>
      <c r="AL33" s="76">
        <v>0</v>
      </c>
      <c r="AM33" s="76">
        <v>20</v>
      </c>
      <c r="AN33" s="76">
        <v>446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185</v>
      </c>
      <c r="B34" s="117" t="s">
        <v>238</v>
      </c>
      <c r="C34" s="70" t="s">
        <v>239</v>
      </c>
      <c r="D34" s="76">
        <f>SUM(E34,+H34,+K34)</f>
        <v>7810</v>
      </c>
      <c r="E34" s="76">
        <f>SUM(F34:G34)</f>
        <v>0</v>
      </c>
      <c r="F34" s="76">
        <v>0</v>
      </c>
      <c r="G34" s="76">
        <v>0</v>
      </c>
      <c r="H34" s="76">
        <f>SUM(I34:J34)</f>
        <v>3064</v>
      </c>
      <c r="I34" s="76">
        <v>3064</v>
      </c>
      <c r="J34" s="76">
        <v>0</v>
      </c>
      <c r="K34" s="76">
        <f>SUM(L34:M34)</f>
        <v>4746</v>
      </c>
      <c r="L34" s="76">
        <v>0</v>
      </c>
      <c r="M34" s="76">
        <v>4746</v>
      </c>
      <c r="N34" s="76">
        <f>SUM(O34,+V34,+AC34)</f>
        <v>7368</v>
      </c>
      <c r="O34" s="76">
        <f>SUM(P34:U34)</f>
        <v>3118</v>
      </c>
      <c r="P34" s="76">
        <v>3118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4135</v>
      </c>
      <c r="W34" s="76">
        <v>4135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115</v>
      </c>
      <c r="AD34" s="76">
        <v>115</v>
      </c>
      <c r="AE34" s="76">
        <v>0</v>
      </c>
      <c r="AF34" s="76">
        <f>SUM(AG34:AI34)</f>
        <v>155</v>
      </c>
      <c r="AG34" s="76">
        <v>155</v>
      </c>
      <c r="AH34" s="76">
        <v>0</v>
      </c>
      <c r="AI34" s="76">
        <v>0</v>
      </c>
      <c r="AJ34" s="76">
        <f>SUM(AK34:AS34)</f>
        <v>155</v>
      </c>
      <c r="AK34" s="76">
        <v>0</v>
      </c>
      <c r="AL34" s="76">
        <v>0</v>
      </c>
      <c r="AM34" s="76">
        <v>116</v>
      </c>
      <c r="AN34" s="76">
        <v>0</v>
      </c>
      <c r="AO34" s="76">
        <v>0</v>
      </c>
      <c r="AP34" s="76">
        <v>0</v>
      </c>
      <c r="AQ34" s="76">
        <v>30</v>
      </c>
      <c r="AR34" s="76">
        <v>0</v>
      </c>
      <c r="AS34" s="76">
        <v>9</v>
      </c>
      <c r="AT34" s="76">
        <f>SUM(AU34:AY34)</f>
        <v>16</v>
      </c>
      <c r="AU34" s="76">
        <v>0</v>
      </c>
      <c r="AV34" s="76">
        <v>0</v>
      </c>
      <c r="AW34" s="76">
        <v>16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240</v>
      </c>
      <c r="C2" s="46" t="s">
        <v>86</v>
      </c>
      <c r="D2" s="187" t="s">
        <v>241</v>
      </c>
      <c r="E2" s="3"/>
      <c r="F2" s="3"/>
      <c r="G2" s="3"/>
      <c r="H2" s="3"/>
      <c r="I2" s="3"/>
      <c r="J2" s="3"/>
      <c r="K2" s="3"/>
      <c r="L2" s="3" t="str">
        <f>LEFT(C2,2)</f>
        <v>33</v>
      </c>
      <c r="M2" s="3" t="str">
        <f>IF(L2&lt;&gt;"",VLOOKUP(L2,$AI$6:$AJ$52,2,FALSE),"-")</f>
        <v>岡山県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242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243</v>
      </c>
      <c r="G6" s="150"/>
      <c r="H6" s="39" t="s">
        <v>244</v>
      </c>
      <c r="I6" s="39" t="s">
        <v>245</v>
      </c>
      <c r="J6" s="39" t="s">
        <v>246</v>
      </c>
      <c r="K6" s="5" t="s">
        <v>247</v>
      </c>
      <c r="L6" s="16" t="s">
        <v>248</v>
      </c>
      <c r="M6" s="40" t="s">
        <v>249</v>
      </c>
      <c r="AF6" s="11">
        <f>+'水洗化人口等'!B6</f>
        <v>0</v>
      </c>
      <c r="AG6" s="11">
        <v>6</v>
      </c>
      <c r="AI6" s="43" t="s">
        <v>250</v>
      </c>
      <c r="AJ6" s="3" t="s">
        <v>53</v>
      </c>
    </row>
    <row r="7" spans="2:36" ht="16.5" customHeight="1">
      <c r="B7" s="151" t="s">
        <v>251</v>
      </c>
      <c r="C7" s="6" t="s">
        <v>252</v>
      </c>
      <c r="D7" s="17">
        <f>AD7</f>
        <v>305149</v>
      </c>
      <c r="F7" s="188" t="s">
        <v>253</v>
      </c>
      <c r="G7" s="7" t="s">
        <v>160</v>
      </c>
      <c r="H7" s="18">
        <f>AD14</f>
        <v>245811</v>
      </c>
      <c r="I7" s="18">
        <f>AD24</f>
        <v>402405</v>
      </c>
      <c r="J7" s="18">
        <f>SUM(H7:I7)</f>
        <v>648216</v>
      </c>
      <c r="K7" s="19">
        <f>IF(J$13&gt;0,J7/J$13,0)</f>
        <v>0.9190889872263679</v>
      </c>
      <c r="L7" s="20">
        <f>AD34</f>
        <v>20861</v>
      </c>
      <c r="M7" s="21">
        <f>AD37</f>
        <v>25</v>
      </c>
      <c r="AA7" s="4" t="s">
        <v>252</v>
      </c>
      <c r="AB7" s="47" t="s">
        <v>254</v>
      </c>
      <c r="AC7" s="47" t="s">
        <v>255</v>
      </c>
      <c r="AD7" s="11">
        <f ca="1">IF(AD$2=0,INDIRECT(AB7&amp;"!"&amp;AC7&amp;$AG$2),0)</f>
        <v>305149</v>
      </c>
      <c r="AF7" s="43" t="str">
        <f>+'水洗化人口等'!B7</f>
        <v>33000</v>
      </c>
      <c r="AG7" s="11">
        <v>7</v>
      </c>
      <c r="AI7" s="43" t="s">
        <v>256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7700</v>
      </c>
      <c r="F8" s="159"/>
      <c r="G8" s="7" t="s">
        <v>162</v>
      </c>
      <c r="H8" s="18">
        <f>AD15</f>
        <v>12828</v>
      </c>
      <c r="I8" s="18">
        <f>AD25</f>
        <v>23114</v>
      </c>
      <c r="J8" s="18">
        <f>SUM(H8:I8)</f>
        <v>35942</v>
      </c>
      <c r="K8" s="19">
        <f>IF(J$13&gt;0,J8/J$13,0)</f>
        <v>0.05096124806991823</v>
      </c>
      <c r="L8" s="20">
        <f>AD35</f>
        <v>0</v>
      </c>
      <c r="M8" s="21">
        <f>AD38</f>
        <v>0</v>
      </c>
      <c r="AA8" s="4" t="s">
        <v>69</v>
      </c>
      <c r="AB8" s="47" t="s">
        <v>254</v>
      </c>
      <c r="AC8" s="47" t="s">
        <v>257</v>
      </c>
      <c r="AD8" s="11">
        <f ca="1">IF(AD$2=0,INDIRECT(AB8&amp;"!"&amp;AC8&amp;$AG$2),0)</f>
        <v>7700</v>
      </c>
      <c r="AF8" s="43" t="str">
        <f>+'水洗化人口等'!B8</f>
        <v>33201</v>
      </c>
      <c r="AG8" s="11">
        <v>8</v>
      </c>
      <c r="AI8" s="43" t="s">
        <v>258</v>
      </c>
      <c r="AJ8" s="3" t="s">
        <v>51</v>
      </c>
    </row>
    <row r="9" spans="2:36" ht="16.5" customHeight="1">
      <c r="B9" s="153"/>
      <c r="C9" s="8" t="s">
        <v>259</v>
      </c>
      <c r="D9" s="23">
        <f>SUM(D7:D8)</f>
        <v>312849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260</v>
      </c>
      <c r="AB9" s="47" t="s">
        <v>254</v>
      </c>
      <c r="AC9" s="47" t="s">
        <v>261</v>
      </c>
      <c r="AD9" s="11">
        <f ca="1">IF(AD$2=0,INDIRECT(AB9&amp;"!"&amp;AC9&amp;$AG$2),0)</f>
        <v>998995</v>
      </c>
      <c r="AF9" s="43" t="str">
        <f>+'水洗化人口等'!B9</f>
        <v>33202</v>
      </c>
      <c r="AG9" s="11">
        <v>9</v>
      </c>
      <c r="AI9" s="43" t="s">
        <v>262</v>
      </c>
      <c r="AJ9" s="3" t="s">
        <v>50</v>
      </c>
    </row>
    <row r="10" spans="2:36" ht="16.5" customHeight="1">
      <c r="B10" s="154" t="s">
        <v>263</v>
      </c>
      <c r="C10" s="189" t="s">
        <v>260</v>
      </c>
      <c r="D10" s="22">
        <f>AD9</f>
        <v>998995</v>
      </c>
      <c r="F10" s="159"/>
      <c r="G10" s="7" t="s">
        <v>175</v>
      </c>
      <c r="H10" s="18">
        <f>AD17</f>
        <v>8230</v>
      </c>
      <c r="I10" s="18">
        <f>AD27</f>
        <v>12893</v>
      </c>
      <c r="J10" s="18">
        <f>SUM(H10:I10)</f>
        <v>21123</v>
      </c>
      <c r="K10" s="19">
        <f>IF(J$13&gt;0,J10/J$13,0)</f>
        <v>0.029949764703713837</v>
      </c>
      <c r="L10" s="24" t="s">
        <v>264</v>
      </c>
      <c r="M10" s="25" t="s">
        <v>264</v>
      </c>
      <c r="AA10" s="4" t="s">
        <v>265</v>
      </c>
      <c r="AB10" s="47" t="s">
        <v>254</v>
      </c>
      <c r="AC10" s="47" t="s">
        <v>266</v>
      </c>
      <c r="AD10" s="11">
        <f ca="1">IF(AD$2=0,INDIRECT(AB10&amp;"!"&amp;AC10&amp;$AG$2),0)</f>
        <v>477</v>
      </c>
      <c r="AF10" s="43" t="str">
        <f>+'水洗化人口等'!B10</f>
        <v>33203</v>
      </c>
      <c r="AG10" s="11">
        <v>10</v>
      </c>
      <c r="AI10" s="43" t="s">
        <v>267</v>
      </c>
      <c r="AJ10" s="3" t="s">
        <v>49</v>
      </c>
    </row>
    <row r="11" spans="2:36" ht="16.5" customHeight="1">
      <c r="B11" s="155"/>
      <c r="C11" s="7" t="s">
        <v>265</v>
      </c>
      <c r="D11" s="22">
        <f>AD10</f>
        <v>477</v>
      </c>
      <c r="F11" s="159"/>
      <c r="G11" s="7" t="s">
        <v>177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264</v>
      </c>
      <c r="M11" s="25" t="s">
        <v>264</v>
      </c>
      <c r="AA11" s="4" t="s">
        <v>268</v>
      </c>
      <c r="AB11" s="47" t="s">
        <v>254</v>
      </c>
      <c r="AC11" s="47" t="s">
        <v>269</v>
      </c>
      <c r="AD11" s="11">
        <f ca="1">IF(AD$2=0,INDIRECT(AB11&amp;"!"&amp;AC11&amp;$AG$2),0)</f>
        <v>642140</v>
      </c>
      <c r="AF11" s="43" t="str">
        <f>+'水洗化人口等'!B11</f>
        <v>33204</v>
      </c>
      <c r="AG11" s="11">
        <v>11</v>
      </c>
      <c r="AI11" s="43" t="s">
        <v>270</v>
      </c>
      <c r="AJ11" s="3" t="s">
        <v>48</v>
      </c>
    </row>
    <row r="12" spans="2:36" ht="16.5" customHeight="1">
      <c r="B12" s="155"/>
      <c r="C12" s="7" t="s">
        <v>268</v>
      </c>
      <c r="D12" s="22">
        <f>AD11</f>
        <v>642140</v>
      </c>
      <c r="F12" s="159"/>
      <c r="G12" s="7" t="s">
        <v>179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264</v>
      </c>
      <c r="M12" s="25" t="s">
        <v>264</v>
      </c>
      <c r="AA12" s="4" t="s">
        <v>271</v>
      </c>
      <c r="AB12" s="47" t="s">
        <v>254</v>
      </c>
      <c r="AC12" s="47" t="s">
        <v>272</v>
      </c>
      <c r="AD12" s="11">
        <f ca="1">IF(AD$2=0,INDIRECT(AB12&amp;"!"&amp;AC12&amp;$AG$2),0)</f>
        <v>371228</v>
      </c>
      <c r="AF12" s="43" t="str">
        <f>+'水洗化人口等'!B12</f>
        <v>33205</v>
      </c>
      <c r="AG12" s="11">
        <v>12</v>
      </c>
      <c r="AI12" s="43" t="s">
        <v>273</v>
      </c>
      <c r="AJ12" s="3" t="s">
        <v>47</v>
      </c>
    </row>
    <row r="13" spans="2:36" ht="16.5" customHeight="1">
      <c r="B13" s="156"/>
      <c r="C13" s="8" t="s">
        <v>259</v>
      </c>
      <c r="D13" s="23">
        <f>SUM(D10:D12)</f>
        <v>1641612</v>
      </c>
      <c r="F13" s="160"/>
      <c r="G13" s="7" t="s">
        <v>259</v>
      </c>
      <c r="H13" s="18">
        <f>SUM(H7:H12)</f>
        <v>266869</v>
      </c>
      <c r="I13" s="18">
        <f>SUM(I7:I12)</f>
        <v>438412</v>
      </c>
      <c r="J13" s="18">
        <f>SUM(J7:J12)</f>
        <v>705281</v>
      </c>
      <c r="K13" s="19">
        <v>1</v>
      </c>
      <c r="L13" s="24" t="s">
        <v>264</v>
      </c>
      <c r="M13" s="25" t="s">
        <v>264</v>
      </c>
      <c r="AA13" s="4" t="s">
        <v>60</v>
      </c>
      <c r="AB13" s="47" t="s">
        <v>254</v>
      </c>
      <c r="AC13" s="47" t="s">
        <v>274</v>
      </c>
      <c r="AD13" s="11">
        <f ca="1">IF(AD$2=0,INDIRECT(AB13&amp;"!"&amp;AC13&amp;$AG$2),0)</f>
        <v>22581</v>
      </c>
      <c r="AF13" s="43" t="str">
        <f>+'水洗化人口等'!B13</f>
        <v>33207</v>
      </c>
      <c r="AG13" s="11">
        <v>13</v>
      </c>
      <c r="AI13" s="43" t="s">
        <v>275</v>
      </c>
      <c r="AJ13" s="3" t="s">
        <v>46</v>
      </c>
    </row>
    <row r="14" spans="2:36" ht="16.5" customHeight="1" thickBot="1">
      <c r="B14" s="157" t="s">
        <v>276</v>
      </c>
      <c r="C14" s="158"/>
      <c r="D14" s="26">
        <f>SUM(D9,D13)</f>
        <v>1954461</v>
      </c>
      <c r="F14" s="161" t="s">
        <v>277</v>
      </c>
      <c r="G14" s="162"/>
      <c r="H14" s="18">
        <f>AD20</f>
        <v>5318</v>
      </c>
      <c r="I14" s="18">
        <f>AD30</f>
        <v>52</v>
      </c>
      <c r="J14" s="18">
        <f>SUM(H14:I14)</f>
        <v>5370</v>
      </c>
      <c r="K14" s="27" t="s">
        <v>264</v>
      </c>
      <c r="L14" s="24" t="s">
        <v>264</v>
      </c>
      <c r="M14" s="25" t="s">
        <v>264</v>
      </c>
      <c r="AA14" s="4" t="s">
        <v>160</v>
      </c>
      <c r="AB14" s="47" t="s">
        <v>278</v>
      </c>
      <c r="AC14" s="47" t="s">
        <v>272</v>
      </c>
      <c r="AD14" s="11">
        <f ca="1">IF(AD$2=0,INDIRECT(AB14&amp;"!"&amp;AC14&amp;$AG$2),0)</f>
        <v>245811</v>
      </c>
      <c r="AF14" s="43" t="str">
        <f>+'水洗化人口等'!B14</f>
        <v>33208</v>
      </c>
      <c r="AG14" s="11">
        <v>14</v>
      </c>
      <c r="AI14" s="43" t="s">
        <v>279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22581</v>
      </c>
      <c r="F15" s="157" t="s">
        <v>54</v>
      </c>
      <c r="G15" s="158"/>
      <c r="H15" s="28">
        <f>SUM(H13:H14)</f>
        <v>272187</v>
      </c>
      <c r="I15" s="28">
        <f>SUM(I13:I14)</f>
        <v>438464</v>
      </c>
      <c r="J15" s="28">
        <f>SUM(J13:J14)</f>
        <v>710651</v>
      </c>
      <c r="K15" s="29" t="s">
        <v>264</v>
      </c>
      <c r="L15" s="30">
        <f>SUM(L7:L9)</f>
        <v>20861</v>
      </c>
      <c r="M15" s="31">
        <f>SUM(M7:M9)</f>
        <v>25</v>
      </c>
      <c r="AA15" s="4" t="s">
        <v>162</v>
      </c>
      <c r="AB15" s="47" t="s">
        <v>278</v>
      </c>
      <c r="AC15" s="47" t="s">
        <v>280</v>
      </c>
      <c r="AD15" s="11">
        <f ca="1">IF(AD$2=0,INDIRECT(AB15&amp;"!"&amp;AC15&amp;$AG$2),0)</f>
        <v>12828</v>
      </c>
      <c r="AF15" s="43" t="str">
        <f>+'水洗化人口等'!B15</f>
        <v>33209</v>
      </c>
      <c r="AG15" s="11">
        <v>15</v>
      </c>
      <c r="AI15" s="43" t="s">
        <v>281</v>
      </c>
      <c r="AJ15" s="3" t="s">
        <v>44</v>
      </c>
    </row>
    <row r="16" spans="2:36" ht="16.5" customHeight="1" thickBot="1">
      <c r="B16" s="190" t="s">
        <v>282</v>
      </c>
      <c r="AA16" s="4" t="s">
        <v>1</v>
      </c>
      <c r="AB16" s="47" t="s">
        <v>278</v>
      </c>
      <c r="AC16" s="47" t="s">
        <v>274</v>
      </c>
      <c r="AD16" s="11">
        <f ca="1">IF(AD$2=0,INDIRECT(AB16&amp;"!"&amp;AC16&amp;$AG$2),0)</f>
        <v>0</v>
      </c>
      <c r="AF16" s="43" t="str">
        <f>+'水洗化人口等'!B16</f>
        <v>33210</v>
      </c>
      <c r="AG16" s="11">
        <v>16</v>
      </c>
      <c r="AI16" s="43" t="s">
        <v>283</v>
      </c>
      <c r="AJ16" s="3" t="s">
        <v>43</v>
      </c>
    </row>
    <row r="17" spans="3:36" ht="16.5" customHeight="1" thickBot="1">
      <c r="C17" s="32">
        <f>AD12</f>
        <v>371228</v>
      </c>
      <c r="D17" s="4" t="s">
        <v>284</v>
      </c>
      <c r="J17" s="15"/>
      <c r="AA17" s="4" t="s">
        <v>175</v>
      </c>
      <c r="AB17" s="47" t="s">
        <v>278</v>
      </c>
      <c r="AC17" s="47" t="s">
        <v>285</v>
      </c>
      <c r="AD17" s="11">
        <f ca="1">IF(AD$2=0,INDIRECT(AB17&amp;"!"&amp;AC17&amp;$AG$2),0)</f>
        <v>8230</v>
      </c>
      <c r="AF17" s="43" t="str">
        <f>+'水洗化人口等'!B17</f>
        <v>33211</v>
      </c>
      <c r="AG17" s="11">
        <v>17</v>
      </c>
      <c r="AI17" s="43" t="s">
        <v>286</v>
      </c>
      <c r="AJ17" s="3" t="s">
        <v>42</v>
      </c>
    </row>
    <row r="18" spans="6:36" ht="30" customHeight="1">
      <c r="F18" s="149" t="s">
        <v>287</v>
      </c>
      <c r="G18" s="150"/>
      <c r="H18" s="39" t="s">
        <v>244</v>
      </c>
      <c r="I18" s="39" t="s">
        <v>245</v>
      </c>
      <c r="J18" s="42" t="s">
        <v>246</v>
      </c>
      <c r="AA18" s="4" t="s">
        <v>177</v>
      </c>
      <c r="AB18" s="47" t="s">
        <v>278</v>
      </c>
      <c r="AC18" s="47" t="s">
        <v>288</v>
      </c>
      <c r="AD18" s="11">
        <f ca="1">IF(AD$2=0,INDIRECT(AB18&amp;"!"&amp;AC18&amp;$AG$2),0)</f>
        <v>0</v>
      </c>
      <c r="AF18" s="43" t="str">
        <f>+'水洗化人口等'!B18</f>
        <v>33212</v>
      </c>
      <c r="AG18" s="11">
        <v>18</v>
      </c>
      <c r="AI18" s="43" t="s">
        <v>289</v>
      </c>
      <c r="AJ18" s="3" t="s">
        <v>41</v>
      </c>
    </row>
    <row r="19" spans="3:36" ht="16.5" customHeight="1">
      <c r="C19" s="41" t="s">
        <v>290</v>
      </c>
      <c r="D19" s="10">
        <f>IF(D$14&gt;0,D13/D$14,0)</f>
        <v>0.8399308044519691</v>
      </c>
      <c r="F19" s="161" t="s">
        <v>291</v>
      </c>
      <c r="G19" s="162"/>
      <c r="H19" s="18">
        <f>AD21</f>
        <v>16640</v>
      </c>
      <c r="I19" s="18">
        <f>AD31</f>
        <v>0</v>
      </c>
      <c r="J19" s="22">
        <f>SUM(H19:I19)</f>
        <v>16640</v>
      </c>
      <c r="AA19" s="4" t="s">
        <v>179</v>
      </c>
      <c r="AB19" s="47" t="s">
        <v>278</v>
      </c>
      <c r="AC19" s="47" t="s">
        <v>292</v>
      </c>
      <c r="AD19" s="11">
        <f ca="1">IF(AD$2=0,INDIRECT(AB19&amp;"!"&amp;AC19&amp;$AG$2),0)</f>
        <v>0</v>
      </c>
      <c r="AF19" s="43" t="str">
        <f>+'水洗化人口等'!B19</f>
        <v>33213</v>
      </c>
      <c r="AG19" s="11">
        <v>19</v>
      </c>
      <c r="AI19" s="43" t="s">
        <v>293</v>
      </c>
      <c r="AJ19" s="3" t="s">
        <v>40</v>
      </c>
    </row>
    <row r="20" spans="3:36" ht="16.5" customHeight="1">
      <c r="C20" s="41" t="s">
        <v>294</v>
      </c>
      <c r="D20" s="10">
        <f>IF(D$14&gt;0,D9/D$14,0)</f>
        <v>0.1600691955480309</v>
      </c>
      <c r="F20" s="161" t="s">
        <v>295</v>
      </c>
      <c r="G20" s="162"/>
      <c r="H20" s="18">
        <f>AD22</f>
        <v>33214</v>
      </c>
      <c r="I20" s="18">
        <f>AD32</f>
        <v>15575</v>
      </c>
      <c r="J20" s="22">
        <f>SUM(H20:I20)</f>
        <v>48789</v>
      </c>
      <c r="AA20" s="4" t="s">
        <v>277</v>
      </c>
      <c r="AB20" s="47" t="s">
        <v>278</v>
      </c>
      <c r="AC20" s="47" t="s">
        <v>296</v>
      </c>
      <c r="AD20" s="11">
        <f ca="1">IF(AD$2=0,INDIRECT(AB20&amp;"!"&amp;AC20&amp;$AG$2),0)</f>
        <v>5318</v>
      </c>
      <c r="AF20" s="43" t="str">
        <f>+'水洗化人口等'!B20</f>
        <v>33214</v>
      </c>
      <c r="AG20" s="11">
        <v>20</v>
      </c>
      <c r="AI20" s="43" t="s">
        <v>297</v>
      </c>
      <c r="AJ20" s="3" t="s">
        <v>39</v>
      </c>
    </row>
    <row r="21" spans="3:36" ht="16.5" customHeight="1">
      <c r="C21" s="41" t="s">
        <v>298</v>
      </c>
      <c r="D21" s="10">
        <f>IF(D$14&gt;0,D10/D$14,0)</f>
        <v>0.5111358067518359</v>
      </c>
      <c r="F21" s="161" t="s">
        <v>299</v>
      </c>
      <c r="G21" s="162"/>
      <c r="H21" s="18">
        <f>AD23</f>
        <v>218251</v>
      </c>
      <c r="I21" s="18">
        <f>AD33</f>
        <v>433985</v>
      </c>
      <c r="J21" s="22">
        <f>SUM(H21:I21)</f>
        <v>652236</v>
      </c>
      <c r="AA21" s="4" t="s">
        <v>291</v>
      </c>
      <c r="AB21" s="47" t="s">
        <v>278</v>
      </c>
      <c r="AC21" s="47" t="s">
        <v>300</v>
      </c>
      <c r="AD21" s="11">
        <f ca="1">IF(AD$2=0,INDIRECT(AB21&amp;"!"&amp;AC21&amp;$AG$2),0)</f>
        <v>16640</v>
      </c>
      <c r="AF21" s="43" t="str">
        <f>+'水洗化人口等'!B21</f>
        <v>33215</v>
      </c>
      <c r="AG21" s="11">
        <v>21</v>
      </c>
      <c r="AI21" s="43" t="s">
        <v>301</v>
      </c>
      <c r="AJ21" s="3" t="s">
        <v>38</v>
      </c>
    </row>
    <row r="22" spans="3:36" ht="16.5" customHeight="1" thickBot="1">
      <c r="C22" s="41" t="s">
        <v>302</v>
      </c>
      <c r="D22" s="10">
        <f>IF(D$14&gt;0,D12/D$14,0)</f>
        <v>0.32855094064297014</v>
      </c>
      <c r="F22" s="157" t="s">
        <v>54</v>
      </c>
      <c r="G22" s="158"/>
      <c r="H22" s="28">
        <f>SUM(H19:H21)</f>
        <v>268105</v>
      </c>
      <c r="I22" s="28">
        <f>SUM(I19:I21)</f>
        <v>449560</v>
      </c>
      <c r="J22" s="33">
        <f>SUM(J19:J21)</f>
        <v>717665</v>
      </c>
      <c r="AA22" s="4" t="s">
        <v>295</v>
      </c>
      <c r="AB22" s="47" t="s">
        <v>278</v>
      </c>
      <c r="AC22" s="47" t="s">
        <v>303</v>
      </c>
      <c r="AD22" s="11">
        <f ca="1">IF(AD$2=0,INDIRECT(AB22&amp;"!"&amp;AC22&amp;$AG$2),0)</f>
        <v>33214</v>
      </c>
      <c r="AF22" s="43" t="str">
        <f>+'水洗化人口等'!B22</f>
        <v>33216</v>
      </c>
      <c r="AG22" s="11">
        <v>22</v>
      </c>
      <c r="AI22" s="43" t="s">
        <v>304</v>
      </c>
      <c r="AJ22" s="3" t="s">
        <v>37</v>
      </c>
    </row>
    <row r="23" spans="3:36" ht="16.5" customHeight="1">
      <c r="C23" s="41" t="s">
        <v>305</v>
      </c>
      <c r="D23" s="10">
        <f>IF(D$14&gt;0,C17/D$14,0)</f>
        <v>0.18993881177470412</v>
      </c>
      <c r="F23" s="9"/>
      <c r="J23" s="34"/>
      <c r="AA23" s="4" t="s">
        <v>299</v>
      </c>
      <c r="AB23" s="47" t="s">
        <v>278</v>
      </c>
      <c r="AC23" s="47" t="s">
        <v>306</v>
      </c>
      <c r="AD23" s="11">
        <f ca="1">IF(AD$2=0,INDIRECT(AB23&amp;"!"&amp;AC23&amp;$AG$2),0)</f>
        <v>218251</v>
      </c>
      <c r="AF23" s="43" t="str">
        <f>+'水洗化人口等'!B23</f>
        <v>33346</v>
      </c>
      <c r="AG23" s="11">
        <v>23</v>
      </c>
      <c r="AI23" s="43" t="s">
        <v>307</v>
      </c>
      <c r="AJ23" s="3" t="s">
        <v>36</v>
      </c>
    </row>
    <row r="24" spans="3:36" ht="16.5" customHeight="1" thickBot="1">
      <c r="C24" s="41" t="s">
        <v>308</v>
      </c>
      <c r="D24" s="10">
        <f>IF(D$9&gt;0,D7/D$9,0)</f>
        <v>0.9753874872542345</v>
      </c>
      <c r="J24" s="35" t="s">
        <v>309</v>
      </c>
      <c r="AA24" s="4" t="s">
        <v>160</v>
      </c>
      <c r="AB24" s="47" t="s">
        <v>278</v>
      </c>
      <c r="AC24" s="47" t="s">
        <v>310</v>
      </c>
      <c r="AD24" s="11">
        <f ca="1">IF(AD$2=0,INDIRECT(AB24&amp;"!"&amp;AC24&amp;$AG$2),0)</f>
        <v>402405</v>
      </c>
      <c r="AF24" s="43" t="str">
        <f>+'水洗化人口等'!B24</f>
        <v>33423</v>
      </c>
      <c r="AG24" s="11">
        <v>24</v>
      </c>
      <c r="AI24" s="43" t="s">
        <v>311</v>
      </c>
      <c r="AJ24" s="3" t="s">
        <v>35</v>
      </c>
    </row>
    <row r="25" spans="3:36" ht="16.5" customHeight="1">
      <c r="C25" s="41" t="s">
        <v>312</v>
      </c>
      <c r="D25" s="10">
        <f>IF(D$9&gt;0,D8/D$9,0)</f>
        <v>0.02461251274576553</v>
      </c>
      <c r="F25" s="176" t="s">
        <v>6</v>
      </c>
      <c r="G25" s="177"/>
      <c r="H25" s="177"/>
      <c r="I25" s="169" t="s">
        <v>313</v>
      </c>
      <c r="J25" s="171" t="s">
        <v>314</v>
      </c>
      <c r="AA25" s="4" t="s">
        <v>162</v>
      </c>
      <c r="AB25" s="47" t="s">
        <v>278</v>
      </c>
      <c r="AC25" s="47" t="s">
        <v>315</v>
      </c>
      <c r="AD25" s="11">
        <f ca="1">IF(AD$2=0,INDIRECT(AB25&amp;"!"&amp;AC25&amp;$AG$2),0)</f>
        <v>23114</v>
      </c>
      <c r="AF25" s="43" t="str">
        <f>+'水洗化人口等'!B25</f>
        <v>33445</v>
      </c>
      <c r="AG25" s="11">
        <v>25</v>
      </c>
      <c r="AI25" s="43" t="s">
        <v>316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278</v>
      </c>
      <c r="AC26" s="47" t="s">
        <v>317</v>
      </c>
      <c r="AD26" s="11">
        <f ca="1">IF(AD$2=0,INDIRECT(AB26&amp;"!"&amp;AC26&amp;$AG$2),0)</f>
        <v>0</v>
      </c>
      <c r="AF26" s="43" t="str">
        <f>+'水洗化人口等'!B26</f>
        <v>33461</v>
      </c>
      <c r="AG26" s="11">
        <v>26</v>
      </c>
      <c r="AI26" s="43" t="s">
        <v>318</v>
      </c>
      <c r="AJ26" s="3" t="s">
        <v>33</v>
      </c>
    </row>
    <row r="27" spans="6:36" ht="16.5" customHeight="1">
      <c r="F27" s="166" t="s">
        <v>165</v>
      </c>
      <c r="G27" s="167"/>
      <c r="H27" s="168"/>
      <c r="I27" s="20">
        <f>AD40</f>
        <v>503</v>
      </c>
      <c r="J27" s="36">
        <f>AD49</f>
        <v>47</v>
      </c>
      <c r="AA27" s="4" t="s">
        <v>175</v>
      </c>
      <c r="AB27" s="47" t="s">
        <v>278</v>
      </c>
      <c r="AC27" s="47" t="s">
        <v>319</v>
      </c>
      <c r="AD27" s="11">
        <f ca="1">IF(AD$2=0,INDIRECT(AB27&amp;"!"&amp;AC27&amp;$AG$2),0)</f>
        <v>12893</v>
      </c>
      <c r="AF27" s="43" t="str">
        <f>+'水洗化人口等'!B27</f>
        <v>33586</v>
      </c>
      <c r="AG27" s="11">
        <v>27</v>
      </c>
      <c r="AI27" s="43" t="s">
        <v>320</v>
      </c>
      <c r="AJ27" s="3" t="s">
        <v>32</v>
      </c>
    </row>
    <row r="28" spans="6:36" ht="16.5" customHeight="1">
      <c r="F28" s="173" t="s">
        <v>321</v>
      </c>
      <c r="G28" s="174"/>
      <c r="H28" s="175"/>
      <c r="I28" s="20">
        <f>AD41</f>
        <v>0</v>
      </c>
      <c r="J28" s="36">
        <f>AD50</f>
        <v>0</v>
      </c>
      <c r="AA28" s="4" t="s">
        <v>177</v>
      </c>
      <c r="AB28" s="47" t="s">
        <v>278</v>
      </c>
      <c r="AC28" s="47" t="s">
        <v>322</v>
      </c>
      <c r="AD28" s="11">
        <f ca="1">IF(AD$2=0,INDIRECT(AB28&amp;"!"&amp;AC28&amp;$AG$2),0)</f>
        <v>0</v>
      </c>
      <c r="AF28" s="43" t="str">
        <f>+'水洗化人口等'!B28</f>
        <v>33606</v>
      </c>
      <c r="AG28" s="11">
        <v>28</v>
      </c>
      <c r="AI28" s="43" t="s">
        <v>323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6492</v>
      </c>
      <c r="J29" s="36">
        <f>AD51</f>
        <v>76</v>
      </c>
      <c r="AA29" s="4" t="s">
        <v>179</v>
      </c>
      <c r="AB29" s="47" t="s">
        <v>278</v>
      </c>
      <c r="AC29" s="47" t="s">
        <v>324</v>
      </c>
      <c r="AD29" s="11">
        <f ca="1">IF(AD$2=0,INDIRECT(AB29&amp;"!"&amp;AC29&amp;$AG$2),0)</f>
        <v>0</v>
      </c>
      <c r="AF29" s="43" t="str">
        <f>+'水洗化人口等'!B29</f>
        <v>33622</v>
      </c>
      <c r="AG29" s="11">
        <v>29</v>
      </c>
      <c r="AI29" s="43" t="s">
        <v>325</v>
      </c>
      <c r="AJ29" s="3" t="s">
        <v>30</v>
      </c>
    </row>
    <row r="30" spans="6:36" ht="16.5" customHeight="1">
      <c r="F30" s="166" t="s">
        <v>162</v>
      </c>
      <c r="G30" s="167"/>
      <c r="H30" s="168"/>
      <c r="I30" s="20">
        <f>AD43</f>
        <v>3098</v>
      </c>
      <c r="J30" s="36">
        <f>AD52</f>
        <v>0</v>
      </c>
      <c r="AA30" s="4" t="s">
        <v>277</v>
      </c>
      <c r="AB30" s="47" t="s">
        <v>278</v>
      </c>
      <c r="AC30" s="47" t="s">
        <v>326</v>
      </c>
      <c r="AD30" s="11">
        <f ca="1">IF(AD$2=0,INDIRECT(AB30&amp;"!"&amp;AC30&amp;$AG$2),0)</f>
        <v>52</v>
      </c>
      <c r="AF30" s="43" t="str">
        <f>+'水洗化人口等'!B30</f>
        <v>33623</v>
      </c>
      <c r="AG30" s="11">
        <v>30</v>
      </c>
      <c r="AI30" s="43" t="s">
        <v>327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9</v>
      </c>
      <c r="J31" s="36">
        <f>AD53</f>
        <v>0</v>
      </c>
      <c r="AA31" s="4" t="s">
        <v>291</v>
      </c>
      <c r="AB31" s="47" t="s">
        <v>278</v>
      </c>
      <c r="AC31" s="47" t="s">
        <v>255</v>
      </c>
      <c r="AD31" s="11">
        <f ca="1">IF(AD$2=0,INDIRECT(AB31&amp;"!"&amp;AC31&amp;$AG$2),0)</f>
        <v>0</v>
      </c>
      <c r="AF31" s="43" t="str">
        <f>+'水洗化人口等'!B31</f>
        <v>33643</v>
      </c>
      <c r="AG31" s="11">
        <v>31</v>
      </c>
      <c r="AI31" s="43" t="s">
        <v>328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244</v>
      </c>
      <c r="J32" s="25" t="s">
        <v>264</v>
      </c>
      <c r="AA32" s="4" t="s">
        <v>295</v>
      </c>
      <c r="AB32" s="47" t="s">
        <v>278</v>
      </c>
      <c r="AC32" s="47" t="s">
        <v>329</v>
      </c>
      <c r="AD32" s="11">
        <f ca="1">IF(AD$2=0,INDIRECT(AB32&amp;"!"&amp;AC32&amp;$AG$2),0)</f>
        <v>15575</v>
      </c>
      <c r="AF32" s="43" t="str">
        <f>+'水洗化人口等'!B32</f>
        <v>33663</v>
      </c>
      <c r="AG32" s="11">
        <v>32</v>
      </c>
      <c r="AI32" s="43" t="s">
        <v>330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2434</v>
      </c>
      <c r="J33" s="25" t="s">
        <v>264</v>
      </c>
      <c r="AA33" s="4" t="s">
        <v>299</v>
      </c>
      <c r="AB33" s="47" t="s">
        <v>278</v>
      </c>
      <c r="AC33" s="47" t="s">
        <v>266</v>
      </c>
      <c r="AD33" s="11">
        <f ca="1">IF(AD$2=0,INDIRECT(AB33&amp;"!"&amp;AC33&amp;$AG$2),0)</f>
        <v>433985</v>
      </c>
      <c r="AF33" s="43" t="str">
        <f>+'水洗化人口等'!B33</f>
        <v>33666</v>
      </c>
      <c r="AG33" s="11">
        <v>33</v>
      </c>
      <c r="AI33" s="43" t="s">
        <v>331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54</v>
      </c>
      <c r="J34" s="25" t="s">
        <v>264</v>
      </c>
      <c r="AA34" s="4" t="s">
        <v>160</v>
      </c>
      <c r="AB34" s="47" t="s">
        <v>278</v>
      </c>
      <c r="AC34" s="47" t="s">
        <v>332</v>
      </c>
      <c r="AD34" s="47">
        <f ca="1">IF(AD$2=0,INDIRECT(AB34&amp;"!"&amp;AC34&amp;$AG$2),0)</f>
        <v>20861</v>
      </c>
      <c r="AF34" s="43" t="str">
        <f>+'水洗化人口等'!B34</f>
        <v>33681</v>
      </c>
      <c r="AG34" s="11">
        <v>34</v>
      </c>
      <c r="AI34" s="43" t="s">
        <v>333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8483</v>
      </c>
      <c r="J35" s="25" t="s">
        <v>264</v>
      </c>
      <c r="AA35" s="4" t="s">
        <v>162</v>
      </c>
      <c r="AB35" s="47" t="s">
        <v>278</v>
      </c>
      <c r="AC35" s="47" t="s">
        <v>334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335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21317</v>
      </c>
      <c r="J36" s="38">
        <f>SUM(J27:J31)</f>
        <v>123</v>
      </c>
      <c r="AA36" s="4" t="s">
        <v>1</v>
      </c>
      <c r="AB36" s="47" t="s">
        <v>278</v>
      </c>
      <c r="AC36" s="47" t="s">
        <v>336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337</v>
      </c>
      <c r="AJ36" s="3" t="s">
        <v>23</v>
      </c>
    </row>
    <row r="37" spans="27:36" ht="13.5">
      <c r="AA37" s="4" t="s">
        <v>160</v>
      </c>
      <c r="AB37" s="47" t="s">
        <v>278</v>
      </c>
      <c r="AC37" s="47" t="s">
        <v>338</v>
      </c>
      <c r="AD37" s="47">
        <f ca="1">IF(AD$2=0,INDIRECT(AB37&amp;"!"&amp;AC37&amp;$AG$2),0)</f>
        <v>25</v>
      </c>
      <c r="AF37" s="43">
        <f>+'水洗化人口等'!B37</f>
        <v>0</v>
      </c>
      <c r="AG37" s="11">
        <v>37</v>
      </c>
      <c r="AI37" s="43" t="s">
        <v>339</v>
      </c>
      <c r="AJ37" s="3" t="s">
        <v>22</v>
      </c>
    </row>
    <row r="38" spans="27:36" ht="13.5" hidden="1">
      <c r="AA38" s="4" t="s">
        <v>162</v>
      </c>
      <c r="AB38" s="47" t="s">
        <v>278</v>
      </c>
      <c r="AC38" s="47" t="s">
        <v>340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341</v>
      </c>
      <c r="AJ38" s="3" t="s">
        <v>21</v>
      </c>
    </row>
    <row r="39" spans="27:36" ht="13.5" hidden="1">
      <c r="AA39" s="4" t="s">
        <v>1</v>
      </c>
      <c r="AB39" s="47" t="s">
        <v>278</v>
      </c>
      <c r="AC39" s="47" t="s">
        <v>342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343</v>
      </c>
      <c r="AJ39" s="3" t="s">
        <v>20</v>
      </c>
    </row>
    <row r="40" spans="27:36" ht="13.5" hidden="1">
      <c r="AA40" s="4" t="s">
        <v>165</v>
      </c>
      <c r="AB40" s="47" t="s">
        <v>278</v>
      </c>
      <c r="AC40" s="47" t="s">
        <v>344</v>
      </c>
      <c r="AD40" s="47">
        <f ca="1">IF(AD$2=0,INDIRECT(AB40&amp;"!"&amp;AC40&amp;$AG$2),0)</f>
        <v>503</v>
      </c>
      <c r="AF40" s="43">
        <f>+'水洗化人口等'!B40</f>
        <v>0</v>
      </c>
      <c r="AG40" s="11">
        <v>40</v>
      </c>
      <c r="AI40" s="43" t="s">
        <v>345</v>
      </c>
      <c r="AJ40" s="3" t="s">
        <v>19</v>
      </c>
    </row>
    <row r="41" spans="27:36" ht="13.5" hidden="1">
      <c r="AA41" s="4" t="s">
        <v>321</v>
      </c>
      <c r="AB41" s="47" t="s">
        <v>278</v>
      </c>
      <c r="AC41" s="47" t="s">
        <v>346</v>
      </c>
      <c r="AD41" s="47">
        <f ca="1">IF(AD$2=0,INDIRECT(AB41&amp;"!"&amp;AC41&amp;$AG$2),0)</f>
        <v>0</v>
      </c>
      <c r="AF41" s="43">
        <f>+'水洗化人口等'!B41</f>
        <v>0</v>
      </c>
      <c r="AG41" s="11">
        <v>41</v>
      </c>
      <c r="AI41" s="43" t="s">
        <v>347</v>
      </c>
      <c r="AJ41" s="3" t="s">
        <v>18</v>
      </c>
    </row>
    <row r="42" spans="27:36" ht="13.5" hidden="1">
      <c r="AA42" s="4" t="s">
        <v>0</v>
      </c>
      <c r="AB42" s="47" t="s">
        <v>278</v>
      </c>
      <c r="AC42" s="47" t="s">
        <v>348</v>
      </c>
      <c r="AD42" s="47">
        <f ca="1">IF(AD$2=0,INDIRECT(AB42&amp;"!"&amp;AC42&amp;$AG$2),0)</f>
        <v>6492</v>
      </c>
      <c r="AF42" s="43">
        <f>+'水洗化人口等'!B42</f>
        <v>0</v>
      </c>
      <c r="AG42" s="11">
        <v>42</v>
      </c>
      <c r="AI42" s="43" t="s">
        <v>349</v>
      </c>
      <c r="AJ42" s="3" t="s">
        <v>17</v>
      </c>
    </row>
    <row r="43" spans="27:36" ht="13.5" hidden="1">
      <c r="AA43" s="4" t="s">
        <v>162</v>
      </c>
      <c r="AB43" s="47" t="s">
        <v>278</v>
      </c>
      <c r="AC43" s="47" t="s">
        <v>350</v>
      </c>
      <c r="AD43" s="47">
        <f ca="1">IF(AD$2=0,INDIRECT(AB43&amp;"!"&amp;AC43&amp;$AG$2),0)</f>
        <v>3098</v>
      </c>
      <c r="AF43" s="43">
        <f>+'水洗化人口等'!B43</f>
        <v>0</v>
      </c>
      <c r="AG43" s="11">
        <v>43</v>
      </c>
      <c r="AI43" s="43" t="s">
        <v>351</v>
      </c>
      <c r="AJ43" s="3" t="s">
        <v>16</v>
      </c>
    </row>
    <row r="44" spans="27:36" ht="13.5" hidden="1">
      <c r="AA44" s="4" t="s">
        <v>1</v>
      </c>
      <c r="AB44" s="47" t="s">
        <v>278</v>
      </c>
      <c r="AC44" s="47" t="s">
        <v>352</v>
      </c>
      <c r="AD44" s="47">
        <f ca="1">IF(AD$2=0,INDIRECT(AB44&amp;"!"&amp;AC44&amp;$AG$2),0)</f>
        <v>9</v>
      </c>
      <c r="AF44" s="43">
        <f>+'水洗化人口等'!B44</f>
        <v>0</v>
      </c>
      <c r="AG44" s="11">
        <v>44</v>
      </c>
      <c r="AI44" s="43" t="s">
        <v>353</v>
      </c>
      <c r="AJ44" s="3" t="s">
        <v>15</v>
      </c>
    </row>
    <row r="45" spans="27:36" ht="13.5" hidden="1">
      <c r="AA45" s="4" t="s">
        <v>2</v>
      </c>
      <c r="AB45" s="47" t="s">
        <v>278</v>
      </c>
      <c r="AC45" s="47" t="s">
        <v>354</v>
      </c>
      <c r="AD45" s="47">
        <f ca="1">IF(AD$2=0,INDIRECT(AB45&amp;"!"&amp;AC45&amp;$AG$2),0)</f>
        <v>244</v>
      </c>
      <c r="AF45" s="43">
        <f>+'水洗化人口等'!B45</f>
        <v>0</v>
      </c>
      <c r="AG45" s="11">
        <v>45</v>
      </c>
      <c r="AI45" s="43" t="s">
        <v>355</v>
      </c>
      <c r="AJ45" s="3" t="s">
        <v>14</v>
      </c>
    </row>
    <row r="46" spans="27:36" ht="13.5" hidden="1">
      <c r="AA46" s="4" t="s">
        <v>3</v>
      </c>
      <c r="AB46" s="47" t="s">
        <v>278</v>
      </c>
      <c r="AC46" s="47" t="s">
        <v>356</v>
      </c>
      <c r="AD46" s="47">
        <f ca="1">IF(AD$2=0,INDIRECT(AB46&amp;"!"&amp;AC46&amp;$AG$2),0)</f>
        <v>2434</v>
      </c>
      <c r="AF46" s="43">
        <f>+'水洗化人口等'!B46</f>
        <v>0</v>
      </c>
      <c r="AG46" s="11">
        <v>46</v>
      </c>
      <c r="AI46" s="43" t="s">
        <v>357</v>
      </c>
      <c r="AJ46" s="3" t="s">
        <v>13</v>
      </c>
    </row>
    <row r="47" spans="27:36" ht="13.5" hidden="1">
      <c r="AA47" s="4" t="s">
        <v>4</v>
      </c>
      <c r="AB47" s="47" t="s">
        <v>278</v>
      </c>
      <c r="AC47" s="47" t="s">
        <v>358</v>
      </c>
      <c r="AD47" s="47">
        <f ca="1">IF(AD$2=0,INDIRECT(AB47&amp;"!"&amp;AC47&amp;$AG$2),0)</f>
        <v>54</v>
      </c>
      <c r="AF47" s="43">
        <f>+'水洗化人口等'!B47</f>
        <v>0</v>
      </c>
      <c r="AG47" s="11">
        <v>47</v>
      </c>
      <c r="AI47" s="43" t="s">
        <v>359</v>
      </c>
      <c r="AJ47" s="3" t="s">
        <v>12</v>
      </c>
    </row>
    <row r="48" spans="27:36" ht="13.5" hidden="1">
      <c r="AA48" s="4" t="s">
        <v>5</v>
      </c>
      <c r="AB48" s="47" t="s">
        <v>278</v>
      </c>
      <c r="AC48" s="47" t="s">
        <v>360</v>
      </c>
      <c r="AD48" s="47">
        <f ca="1">IF(AD$2=0,INDIRECT(AB48&amp;"!"&amp;AC48&amp;$AG$2),0)</f>
        <v>8483</v>
      </c>
      <c r="AF48" s="43">
        <f>+'水洗化人口等'!B48</f>
        <v>0</v>
      </c>
      <c r="AG48" s="11">
        <v>48</v>
      </c>
      <c r="AI48" s="43" t="s">
        <v>361</v>
      </c>
      <c r="AJ48" s="3" t="s">
        <v>11</v>
      </c>
    </row>
    <row r="49" spans="27:36" ht="13.5" hidden="1">
      <c r="AA49" s="4" t="s">
        <v>165</v>
      </c>
      <c r="AB49" s="47" t="s">
        <v>278</v>
      </c>
      <c r="AC49" s="47" t="s">
        <v>362</v>
      </c>
      <c r="AD49" s="47">
        <f ca="1">IF(AD$2=0,INDIRECT(AB49&amp;"!"&amp;AC49&amp;$AG$2),0)</f>
        <v>47</v>
      </c>
      <c r="AF49" s="43">
        <f>+'水洗化人口等'!B49</f>
        <v>0</v>
      </c>
      <c r="AG49" s="11">
        <v>49</v>
      </c>
      <c r="AI49" s="43" t="s">
        <v>363</v>
      </c>
      <c r="AJ49" s="3" t="s">
        <v>10</v>
      </c>
    </row>
    <row r="50" spans="27:36" ht="13.5" hidden="1">
      <c r="AA50" s="4" t="s">
        <v>321</v>
      </c>
      <c r="AB50" s="47" t="s">
        <v>278</v>
      </c>
      <c r="AC50" s="47" t="s">
        <v>364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365</v>
      </c>
      <c r="AJ50" s="3" t="s">
        <v>9</v>
      </c>
    </row>
    <row r="51" spans="27:36" ht="13.5" hidden="1">
      <c r="AA51" s="4" t="s">
        <v>0</v>
      </c>
      <c r="AB51" s="47" t="s">
        <v>278</v>
      </c>
      <c r="AC51" s="47" t="s">
        <v>366</v>
      </c>
      <c r="AD51" s="47">
        <f ca="1">IF(AD$2=0,INDIRECT(AB51&amp;"!"&amp;AC51&amp;$AG$2),0)</f>
        <v>76</v>
      </c>
      <c r="AF51" s="43">
        <f>+'水洗化人口等'!B51</f>
        <v>0</v>
      </c>
      <c r="AG51" s="11">
        <v>51</v>
      </c>
      <c r="AI51" s="43" t="s">
        <v>367</v>
      </c>
      <c r="AJ51" s="3" t="s">
        <v>8</v>
      </c>
    </row>
    <row r="52" spans="27:36" ht="13.5" hidden="1">
      <c r="AA52" s="4" t="s">
        <v>162</v>
      </c>
      <c r="AB52" s="47" t="s">
        <v>278</v>
      </c>
      <c r="AC52" s="47" t="s">
        <v>368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369</v>
      </c>
      <c r="AJ52" s="3" t="s">
        <v>7</v>
      </c>
    </row>
    <row r="53" spans="27:33" ht="13.5" hidden="1">
      <c r="AA53" s="4" t="s">
        <v>1</v>
      </c>
      <c r="AB53" s="47" t="s">
        <v>278</v>
      </c>
      <c r="AC53" s="47" t="s">
        <v>370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2011-02-23T10:31:45Z</dcterms:modified>
  <cp:category/>
  <cp:version/>
  <cp:contentType/>
  <cp:contentStatus/>
</cp:coreProperties>
</file>