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4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'ごみ処理概要'!$2:$26</definedName>
    <definedName name="_xlnm.Print_Area" localSheetId="3">'ごみ処理量内訳'!$2:$26</definedName>
    <definedName name="_xlnm.Print_Area" localSheetId="1">'ごみ搬入量内訳'!$2:$26</definedName>
    <definedName name="_xlnm.Print_Area" localSheetId="6">'災害廃棄物搬入量'!$2:$26</definedName>
    <definedName name="_xlnm.Print_Area" localSheetId="2">'施設区分別搬入量内訳'!$2:$26</definedName>
    <definedName name="_xlnm.Print_Area" localSheetId="5">'施設資源化量内訳'!$2:$26</definedName>
    <definedName name="_xlnm.Print_Area" localSheetId="4">'資源化量内訳'!$2:$26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<sst xmlns="http://schemas.openxmlformats.org/spreadsheetml/2006/main" count="3825" uniqueCount="788">
  <si>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</si>
  <si>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</si>
  <si>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</si>
  <si>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</si>
  <si>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</si>
  <si>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</si>
  <si>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</si>
  <si>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</si>
  <si>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</si>
  <si>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</si>
  <si>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</si>
  <si>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</si>
  <si>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</si>
  <si>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</si>
  <si>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</si>
  <si>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</si>
  <si>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</si>
  <si>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</si>
  <si>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</si>
  <si>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</si>
  <si>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</si>
  <si>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</si>
  <si>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</si>
  <si>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</si>
  <si>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</si>
  <si>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</si>
  <si>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</si>
  <si>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</si>
  <si>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</si>
  <si>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</si>
  <si>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</si>
  <si>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</si>
  <si>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</si>
  <si>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</si>
  <si>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</si>
  <si>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</si>
  <si>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</si>
  <si>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</si>
  <si>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</si>
  <si>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</si>
  <si>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</si>
  <si>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</si>
  <si>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</si>
  <si>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</si>
  <si>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</si>
  <si>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</si>
  <si>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</si>
  <si>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</si>
  <si>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</si>
  <si>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</si>
  <si>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</si>
  <si>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</si>
  <si>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</si>
  <si>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</si>
  <si>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</si>
  <si>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</si>
  <si>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</si>
  <si>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</si>
  <si>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</si>
  <si>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</si>
  <si>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</si>
  <si>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</si>
  <si>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</si>
  <si>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</si>
  <si>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</si>
  <si>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</si>
  <si>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</si>
  <si>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</si>
  <si>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</si>
  <si>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</si>
  <si>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</si>
  <si>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</si>
  <si>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</si>
  <si>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</si>
  <si>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</si>
  <si>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</si>
  <si>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</si>
  <si>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</si>
  <si>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</si>
  <si>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</si>
  <si>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</si>
  <si>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</si>
  <si>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</si>
  <si>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</si>
  <si>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</si>
  <si>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</si>
  <si>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</si>
  <si>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</si>
  <si>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</si>
  <si>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</si>
  <si>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</si>
  <si>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</si>
  <si>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</si>
  <si>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</si>
  <si>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</si>
  <si>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</si>
  <si>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</si>
  <si>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</si>
  <si>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</si>
  <si>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</si>
  <si>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</si>
  <si>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</si>
  <si>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</si>
  <si>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</si>
  <si>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</si>
  <si>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</si>
  <si>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</si>
  <si>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</si>
  <si>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</si>
  <si>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</si>
  <si>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</si>
  <si>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</si>
  <si>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</si>
  <si>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</si>
  <si>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</si>
  <si>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</si>
  <si>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</si>
  <si>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</si>
  <si>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</si>
  <si>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</si>
  <si>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</si>
  <si>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</si>
  <si>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</si>
  <si>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</si>
  <si>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</si>
  <si>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</si>
  <si>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</si>
  <si>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</si>
  <si>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</si>
  <si>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</si>
  <si>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</si>
  <si>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</si>
  <si>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</si>
  <si>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</si>
  <si>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</si>
  <si>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</si>
  <si>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</si>
  <si>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</si>
  <si>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</si>
  <si>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</si>
  <si>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</si>
  <si>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</si>
  <si>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</si>
  <si>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</si>
  <si>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</si>
  <si>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</si>
  <si>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</si>
  <si>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</si>
  <si>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</si>
  <si>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</si>
  <si>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</si>
  <si>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</si>
  <si>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</si>
  <si>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</si>
  <si>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</si>
  <si>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</si>
  <si>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</si>
  <si>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</si>
  <si>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</si>
  <si>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</si>
  <si>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</si>
  <si>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</si>
  <si>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</si>
  <si>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</si>
  <si>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</si>
  <si>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</si>
  <si>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</si>
  <si>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</si>
  <si>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</si>
  <si>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</si>
  <si>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</si>
  <si>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</si>
  <si>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</si>
  <si>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</si>
  <si>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</si>
  <si>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</si>
  <si>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</si>
  <si>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</si>
  <si>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</si>
  <si>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</si>
  <si>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</si>
  <si>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</si>
  <si>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</si>
  <si>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</si>
  <si>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</si>
  <si>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</si>
  <si>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</si>
  <si>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</si>
  <si>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鳥取県</t>
  </si>
  <si>
    <t>31000</t>
  </si>
  <si>
    <t>31000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</si>
  <si>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</si>
  <si>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</si>
  <si>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</si>
  <si>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</si>
  <si>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</si>
  <si>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</si>
  <si>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</si>
  <si>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</si>
  <si>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</si>
  <si>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</si>
  <si>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</si>
  <si>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</si>
  <si>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</si>
  <si>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</si>
  <si>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</si>
  <si>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</si>
  <si>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</si>
  <si>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</si>
  <si>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</si>
  <si>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</si>
  <si>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</si>
  <si>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</si>
  <si>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</si>
  <si>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</si>
  <si>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</si>
  <si>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</si>
  <si>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</si>
  <si>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</si>
  <si>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</si>
  <si>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</si>
  <si>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</si>
  <si>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</si>
  <si>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</si>
  <si>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</si>
  <si>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</si>
  <si>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</si>
  <si>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</si>
  <si>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</si>
  <si>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</si>
  <si>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</si>
  <si>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</si>
  <si>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</si>
  <si>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</si>
  <si>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</si>
  <si>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</si>
  <si>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</si>
  <si>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</si>
  <si>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</si>
  <si>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</si>
  <si>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</si>
  <si>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</si>
  <si>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</si>
  <si>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</si>
  <si>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</si>
  <si>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</si>
  <si>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</si>
  <si>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</si>
  <si>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</si>
  <si>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</si>
  <si>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</si>
  <si>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</si>
  <si>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</si>
  <si>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</si>
  <si>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</si>
  <si>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</si>
  <si>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</si>
  <si>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</si>
  <si>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</si>
  <si>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</si>
  <si>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</si>
  <si>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</si>
  <si>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</si>
  <si>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</si>
  <si>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</si>
  <si>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</si>
  <si>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</si>
  <si>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合計</t>
  </si>
  <si>
    <t>混合ごみ</t>
  </si>
  <si>
    <t>可燃ごみ</t>
  </si>
  <si>
    <t>（ｔ）</t>
  </si>
  <si>
    <t>(t)</t>
  </si>
  <si>
    <t>鳥取県</t>
  </si>
  <si>
    <t>31000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</si>
  <si>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</si>
  <si>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</si>
  <si>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</si>
  <si>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</si>
  <si>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</si>
  <si>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</si>
  <si>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</si>
  <si>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</si>
  <si>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</si>
  <si>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</si>
  <si>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</si>
  <si>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</si>
  <si>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</si>
  <si>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</si>
  <si>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</si>
  <si>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</si>
  <si>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</si>
  <si>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</si>
  <si>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</si>
  <si>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</si>
  <si>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</si>
  <si>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</si>
  <si>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</si>
  <si>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</si>
  <si>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</si>
  <si>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</si>
  <si>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</si>
  <si>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</si>
  <si>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</si>
  <si>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</si>
  <si>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</si>
  <si>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</si>
  <si>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</si>
  <si>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</si>
  <si>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</si>
  <si>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</si>
  <si>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</si>
  <si>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</si>
  <si>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処理施設別ごみ搬入量の状況（平成21年度実績）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</si>
  <si>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</si>
  <si>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</si>
  <si>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</si>
  <si>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</si>
  <si>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</si>
  <si>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</si>
  <si>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</si>
  <si>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</si>
  <si>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</si>
  <si>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</si>
  <si>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</si>
  <si>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</si>
  <si>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</si>
  <si>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</si>
  <si>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</si>
  <si>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</si>
  <si>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</si>
  <si>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</si>
  <si>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</si>
  <si>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</si>
  <si>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</si>
  <si>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</si>
  <si>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</si>
  <si>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</si>
  <si>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</si>
  <si>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鳥取県</t>
  </si>
  <si>
    <t>31000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</si>
  <si>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</si>
  <si>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</si>
  <si>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</si>
  <si>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</si>
  <si>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</si>
  <si>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</si>
  <si>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</si>
  <si>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</si>
  <si>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</si>
  <si>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</si>
  <si>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</si>
  <si>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</si>
  <si>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</si>
  <si>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</si>
  <si>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</si>
  <si>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</si>
  <si>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</si>
  <si>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</si>
  <si>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</si>
  <si>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</si>
  <si>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</si>
  <si>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</si>
  <si>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</si>
  <si>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</si>
  <si>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</si>
  <si>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</si>
  <si>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</si>
  <si>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</si>
  <si>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</si>
  <si>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</si>
  <si>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</si>
  <si>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</si>
  <si>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</si>
  <si>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</si>
  <si>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</si>
  <si>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</si>
  <si>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</si>
  <si>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</si>
  <si>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ごみ処理の状況（平成21年度実績）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</si>
  <si>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</si>
  <si>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</si>
  <si>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</si>
  <si>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</si>
  <si>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</si>
  <si>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</si>
  <si>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</si>
  <si>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</si>
  <si>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</si>
  <si>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</si>
  <si>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</si>
  <si>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</si>
  <si>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</si>
  <si>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</si>
  <si>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</si>
  <si>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</si>
  <si>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</si>
  <si>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</si>
  <si>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</si>
  <si>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</si>
  <si>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</si>
  <si>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</si>
  <si>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</si>
  <si>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</si>
  <si>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</si>
  <si>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</si>
  <si>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</si>
  <si>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</si>
  <si>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</si>
  <si>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</si>
  <si>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</si>
  <si>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</si>
  <si>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</si>
  <si>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</si>
  <si>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</si>
  <si>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</si>
  <si>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</si>
  <si>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</si>
  <si>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</si>
  <si>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</si>
  <si>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</si>
  <si>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</si>
  <si>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</si>
  <si>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</si>
  <si>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</si>
  <si>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</si>
  <si>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</si>
  <si>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</si>
  <si>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</si>
  <si>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</si>
  <si>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（ｔ）</t>
  </si>
  <si>
    <t>(t)</t>
  </si>
  <si>
    <t>鳥取県</t>
  </si>
  <si>
    <t>31000</t>
  </si>
  <si>
    <t>31201</t>
  </si>
  <si>
    <t>鳥取市</t>
  </si>
  <si>
    <t>-</t>
  </si>
  <si>
    <t>有る</t>
  </si>
  <si>
    <t>31202</t>
  </si>
  <si>
    <t>米子市</t>
  </si>
  <si>
    <t>無い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</si>
  <si>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</si>
  <si>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</si>
  <si>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</si>
  <si>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</si>
  <si>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</si>
  <si>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</si>
  <si>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</si>
  <si>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</si>
  <si>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</si>
  <si>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</si>
  <si>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</si>
  <si>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</si>
  <si>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</si>
  <si>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</si>
  <si>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</si>
  <si>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</si>
  <si>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</si>
  <si>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</si>
  <si>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</si>
  <si>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</si>
  <si>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</si>
  <si>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</si>
  <si>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</si>
  <si>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</si>
  <si>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</si>
  <si>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</si>
  <si>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</si>
  <si>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</si>
  <si>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</si>
  <si>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</si>
  <si>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</si>
  <si>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</si>
  <si>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</si>
  <si>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</si>
  <si>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中間処理後の再生利用量の状況（平成21年度実績）</t>
  </si>
  <si>
    <t>都道府県名</t>
  </si>
  <si>
    <t>地方公共団体コード</t>
  </si>
  <si>
    <t>市区町村名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</si>
  <si>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</si>
  <si>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合計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</si>
  <si>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</si>
  <si>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</si>
  <si>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</si>
  <si>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</si>
  <si>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</si>
  <si>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</si>
  <si>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</si>
  <si>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</si>
  <si>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</si>
  <si>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</si>
  <si>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</si>
  <si>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</si>
  <si>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</si>
  <si>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</si>
  <si>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</si>
  <si>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</si>
  <si>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</si>
  <si>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</si>
  <si>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</si>
  <si>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その他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</si>
  <si>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</si>
  <si>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</si>
  <si>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</si>
  <si>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</si>
  <si>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</si>
  <si>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</si>
  <si>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</si>
  <si>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</si>
  <si>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</si>
  <si>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</si>
  <si>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</si>
  <si>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</si>
  <si>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</si>
  <si>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</si>
  <si>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</si>
  <si>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</si>
  <si>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</si>
  <si>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</si>
  <si>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</si>
  <si>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</si>
  <si>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</si>
  <si>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(t)</t>
  </si>
  <si>
    <t>-</t>
  </si>
  <si>
    <t>災害廃棄物の処理処分状況（平成21年度実績）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</si>
  <si>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</si>
  <si>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</si>
  <si>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</si>
  <si>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</si>
  <si>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</si>
  <si>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</si>
  <si>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</si>
  <si>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</si>
  <si>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</si>
  <si>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</si>
  <si>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</si>
  <si>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</si>
  <si>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</si>
  <si>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</si>
  <si>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</si>
  <si>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</si>
  <si>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</si>
  <si>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</si>
  <si>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</si>
  <si>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</si>
  <si>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</si>
  <si>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</si>
  <si>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</si>
  <si>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</si>
  <si>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</si>
  <si>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</si>
  <si>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</si>
  <si>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</si>
  <si>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</si>
  <si>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</si>
  <si>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</si>
  <si>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</si>
  <si>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</si>
  <si>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</si>
  <si>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鳥取県</t>
  </si>
  <si>
    <t>31000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</si>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</sst>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2" fillId="0" borderId="0" xfId="0" applyNumberFormat="1" applyFont="1" applyAlignment="1">
      <alignment vertical="center"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9" fillId="35" borderId="3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90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298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09" t="s">
        <v>134</v>
      </c>
      <c r="B2" s="309" t="s">
        <v>135</v>
      </c>
      <c r="C2" s="309" t="s">
        <v>136</v>
      </c>
      <c r="D2" s="313" t="s">
        <v>137</v>
      </c>
      <c r="E2" s="314"/>
      <c r="F2" s="218"/>
      <c r="G2" s="219" t="s">
        <v>139</v>
      </c>
      <c r="H2" s="313" t="s">
        <v>140</v>
      </c>
      <c r="I2" s="314"/>
      <c r="J2" s="314"/>
      <c r="K2" s="328"/>
      <c r="L2" s="329" t="s">
        <v>141</v>
      </c>
      <c r="M2" s="330"/>
      <c r="N2" s="331"/>
      <c r="O2" s="315" t="s">
        <v>143</v>
      </c>
      <c r="P2" s="299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07" t="s">
        <v>145</v>
      </c>
      <c r="AC2" s="313" t="s">
        <v>146</v>
      </c>
      <c r="AD2" s="314"/>
      <c r="AE2" s="314"/>
      <c r="AF2" s="314"/>
      <c r="AG2" s="314"/>
      <c r="AH2" s="314"/>
      <c r="AI2" s="314"/>
      <c r="AJ2" s="327"/>
      <c r="AK2" s="307" t="s">
        <v>147</v>
      </c>
      <c r="AL2" s="307" t="s">
        <v>148</v>
      </c>
      <c r="AM2" s="313" t="s">
        <v>149</v>
      </c>
      <c r="AN2" s="325"/>
      <c r="AO2" s="325"/>
      <c r="AP2" s="326"/>
    </row>
    <row r="3" spans="1:42" s="193" customFormat="1" ht="25.5" customHeight="1">
      <c r="A3" s="310"/>
      <c r="B3" s="310"/>
      <c r="C3" s="312"/>
      <c r="D3" s="216"/>
      <c r="E3" s="315" t="s">
        <v>151</v>
      </c>
      <c r="F3" s="315" t="s">
        <v>153</v>
      </c>
      <c r="G3" s="217"/>
      <c r="H3" s="315" t="s">
        <v>154</v>
      </c>
      <c r="I3" s="315" t="s">
        <v>155</v>
      </c>
      <c r="J3" s="315" t="s">
        <v>157</v>
      </c>
      <c r="K3" s="317" t="s">
        <v>158</v>
      </c>
      <c r="L3" s="318" t="s">
        <v>159</v>
      </c>
      <c r="M3" s="318" t="s">
        <v>160</v>
      </c>
      <c r="N3" s="318" t="s">
        <v>161</v>
      </c>
      <c r="O3" s="316"/>
      <c r="P3" s="315" t="s">
        <v>162</v>
      </c>
      <c r="Q3" s="315" t="s">
        <v>163</v>
      </c>
      <c r="R3" s="320" t="s">
        <v>164</v>
      </c>
      <c r="S3" s="321"/>
      <c r="T3" s="321"/>
      <c r="U3" s="321"/>
      <c r="V3" s="321"/>
      <c r="W3" s="321"/>
      <c r="X3" s="321"/>
      <c r="Y3" s="322"/>
      <c r="Z3" s="315" t="s">
        <v>165</v>
      </c>
      <c r="AA3" s="317" t="s">
        <v>158</v>
      </c>
      <c r="AB3" s="308"/>
      <c r="AC3" s="315" t="s">
        <v>167</v>
      </c>
      <c r="AD3" s="315" t="s">
        <v>168</v>
      </c>
      <c r="AE3" s="315" t="s">
        <v>170</v>
      </c>
      <c r="AF3" s="315" t="s">
        <v>172</v>
      </c>
      <c r="AG3" s="315" t="s">
        <v>174</v>
      </c>
      <c r="AH3" s="315" t="s">
        <v>176</v>
      </c>
      <c r="AI3" s="315" t="s">
        <v>178</v>
      </c>
      <c r="AJ3" s="317" t="s">
        <v>158</v>
      </c>
      <c r="AK3" s="308"/>
      <c r="AL3" s="308"/>
      <c r="AM3" s="315" t="s">
        <v>163</v>
      </c>
      <c r="AN3" s="315" t="s">
        <v>179</v>
      </c>
      <c r="AO3" s="315" t="s">
        <v>180</v>
      </c>
      <c r="AP3" s="317" t="s">
        <v>158</v>
      </c>
    </row>
    <row r="4" spans="1:42" s="193" customFormat="1" ht="36" customHeight="1">
      <c r="A4" s="310"/>
      <c r="B4" s="310"/>
      <c r="C4" s="312"/>
      <c r="D4" s="216"/>
      <c r="E4" s="316"/>
      <c r="F4" s="324"/>
      <c r="G4" s="222"/>
      <c r="H4" s="316"/>
      <c r="I4" s="316"/>
      <c r="J4" s="316"/>
      <c r="K4" s="317"/>
      <c r="L4" s="317"/>
      <c r="M4" s="317"/>
      <c r="N4" s="317"/>
      <c r="O4" s="316"/>
      <c r="P4" s="319"/>
      <c r="Q4" s="319"/>
      <c r="R4" s="317" t="s">
        <v>158</v>
      </c>
      <c r="S4" s="315" t="s">
        <v>168</v>
      </c>
      <c r="T4" s="315" t="s">
        <v>181</v>
      </c>
      <c r="U4" s="315" t="s">
        <v>170</v>
      </c>
      <c r="V4" s="315" t="s">
        <v>172</v>
      </c>
      <c r="W4" s="315" t="s">
        <v>174</v>
      </c>
      <c r="X4" s="315" t="s">
        <v>182</v>
      </c>
      <c r="Y4" s="315" t="s">
        <v>183</v>
      </c>
      <c r="Z4" s="323"/>
      <c r="AA4" s="317"/>
      <c r="AB4" s="308"/>
      <c r="AC4" s="319"/>
      <c r="AD4" s="319"/>
      <c r="AE4" s="319"/>
      <c r="AF4" s="324"/>
      <c r="AG4" s="324"/>
      <c r="AH4" s="319"/>
      <c r="AI4" s="319"/>
      <c r="AJ4" s="317"/>
      <c r="AK4" s="308"/>
      <c r="AL4" s="308"/>
      <c r="AM4" s="319"/>
      <c r="AN4" s="319"/>
      <c r="AO4" s="319"/>
      <c r="AP4" s="317"/>
    </row>
    <row r="5" spans="1:42" s="194" customFormat="1" ht="69" customHeight="1">
      <c r="A5" s="310"/>
      <c r="B5" s="310"/>
      <c r="C5" s="312"/>
      <c r="D5" s="223"/>
      <c r="E5" s="224"/>
      <c r="F5" s="224"/>
      <c r="G5" s="224"/>
      <c r="H5" s="224"/>
      <c r="I5" s="224"/>
      <c r="J5" s="224"/>
      <c r="K5" s="223"/>
      <c r="L5" s="317"/>
      <c r="M5" s="317"/>
      <c r="N5" s="317"/>
      <c r="O5" s="224"/>
      <c r="P5" s="224"/>
      <c r="Q5" s="224"/>
      <c r="R5" s="317"/>
      <c r="S5" s="324"/>
      <c r="T5" s="316"/>
      <c r="U5" s="316"/>
      <c r="V5" s="316"/>
      <c r="W5" s="316"/>
      <c r="X5" s="316"/>
      <c r="Y5" s="324"/>
      <c r="Z5" s="223"/>
      <c r="AA5" s="223"/>
      <c r="AB5" s="308"/>
      <c r="AC5" s="224"/>
      <c r="AD5" s="224"/>
      <c r="AE5" s="224"/>
      <c r="AF5" s="224"/>
      <c r="AG5" s="224"/>
      <c r="AH5" s="224"/>
      <c r="AI5" s="224"/>
      <c r="AJ5" s="223"/>
      <c r="AK5" s="308"/>
      <c r="AL5" s="308"/>
      <c r="AM5" s="224"/>
      <c r="AN5" s="224"/>
      <c r="AO5" s="224"/>
      <c r="AP5" s="223"/>
    </row>
    <row r="6" spans="1:42" s="195" customFormat="1" ht="13.5">
      <c r="A6" s="310"/>
      <c r="B6" s="311"/>
      <c r="C6" s="312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 aca="true" t="shared" si="0" ref="D7:K7">SUM(D8:D26)</f>
        <v>599481</v>
      </c>
      <c r="E7" s="231">
        <f t="shared" si="0"/>
        <v>599467</v>
      </c>
      <c r="F7" s="231">
        <f t="shared" si="0"/>
        <v>14</v>
      </c>
      <c r="G7" s="231">
        <f t="shared" si="0"/>
        <v>4270</v>
      </c>
      <c r="H7" s="231">
        <f t="shared" si="0"/>
        <v>182455</v>
      </c>
      <c r="I7" s="231">
        <f t="shared" si="0"/>
        <v>17423</v>
      </c>
      <c r="J7" s="231">
        <f t="shared" si="0"/>
        <v>8699</v>
      </c>
      <c r="K7" s="231">
        <f t="shared" si="0"/>
        <v>208577</v>
      </c>
      <c r="L7" s="231">
        <f aca="true" t="shared" si="1" ref="L7:L26">IF(D7&lt;&gt;0,K7/D7/365*1000000,"-")</f>
        <v>953.2309374549624</v>
      </c>
      <c r="M7" s="231">
        <f>IF(D7&lt;&gt;0,('ごみ搬入量内訳'!BR7+'ごみ処理概要'!J7)/'ごみ処理概要'!D7/365*1000000,"-")</f>
        <v>633.1824059775176</v>
      </c>
      <c r="N7" s="231">
        <f>IF(D7&lt;&gt;0,'ごみ搬入量内訳'!CM7/'ごみ処理概要'!D7/365*1000000,"-")</f>
        <v>320.04853147744484</v>
      </c>
      <c r="O7" s="231">
        <f aca="true" t="shared" si="2" ref="O7:AA7">SUM(O8:O26)</f>
        <v>4</v>
      </c>
      <c r="P7" s="231">
        <f t="shared" si="2"/>
        <v>154974</v>
      </c>
      <c r="Q7" s="231">
        <f t="shared" si="2"/>
        <v>325</v>
      </c>
      <c r="R7" s="231">
        <f t="shared" si="2"/>
        <v>31411</v>
      </c>
      <c r="S7" s="231">
        <f t="shared" si="2"/>
        <v>1472</v>
      </c>
      <c r="T7" s="231">
        <f t="shared" si="2"/>
        <v>24937</v>
      </c>
      <c r="U7" s="231">
        <f t="shared" si="2"/>
        <v>4767</v>
      </c>
      <c r="V7" s="231">
        <f t="shared" si="2"/>
        <v>0</v>
      </c>
      <c r="W7" s="231">
        <f t="shared" si="2"/>
        <v>0</v>
      </c>
      <c r="X7" s="231">
        <f t="shared" si="2"/>
        <v>235</v>
      </c>
      <c r="Y7" s="231">
        <f t="shared" si="2"/>
        <v>0</v>
      </c>
      <c r="Z7" s="231">
        <f t="shared" si="2"/>
        <v>13137</v>
      </c>
      <c r="AA7" s="231">
        <f t="shared" si="2"/>
        <v>199847</v>
      </c>
      <c r="AB7" s="236">
        <f aca="true" t="shared" si="3" ref="AB7:AB26">IF(AA7&lt;&gt;0,(Z7+P7+R7)/AA7*100,"-")</f>
        <v>99.83737559232813</v>
      </c>
      <c r="AC7" s="231">
        <f aca="true" t="shared" si="4" ref="AC7:AJ7">SUM(AC8:AC26)</f>
        <v>3963</v>
      </c>
      <c r="AD7" s="231">
        <f t="shared" si="4"/>
        <v>707</v>
      </c>
      <c r="AE7" s="231">
        <f t="shared" si="4"/>
        <v>3329</v>
      </c>
      <c r="AF7" s="231">
        <f t="shared" si="4"/>
        <v>0</v>
      </c>
      <c r="AG7" s="231">
        <f t="shared" si="4"/>
        <v>0</v>
      </c>
      <c r="AH7" s="231">
        <f t="shared" si="4"/>
        <v>275</v>
      </c>
      <c r="AI7" s="231">
        <f t="shared" si="4"/>
        <v>18533</v>
      </c>
      <c r="AJ7" s="231">
        <f t="shared" si="4"/>
        <v>26807</v>
      </c>
      <c r="AK7" s="236">
        <f aca="true" t="shared" si="5" ref="AK7:AK26">IF((AA7+J7)&lt;&gt;0,(Z7+AJ7+J7)/(AA7+J7)*100,"-")</f>
        <v>23.324830013522195</v>
      </c>
      <c r="AL7" s="236">
        <f>IF((AA7+J7)&lt;&gt;0,('資源化量内訳'!D7-'資源化量内訳'!R7-'資源化量内訳'!T7-'資源化量内訳'!V7-'資源化量内訳'!U7)/(AA7+J7)*100,"-")</f>
        <v>23.29366183000393</v>
      </c>
      <c r="AM7" s="231">
        <f>SUM(AM8:AM26)</f>
        <v>325</v>
      </c>
      <c r="AN7" s="231">
        <f>SUM(AN8:AN26)</f>
        <v>12455</v>
      </c>
      <c r="AO7" s="231">
        <f>SUM(AO8:AO26)</f>
        <v>6333</v>
      </c>
      <c r="AP7" s="231">
        <f>SUM(AP8:AP26)</f>
        <v>19113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 aca="true" t="shared" si="6" ref="D8:D26">+E8+F8</f>
        <v>197994</v>
      </c>
      <c r="E8" s="232">
        <v>197994</v>
      </c>
      <c r="F8" s="232">
        <v>0</v>
      </c>
      <c r="G8" s="232">
        <v>1335</v>
      </c>
      <c r="H8" s="232">
        <f>SUM('ごみ搬入量内訳'!E8,+'ごみ搬入量内訳'!AD8)</f>
        <v>60879</v>
      </c>
      <c r="I8" s="232">
        <f>'ごみ搬入量内訳'!BC8</f>
        <v>3420</v>
      </c>
      <c r="J8" s="232">
        <f>'資源化量内訳'!BO8</f>
        <v>4200</v>
      </c>
      <c r="K8" s="232">
        <f aca="true" t="shared" si="7" ref="K8:K26">SUM(H8:J8)</f>
        <v>68499</v>
      </c>
      <c r="L8" s="232">
        <f t="shared" si="1"/>
        <v>947.8493951871518</v>
      </c>
      <c r="M8" s="232">
        <f>IF(D8&lt;&gt;0,('ごみ搬入量内訳'!BR8+'ごみ処理概要'!J8)/'ごみ処理概要'!D8/365*1000000,"-")</f>
        <v>595.6040455633013</v>
      </c>
      <c r="N8" s="232">
        <f>IF(D8&lt;&gt;0,'ごみ搬入量内訳'!CM8/'ごみ処理概要'!D8/365*1000000,"-")</f>
        <v>352.24534962385053</v>
      </c>
      <c r="O8" s="233">
        <f>'ごみ搬入量内訳'!DH8</f>
        <v>0</v>
      </c>
      <c r="P8" s="233">
        <f>'ごみ処理量内訳'!E8</f>
        <v>53328</v>
      </c>
      <c r="Q8" s="233">
        <f>'ごみ処理量内訳'!N8</f>
        <v>325</v>
      </c>
      <c r="R8" s="232">
        <f aca="true" t="shared" si="8" ref="R8:R26">SUM(S8:Y8)</f>
        <v>7748</v>
      </c>
      <c r="S8" s="233">
        <f>'ごみ処理量内訳'!G8</f>
        <v>0</v>
      </c>
      <c r="T8" s="233">
        <f>'ごみ処理量内訳'!L8</f>
        <v>7112</v>
      </c>
      <c r="U8" s="233">
        <f>'ごみ処理量内訳'!H8</f>
        <v>636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0</v>
      </c>
      <c r="Y8" s="233">
        <f>'ごみ処理量内訳'!M8</f>
        <v>0</v>
      </c>
      <c r="Z8" s="232">
        <f>'資源化量内訳'!Y8</f>
        <v>2898</v>
      </c>
      <c r="AA8" s="232">
        <f aca="true" t="shared" si="9" ref="AA8:AA26">SUM(P8,Q8,R8,Z8)</f>
        <v>64299</v>
      </c>
      <c r="AB8" s="237">
        <f t="shared" si="3"/>
        <v>99.49454890433755</v>
      </c>
      <c r="AC8" s="232">
        <f>'施設資源化量内訳'!Y8</f>
        <v>0</v>
      </c>
      <c r="AD8" s="232">
        <f>'施設資源化量内訳'!AT8</f>
        <v>0</v>
      </c>
      <c r="AE8" s="232">
        <f>'施設資源化量内訳'!BO8</f>
        <v>980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0</v>
      </c>
      <c r="AI8" s="232">
        <f>'施設資源化量内訳'!EU8</f>
        <v>5813</v>
      </c>
      <c r="AJ8" s="232">
        <f aca="true" t="shared" si="10" ref="AJ8:AJ26">SUM(AC8:AI8)</f>
        <v>6793</v>
      </c>
      <c r="AK8" s="237">
        <f t="shared" si="5"/>
        <v>20.279128162454928</v>
      </c>
      <c r="AL8" s="237">
        <f>IF((AA8+J8)&lt;&gt;0,('資源化量内訳'!D8-'資源化量内訳'!R8-'資源化量内訳'!T8-'資源化量内訳'!V8-'資源化量内訳'!U8)/(AA8+J8)*100,"-")</f>
        <v>20.279128162454928</v>
      </c>
      <c r="AM8" s="232">
        <f>'ごみ処理量内訳'!AA8</f>
        <v>325</v>
      </c>
      <c r="AN8" s="232">
        <f>'ごみ処理量内訳'!AB8</f>
        <v>5719</v>
      </c>
      <c r="AO8" s="232">
        <f>'ごみ処理量内訳'!AC8</f>
        <v>1936</v>
      </c>
      <c r="AP8" s="232">
        <f aca="true" t="shared" si="11" ref="AP8:AP26">SUM(AM8:AO8)</f>
        <v>7980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 t="shared" si="6"/>
        <v>149095</v>
      </c>
      <c r="E9" s="232">
        <v>149095</v>
      </c>
      <c r="F9" s="232">
        <v>0</v>
      </c>
      <c r="G9" s="232">
        <v>1225</v>
      </c>
      <c r="H9" s="232">
        <f>SUM('ごみ搬入量内訳'!E9,+'ごみ搬入量内訳'!AD9)</f>
        <v>51785</v>
      </c>
      <c r="I9" s="232">
        <f>'ごみ搬入量内訳'!BC9</f>
        <v>6622</v>
      </c>
      <c r="J9" s="232">
        <f>'資源化量内訳'!BO9</f>
        <v>824</v>
      </c>
      <c r="K9" s="232">
        <f t="shared" si="7"/>
        <v>59231</v>
      </c>
      <c r="L9" s="232">
        <f t="shared" si="1"/>
        <v>1088.4114982311085</v>
      </c>
      <c r="M9" s="232">
        <f>IF(D9&lt;&gt;0,('ごみ搬入量内訳'!BR9+'ごみ処理概要'!J9)/'ごみ処理概要'!D9/365*1000000,"-")</f>
        <v>687.0676827820085</v>
      </c>
      <c r="N9" s="232">
        <f>IF(D9&lt;&gt;0,'ごみ搬入量内訳'!CM9/'ごみ処理概要'!D9/365*1000000,"-")</f>
        <v>401.34381544909996</v>
      </c>
      <c r="O9" s="233">
        <f>'ごみ搬入量内訳'!DH9</f>
        <v>0</v>
      </c>
      <c r="P9" s="233">
        <f>'ごみ処理量内訳'!E9</f>
        <v>45624</v>
      </c>
      <c r="Q9" s="233">
        <f>'ごみ処理量内訳'!N9</f>
        <v>0</v>
      </c>
      <c r="R9" s="232">
        <f t="shared" si="8"/>
        <v>12751</v>
      </c>
      <c r="S9" s="233">
        <f>'ごみ処理量内訳'!G9</f>
        <v>0</v>
      </c>
      <c r="T9" s="233">
        <f>'ごみ処理量内訳'!L9</f>
        <v>10499</v>
      </c>
      <c r="U9" s="233">
        <f>'ごみ処理量内訳'!H9</f>
        <v>2252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0</v>
      </c>
      <c r="Y9" s="233">
        <f>'ごみ処理量内訳'!M9</f>
        <v>0</v>
      </c>
      <c r="Z9" s="232">
        <f>'資源化量内訳'!Y9</f>
        <v>34</v>
      </c>
      <c r="AA9" s="232">
        <f t="shared" si="9"/>
        <v>58409</v>
      </c>
      <c r="AB9" s="237">
        <f t="shared" si="3"/>
        <v>100</v>
      </c>
      <c r="AC9" s="232">
        <f>'施設資源化量内訳'!Y9</f>
        <v>3004</v>
      </c>
      <c r="AD9" s="232">
        <f>'施設資源化量内訳'!AT9</f>
        <v>0</v>
      </c>
      <c r="AE9" s="232">
        <f>'施設資源化量内訳'!BO9</f>
        <v>1124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0</v>
      </c>
      <c r="AI9" s="232">
        <f>'施設資源化量内訳'!EU9</f>
        <v>7673</v>
      </c>
      <c r="AJ9" s="232">
        <f t="shared" si="10"/>
        <v>11801</v>
      </c>
      <c r="AK9" s="237">
        <f t="shared" si="5"/>
        <v>21.371532760454475</v>
      </c>
      <c r="AL9" s="237">
        <f>IF((AA9+J9)&lt;&gt;0,('資源化量内訳'!D9-'資源化量内訳'!R9-'資源化量内訳'!T9-'資源化量内訳'!V9-'資源化量内訳'!U9)/(AA9+J9)*100,"-")</f>
        <v>21.371532760454475</v>
      </c>
      <c r="AM9" s="232">
        <f>'ごみ処理量内訳'!AA9</f>
        <v>0</v>
      </c>
      <c r="AN9" s="232">
        <f>'ごみ処理量内訳'!AB9</f>
        <v>1666</v>
      </c>
      <c r="AO9" s="232">
        <f>'ごみ処理量内訳'!AC9</f>
        <v>2588</v>
      </c>
      <c r="AP9" s="232">
        <f t="shared" si="11"/>
        <v>4254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 t="shared" si="6"/>
        <v>51080</v>
      </c>
      <c r="E10" s="232">
        <v>51080</v>
      </c>
      <c r="F10" s="232">
        <v>0</v>
      </c>
      <c r="G10" s="232">
        <v>299</v>
      </c>
      <c r="H10" s="232">
        <f>SUM('ごみ搬入量内訳'!E10,+'ごみ搬入量内訳'!AD10)</f>
        <v>17882</v>
      </c>
      <c r="I10" s="232">
        <f>'ごみ搬入量内訳'!BC10</f>
        <v>1226</v>
      </c>
      <c r="J10" s="232">
        <f>'資源化量内訳'!BO10</f>
        <v>875</v>
      </c>
      <c r="K10" s="232">
        <f t="shared" si="7"/>
        <v>19983</v>
      </c>
      <c r="L10" s="232">
        <f t="shared" si="1"/>
        <v>1071.8078544533957</v>
      </c>
      <c r="M10" s="232">
        <f>IF(D10&lt;&gt;0,('ごみ搬入量内訳'!BR10+'ごみ処理概要'!J10)/'ごみ処理概要'!D10/365*1000000,"-")</f>
        <v>639.6091009536477</v>
      </c>
      <c r="N10" s="232">
        <f>IF(D10&lt;&gt;0,'ごみ搬入量内訳'!CM10/'ごみ処理概要'!D10/365*1000000,"-")</f>
        <v>432.1987534997479</v>
      </c>
      <c r="O10" s="233">
        <f>'ごみ搬入量内訳'!DH10</f>
        <v>0</v>
      </c>
      <c r="P10" s="233">
        <f>'ごみ処理量内訳'!E10</f>
        <v>14380</v>
      </c>
      <c r="Q10" s="233">
        <f>'ごみ処理量内訳'!N10</f>
        <v>0</v>
      </c>
      <c r="R10" s="232">
        <f t="shared" si="8"/>
        <v>1197</v>
      </c>
      <c r="S10" s="233">
        <f>'ごみ処理量内訳'!G10</f>
        <v>783</v>
      </c>
      <c r="T10" s="233">
        <f>'ごみ処理量内訳'!L10</f>
        <v>305</v>
      </c>
      <c r="U10" s="233">
        <f>'ごみ処理量内訳'!H10</f>
        <v>109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0</v>
      </c>
      <c r="Y10" s="233">
        <f>'ごみ処理量内訳'!M10</f>
        <v>0</v>
      </c>
      <c r="Z10" s="232">
        <f>'資源化量内訳'!Y10</f>
        <v>3531</v>
      </c>
      <c r="AA10" s="232">
        <f t="shared" si="9"/>
        <v>19108</v>
      </c>
      <c r="AB10" s="237">
        <f t="shared" si="3"/>
        <v>100</v>
      </c>
      <c r="AC10" s="232">
        <f>'施設資源化量内訳'!Y10</f>
        <v>11</v>
      </c>
      <c r="AD10" s="232">
        <f>'施設資源化量内訳'!AT10</f>
        <v>375</v>
      </c>
      <c r="AE10" s="232">
        <f>'施設資源化量内訳'!BO10</f>
        <v>22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0</v>
      </c>
      <c r="AI10" s="232">
        <f>'施設資源化量内訳'!EU10</f>
        <v>305</v>
      </c>
      <c r="AJ10" s="232">
        <f t="shared" si="10"/>
        <v>713</v>
      </c>
      <c r="AK10" s="237">
        <f t="shared" si="5"/>
        <v>25.616774258119403</v>
      </c>
      <c r="AL10" s="237">
        <f>IF((AA10+J10)&lt;&gt;0,('資源化量内訳'!D10-'資源化量内訳'!R10-'資源化量内訳'!T10-'資源化量内訳'!V10-'資源化量内訳'!U10)/(AA10+J10)*100,"-")</f>
        <v>25.616774258119403</v>
      </c>
      <c r="AM10" s="232">
        <f>'ごみ処理量内訳'!AA10</f>
        <v>0</v>
      </c>
      <c r="AN10" s="232">
        <f>'ごみ処理量内訳'!AB10</f>
        <v>1737</v>
      </c>
      <c r="AO10" s="232">
        <f>'ごみ処理量内訳'!AC10</f>
        <v>212</v>
      </c>
      <c r="AP10" s="232">
        <f t="shared" si="11"/>
        <v>1949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 t="shared" si="6"/>
        <v>36273</v>
      </c>
      <c r="E11" s="232">
        <v>36273</v>
      </c>
      <c r="F11" s="232">
        <v>0</v>
      </c>
      <c r="G11" s="232">
        <v>387</v>
      </c>
      <c r="H11" s="232">
        <f>SUM('ごみ搬入量内訳'!E11,+'ごみ搬入量内訳'!AD11)</f>
        <v>11063</v>
      </c>
      <c r="I11" s="232">
        <f>'ごみ搬入量内訳'!BC11</f>
        <v>2605</v>
      </c>
      <c r="J11" s="232">
        <f>'資源化量内訳'!BO11</f>
        <v>39</v>
      </c>
      <c r="K11" s="232">
        <f t="shared" si="7"/>
        <v>13707</v>
      </c>
      <c r="L11" s="232">
        <f t="shared" si="1"/>
        <v>1035.2996624909506</v>
      </c>
      <c r="M11" s="232">
        <f>IF(D11&lt;&gt;0,('ごみ搬入量内訳'!BR11+'ごみ処理概要'!J11)/'ごみ処理概要'!D11/365*1000000,"-")</f>
        <v>730.5331827250656</v>
      </c>
      <c r="N11" s="232">
        <f>IF(D11&lt;&gt;0,'ごみ搬入量内訳'!CM11/'ごみ処理概要'!D11/365*1000000,"-")</f>
        <v>304.766479765885</v>
      </c>
      <c r="O11" s="233">
        <f>'ごみ搬入量内訳'!DH11</f>
        <v>0</v>
      </c>
      <c r="P11" s="233">
        <f>'ごみ処理量内訳'!E11</f>
        <v>9174</v>
      </c>
      <c r="Q11" s="233">
        <f>'ごみ処理量内訳'!N11</f>
        <v>0</v>
      </c>
      <c r="R11" s="232">
        <f t="shared" si="8"/>
        <v>2841</v>
      </c>
      <c r="S11" s="233">
        <f>'ごみ処理量内訳'!G11</f>
        <v>0</v>
      </c>
      <c r="T11" s="233">
        <f>'ごみ処理量内訳'!L11</f>
        <v>1502</v>
      </c>
      <c r="U11" s="233">
        <f>'ごみ処理量内訳'!H11</f>
        <v>1142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197</v>
      </c>
      <c r="Y11" s="233">
        <f>'ごみ処理量内訳'!M11</f>
        <v>0</v>
      </c>
      <c r="Z11" s="232">
        <f>'資源化量内訳'!Y11</f>
        <v>1653</v>
      </c>
      <c r="AA11" s="232">
        <f t="shared" si="9"/>
        <v>13668</v>
      </c>
      <c r="AB11" s="237">
        <f t="shared" si="3"/>
        <v>100</v>
      </c>
      <c r="AC11" s="232">
        <f>'施設資源化量内訳'!Y11</f>
        <v>438</v>
      </c>
      <c r="AD11" s="232">
        <f>'施設資源化量内訳'!AT11</f>
        <v>0</v>
      </c>
      <c r="AE11" s="232">
        <f>'施設資源化量内訳'!BO11</f>
        <v>779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197</v>
      </c>
      <c r="AI11" s="232">
        <f>'施設資源化量内訳'!EU11</f>
        <v>658</v>
      </c>
      <c r="AJ11" s="232">
        <f t="shared" si="10"/>
        <v>2072</v>
      </c>
      <c r="AK11" s="237">
        <f t="shared" si="5"/>
        <v>27.46042168235208</v>
      </c>
      <c r="AL11" s="237">
        <f>IF((AA11+J11)&lt;&gt;0,('資源化量内訳'!D11-'資源化量内訳'!R11-'資源化量内訳'!T11-'資源化量内訳'!V11-'資源化量内訳'!U11)/(AA11+J11)*100,"-")</f>
        <v>27.46042168235208</v>
      </c>
      <c r="AM11" s="232">
        <f>'ごみ処理量内訳'!AA11</f>
        <v>0</v>
      </c>
      <c r="AN11" s="232">
        <f>'ごみ処理量内訳'!AB11</f>
        <v>419</v>
      </c>
      <c r="AO11" s="232">
        <f>'ごみ処理量内訳'!AC11</f>
        <v>68</v>
      </c>
      <c r="AP11" s="232">
        <f t="shared" si="11"/>
        <v>487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 t="shared" si="6"/>
        <v>13173</v>
      </c>
      <c r="E12" s="234">
        <v>13162</v>
      </c>
      <c r="F12" s="234">
        <v>11</v>
      </c>
      <c r="G12" s="234">
        <v>99</v>
      </c>
      <c r="H12" s="234">
        <f>SUM('ごみ搬入量内訳'!E12,+'ごみ搬入量内訳'!AD12)</f>
        <v>2986</v>
      </c>
      <c r="I12" s="234">
        <f>'ごみ搬入量内訳'!BC12</f>
        <v>0</v>
      </c>
      <c r="J12" s="234">
        <f>'資源化量内訳'!BO12</f>
        <v>321</v>
      </c>
      <c r="K12" s="234">
        <f t="shared" si="7"/>
        <v>3307</v>
      </c>
      <c r="L12" s="234">
        <f t="shared" si="1"/>
        <v>687.7912375770698</v>
      </c>
      <c r="M12" s="234">
        <f>IF(D12&lt;&gt;0,('ごみ搬入量内訳'!BR12+'ごみ処理概要'!J12)/'ごみ処理概要'!D12/365*1000000,"-")</f>
        <v>685.71143341143</v>
      </c>
      <c r="N12" s="234">
        <f>IF(D12&lt;&gt;0,'ごみ搬入量内訳'!CM12/'ごみ処理概要'!D12/365*1000000,"-")</f>
        <v>2.0798041656397634</v>
      </c>
      <c r="O12" s="234">
        <f>'ごみ搬入量内訳'!DH12</f>
        <v>3</v>
      </c>
      <c r="P12" s="234">
        <f>'ごみ処理量内訳'!E12</f>
        <v>2238</v>
      </c>
      <c r="Q12" s="234">
        <f>'ごみ処理量内訳'!N12</f>
        <v>0</v>
      </c>
      <c r="R12" s="234">
        <f t="shared" si="8"/>
        <v>575</v>
      </c>
      <c r="S12" s="234">
        <f>'ごみ処理量内訳'!G12</f>
        <v>0</v>
      </c>
      <c r="T12" s="234">
        <f>'ごみ処理量内訳'!L12</f>
        <v>565</v>
      </c>
      <c r="U12" s="234">
        <f>'ごみ処理量内訳'!H12</f>
        <v>10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0</v>
      </c>
      <c r="Y12" s="234">
        <f>'ごみ処理量内訳'!M12</f>
        <v>0</v>
      </c>
      <c r="Z12" s="234">
        <f>'資源化量内訳'!Y12</f>
        <v>173</v>
      </c>
      <c r="AA12" s="234">
        <f t="shared" si="9"/>
        <v>2986</v>
      </c>
      <c r="AB12" s="238">
        <f t="shared" si="3"/>
        <v>100</v>
      </c>
      <c r="AC12" s="234">
        <f>'施設資源化量内訳'!Y12</f>
        <v>0</v>
      </c>
      <c r="AD12" s="234">
        <f>'施設資源化量内訳'!AT12</f>
        <v>0</v>
      </c>
      <c r="AE12" s="234">
        <f>'施設資源化量内訳'!BO12</f>
        <v>2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0</v>
      </c>
      <c r="AI12" s="234">
        <f>'施設資源化量内訳'!EU12</f>
        <v>402</v>
      </c>
      <c r="AJ12" s="234">
        <f t="shared" si="10"/>
        <v>404</v>
      </c>
      <c r="AK12" s="238">
        <f t="shared" si="5"/>
        <v>27.154520713637737</v>
      </c>
      <c r="AL12" s="238">
        <f>IF((AA12+J12)&lt;&gt;0,('資源化量内訳'!D12-'資源化量内訳'!R12-'資源化量内訳'!T12-'資源化量内訳'!V12-'資源化量内訳'!U12)/(AA12+J12)*100,"-")</f>
        <v>27.154520713637737</v>
      </c>
      <c r="AM12" s="234">
        <f>'ごみ処理量内訳'!AA12</f>
        <v>0</v>
      </c>
      <c r="AN12" s="234">
        <f>'ごみ処理量内訳'!AB12</f>
        <v>251</v>
      </c>
      <c r="AO12" s="234">
        <f>'ごみ処理量内訳'!AC12</f>
        <v>163</v>
      </c>
      <c r="AP12" s="234">
        <f t="shared" si="11"/>
        <v>414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 t="shared" si="6"/>
        <v>4198</v>
      </c>
      <c r="E13" s="234">
        <v>4198</v>
      </c>
      <c r="F13" s="234">
        <v>0</v>
      </c>
      <c r="G13" s="234">
        <v>45</v>
      </c>
      <c r="H13" s="234">
        <f>SUM('ごみ搬入量内訳'!E13,+'ごみ搬入量内訳'!AD13)</f>
        <v>844</v>
      </c>
      <c r="I13" s="234">
        <f>'ごみ搬入量内訳'!BC13</f>
        <v>32</v>
      </c>
      <c r="J13" s="234">
        <f>'資源化量内訳'!BO13</f>
        <v>110</v>
      </c>
      <c r="K13" s="234">
        <f t="shared" si="7"/>
        <v>986</v>
      </c>
      <c r="L13" s="234">
        <f t="shared" si="1"/>
        <v>643.4897243958311</v>
      </c>
      <c r="M13" s="234">
        <f>IF(D13&lt;&gt;0,('ごみ搬入量内訳'!BR13+'ごみ処理概要'!J13)/'ごみ処理概要'!D13/365*1000000,"-")</f>
        <v>633.0477004705438</v>
      </c>
      <c r="N13" s="234">
        <f>IF(D13&lt;&gt;0,'ごみ搬入量内訳'!CM13/'ごみ処理概要'!D13/365*1000000,"-")</f>
        <v>10.442023925287318</v>
      </c>
      <c r="O13" s="234">
        <f>'ごみ搬入量内訳'!DH13</f>
        <v>0</v>
      </c>
      <c r="P13" s="234">
        <f>'ごみ処理量内訳'!E13</f>
        <v>729</v>
      </c>
      <c r="Q13" s="234">
        <f>'ごみ処理量内訳'!N13</f>
        <v>0</v>
      </c>
      <c r="R13" s="234">
        <f t="shared" si="8"/>
        <v>147</v>
      </c>
      <c r="S13" s="234">
        <f>'ごみ処理量内訳'!G13</f>
        <v>0</v>
      </c>
      <c r="T13" s="234">
        <f>'ごみ処理量内訳'!L13</f>
        <v>147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0</v>
      </c>
      <c r="Z13" s="234">
        <f>'資源化量内訳'!Y13</f>
        <v>0</v>
      </c>
      <c r="AA13" s="234">
        <f t="shared" si="9"/>
        <v>876</v>
      </c>
      <c r="AB13" s="238">
        <f t="shared" si="3"/>
        <v>100</v>
      </c>
      <c r="AC13" s="234">
        <f>'施設資源化量内訳'!Y13</f>
        <v>0</v>
      </c>
      <c r="AD13" s="234">
        <f>'施設資源化量内訳'!AT13</f>
        <v>0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97</v>
      </c>
      <c r="AJ13" s="234">
        <f t="shared" si="10"/>
        <v>97</v>
      </c>
      <c r="AK13" s="238">
        <f t="shared" si="5"/>
        <v>20.99391480730223</v>
      </c>
      <c r="AL13" s="238">
        <f>IF((AA13+J13)&lt;&gt;0,('資源化量内訳'!D13-'資源化量内訳'!R13-'資源化量内訳'!T13-'資源化量内訳'!V13-'資源化量内訳'!U13)/(AA13+J13)*100,"-")</f>
        <v>20.99391480730223</v>
      </c>
      <c r="AM13" s="234">
        <f>'ごみ処理量内訳'!AA13</f>
        <v>0</v>
      </c>
      <c r="AN13" s="234">
        <f>'ごみ処理量内訳'!AB13</f>
        <v>76</v>
      </c>
      <c r="AO13" s="234">
        <f>'ごみ処理量内訳'!AC13</f>
        <v>50</v>
      </c>
      <c r="AP13" s="234">
        <f t="shared" si="11"/>
        <v>126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 t="shared" si="6"/>
        <v>8352</v>
      </c>
      <c r="E14" s="234">
        <v>8352</v>
      </c>
      <c r="F14" s="234">
        <v>0</v>
      </c>
      <c r="G14" s="234">
        <v>59</v>
      </c>
      <c r="H14" s="234">
        <f>SUM('ごみ搬入量内訳'!E14,+'ごみ搬入量内訳'!AD14)</f>
        <v>1762</v>
      </c>
      <c r="I14" s="234">
        <f>'ごみ搬入量内訳'!BC14</f>
        <v>58</v>
      </c>
      <c r="J14" s="234">
        <f>'資源化量内訳'!BO14</f>
        <v>245</v>
      </c>
      <c r="K14" s="234">
        <f t="shared" si="7"/>
        <v>2065</v>
      </c>
      <c r="L14" s="234">
        <f t="shared" si="1"/>
        <v>677.3867632393849</v>
      </c>
      <c r="M14" s="234">
        <f>IF(D14&lt;&gt;0,('ごみ搬入量内訳'!BR14+'ごみ処理概要'!J14)/'ごみ処理概要'!D14/365*1000000,"-")</f>
        <v>663.281373012124</v>
      </c>
      <c r="N14" s="234">
        <f>IF(D14&lt;&gt;0,'ごみ搬入量内訳'!CM14/'ごみ処理概要'!D14/365*1000000,"-")</f>
        <v>14.1053902272608</v>
      </c>
      <c r="O14" s="234">
        <f>'ごみ搬入量内訳'!DH14</f>
        <v>0</v>
      </c>
      <c r="P14" s="234">
        <f>'ごみ処理量内訳'!E14</f>
        <v>1375</v>
      </c>
      <c r="Q14" s="234">
        <f>'ごみ処理量内訳'!N14</f>
        <v>0</v>
      </c>
      <c r="R14" s="234">
        <f t="shared" si="8"/>
        <v>445</v>
      </c>
      <c r="S14" s="234">
        <f>'ごみ処理量内訳'!G14</f>
        <v>0</v>
      </c>
      <c r="T14" s="234">
        <f>'ごみ処理量内訳'!L14</f>
        <v>339</v>
      </c>
      <c r="U14" s="234">
        <f>'ごみ処理量内訳'!H14</f>
        <v>106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0</v>
      </c>
      <c r="Z14" s="234">
        <f>'資源化量内訳'!Y14</f>
        <v>0</v>
      </c>
      <c r="AA14" s="234">
        <f t="shared" si="9"/>
        <v>1820</v>
      </c>
      <c r="AB14" s="238">
        <f t="shared" si="3"/>
        <v>100</v>
      </c>
      <c r="AC14" s="234">
        <f>'施設資源化量内訳'!Y14</f>
        <v>0</v>
      </c>
      <c r="AD14" s="234">
        <f>'施設資源化量内訳'!AT14</f>
        <v>0</v>
      </c>
      <c r="AE14" s="234">
        <f>'施設資源化量内訳'!BO14</f>
        <v>179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0</v>
      </c>
      <c r="AI14" s="234">
        <f>'施設資源化量内訳'!EU14</f>
        <v>214</v>
      </c>
      <c r="AJ14" s="234">
        <f t="shared" si="10"/>
        <v>393</v>
      </c>
      <c r="AK14" s="238">
        <f t="shared" si="5"/>
        <v>30.895883777239707</v>
      </c>
      <c r="AL14" s="238">
        <f>IF((AA14+J14)&lt;&gt;0,('資源化量内訳'!D14-'資源化量内訳'!R14-'資源化量内訳'!T14-'資源化量内訳'!V14-'資源化量内訳'!U14)/(AA14+J14)*100,"-")</f>
        <v>30.895883777239707</v>
      </c>
      <c r="AM14" s="234">
        <f>'ごみ処理量内訳'!AA14</f>
        <v>0</v>
      </c>
      <c r="AN14" s="234">
        <f>'ごみ処理量内訳'!AB14</f>
        <v>146</v>
      </c>
      <c r="AO14" s="234">
        <f>'ごみ処理量内訳'!AC14</f>
        <v>125</v>
      </c>
      <c r="AP14" s="234">
        <f t="shared" si="11"/>
        <v>271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 t="shared" si="6"/>
        <v>19502</v>
      </c>
      <c r="E15" s="234">
        <v>19502</v>
      </c>
      <c r="F15" s="234">
        <v>0</v>
      </c>
      <c r="G15" s="234">
        <v>104</v>
      </c>
      <c r="H15" s="234">
        <f>SUM('ごみ搬入量内訳'!E15,+'ごみ搬入量内訳'!AD15)</f>
        <v>3877</v>
      </c>
      <c r="I15" s="234">
        <f>'ごみ搬入量内訳'!BC15</f>
        <v>81</v>
      </c>
      <c r="J15" s="234">
        <f>'資源化量内訳'!BO15</f>
        <v>505</v>
      </c>
      <c r="K15" s="234">
        <f t="shared" si="7"/>
        <v>4463</v>
      </c>
      <c r="L15" s="234">
        <f t="shared" si="1"/>
        <v>626.9817075312262</v>
      </c>
      <c r="M15" s="234">
        <f>IF(D15&lt;&gt;0,('ごみ搬入量内訳'!BR15+'ごみ処理概要'!J15)/'ごみ処理概要'!D15/365*1000000,"-")</f>
        <v>549.8557928024242</v>
      </c>
      <c r="N15" s="234">
        <f>IF(D15&lt;&gt;0,'ごみ搬入量内訳'!CM15/'ごみ処理概要'!D15/365*1000000,"-")</f>
        <v>77.12591472880197</v>
      </c>
      <c r="O15" s="234">
        <f>'ごみ搬入量内訳'!DH15</f>
        <v>0</v>
      </c>
      <c r="P15" s="234">
        <f>'ごみ処理量内訳'!E15</f>
        <v>3064</v>
      </c>
      <c r="Q15" s="234">
        <f>'ごみ処理量内訳'!N15</f>
        <v>0</v>
      </c>
      <c r="R15" s="234">
        <f t="shared" si="8"/>
        <v>786</v>
      </c>
      <c r="S15" s="234">
        <f>'ごみ処理量内訳'!G15</f>
        <v>0</v>
      </c>
      <c r="T15" s="234">
        <f>'ごみ処理量内訳'!L15</f>
        <v>693</v>
      </c>
      <c r="U15" s="234">
        <f>'ごみ処理量内訳'!H15</f>
        <v>93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0</v>
      </c>
      <c r="Y15" s="234">
        <f>'ごみ処理量内訳'!M15</f>
        <v>0</v>
      </c>
      <c r="Z15" s="234">
        <f>'資源化量内訳'!Y15</f>
        <v>107</v>
      </c>
      <c r="AA15" s="234">
        <f t="shared" si="9"/>
        <v>3957</v>
      </c>
      <c r="AB15" s="238">
        <f t="shared" si="3"/>
        <v>100</v>
      </c>
      <c r="AC15" s="234">
        <f>'施設資源化量内訳'!Y15</f>
        <v>0</v>
      </c>
      <c r="AD15" s="234">
        <f>'施設資源化量内訳'!AT15</f>
        <v>0</v>
      </c>
      <c r="AE15" s="234">
        <f>'施設資源化量内訳'!BO15</f>
        <v>168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0</v>
      </c>
      <c r="AI15" s="234">
        <f>'施設資源化量内訳'!EU15</f>
        <v>449</v>
      </c>
      <c r="AJ15" s="234">
        <f t="shared" si="10"/>
        <v>617</v>
      </c>
      <c r="AK15" s="238">
        <f t="shared" si="5"/>
        <v>27.543702375616313</v>
      </c>
      <c r="AL15" s="238">
        <f>IF((AA15+J15)&lt;&gt;0,('資源化量内訳'!D15-'資源化量内訳'!R15-'資源化量内訳'!T15-'資源化量内訳'!V15-'資源化量内訳'!U15)/(AA15+J15)*100,"-")</f>
        <v>27.543702375616313</v>
      </c>
      <c r="AM15" s="234">
        <f>'ごみ処理量内訳'!AA15</f>
        <v>0</v>
      </c>
      <c r="AN15" s="234">
        <f>'ごみ処理量内訳'!AB15</f>
        <v>329</v>
      </c>
      <c r="AO15" s="234">
        <f>'ごみ処理量内訳'!AC15</f>
        <v>244</v>
      </c>
      <c r="AP15" s="234">
        <f t="shared" si="11"/>
        <v>573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 t="shared" si="6"/>
        <v>7388</v>
      </c>
      <c r="E16" s="234">
        <v>7388</v>
      </c>
      <c r="F16" s="234">
        <v>0</v>
      </c>
      <c r="G16" s="234">
        <v>59</v>
      </c>
      <c r="H16" s="234">
        <f>SUM('ごみ搬入量内訳'!E16,+'ごみ搬入量内訳'!AD16)</f>
        <v>2169</v>
      </c>
      <c r="I16" s="234">
        <f>'ごみ搬入量内訳'!BC16</f>
        <v>359</v>
      </c>
      <c r="J16" s="234">
        <f>'資源化量内訳'!BO16</f>
        <v>70</v>
      </c>
      <c r="K16" s="234">
        <f t="shared" si="7"/>
        <v>2598</v>
      </c>
      <c r="L16" s="234">
        <f t="shared" si="1"/>
        <v>963.42829171333</v>
      </c>
      <c r="M16" s="234">
        <f>IF(D16&lt;&gt;0,('ごみ搬入量内訳'!BR16+'ごみ処理概要'!J16)/'ごみ処理概要'!D16/365*1000000,"-")</f>
        <v>621.5187901891999</v>
      </c>
      <c r="N16" s="234">
        <f>IF(D16&lt;&gt;0,'ごみ搬入量内訳'!CM16/'ごみ処理概要'!D16/365*1000000,"-")</f>
        <v>341.90950152413023</v>
      </c>
      <c r="O16" s="234">
        <f>'ごみ搬入量内訳'!DH16</f>
        <v>0</v>
      </c>
      <c r="P16" s="234">
        <f>'ごみ処理量内訳'!E16</f>
        <v>1556</v>
      </c>
      <c r="Q16" s="234">
        <f>'ごみ処理量内訳'!N16</f>
        <v>0</v>
      </c>
      <c r="R16" s="234">
        <f t="shared" si="8"/>
        <v>440</v>
      </c>
      <c r="S16" s="234">
        <f>'ごみ処理量内訳'!G16</f>
        <v>89</v>
      </c>
      <c r="T16" s="234">
        <f>'ごみ処理量内訳'!L16</f>
        <v>0</v>
      </c>
      <c r="U16" s="234">
        <f>'ごみ処理量内訳'!H16</f>
        <v>334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17</v>
      </c>
      <c r="Y16" s="234">
        <f>'ごみ処理量内訳'!M16</f>
        <v>0</v>
      </c>
      <c r="Z16" s="234">
        <f>'資源化量内訳'!Y16</f>
        <v>532</v>
      </c>
      <c r="AA16" s="234">
        <f t="shared" si="9"/>
        <v>2528</v>
      </c>
      <c r="AB16" s="238">
        <f t="shared" si="3"/>
        <v>100</v>
      </c>
      <c r="AC16" s="234">
        <f>'施設資源化量内訳'!Y16</f>
        <v>0</v>
      </c>
      <c r="AD16" s="234">
        <f>'施設資源化量内訳'!AT16</f>
        <v>42</v>
      </c>
      <c r="AE16" s="234">
        <f>'施設資源化量内訳'!BO16</f>
        <v>49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12</v>
      </c>
      <c r="AI16" s="234">
        <f>'施設資源化量内訳'!EU16</f>
        <v>0</v>
      </c>
      <c r="AJ16" s="234">
        <f t="shared" si="10"/>
        <v>103</v>
      </c>
      <c r="AK16" s="238">
        <f t="shared" si="5"/>
        <v>27.136258660508084</v>
      </c>
      <c r="AL16" s="238">
        <f>IF((AA16+J16)&lt;&gt;0,('資源化量内訳'!D16-'資源化量内訳'!R16-'資源化量内訳'!T16-'資源化量内訳'!V16-'資源化量内訳'!U16)/(AA16+J16)*100,"-")</f>
        <v>27.136258660508084</v>
      </c>
      <c r="AM16" s="234">
        <f>'ごみ処理量内訳'!AA16</f>
        <v>0</v>
      </c>
      <c r="AN16" s="234">
        <f>'ごみ処理量内訳'!AB16</f>
        <v>188</v>
      </c>
      <c r="AO16" s="234">
        <f>'ごみ処理量内訳'!AC16</f>
        <v>24</v>
      </c>
      <c r="AP16" s="234">
        <f t="shared" si="11"/>
        <v>212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 t="shared" si="6"/>
        <v>17723</v>
      </c>
      <c r="E17" s="234">
        <v>17723</v>
      </c>
      <c r="F17" s="234">
        <v>0</v>
      </c>
      <c r="G17" s="234">
        <v>110</v>
      </c>
      <c r="H17" s="234">
        <f>SUM('ごみ搬入量内訳'!E17,+'ごみ搬入量内訳'!AD17)</f>
        <v>5166</v>
      </c>
      <c r="I17" s="234">
        <f>'ごみ搬入量内訳'!BC17</f>
        <v>146</v>
      </c>
      <c r="J17" s="234">
        <f>'資源化量内訳'!BO17</f>
        <v>427</v>
      </c>
      <c r="K17" s="234">
        <f t="shared" si="7"/>
        <v>5739</v>
      </c>
      <c r="L17" s="234">
        <f t="shared" si="1"/>
        <v>887.1685195075819</v>
      </c>
      <c r="M17" s="234">
        <f>IF(D17&lt;&gt;0,('ごみ搬入量内訳'!BR17+'ごみ処理概要'!J17)/'ごみ処理概要'!D17/365*1000000,"-")</f>
        <v>565.1660755043945</v>
      </c>
      <c r="N17" s="234">
        <f>IF(D17&lt;&gt;0,'ごみ搬入量内訳'!CM17/'ごみ処理概要'!D17/365*1000000,"-")</f>
        <v>322.0024440031876</v>
      </c>
      <c r="O17" s="234">
        <f>'ごみ搬入量内訳'!DH17</f>
        <v>0</v>
      </c>
      <c r="P17" s="234">
        <f>'ごみ処理量内訳'!E17</f>
        <v>3924</v>
      </c>
      <c r="Q17" s="234">
        <f>'ごみ処理量内訳'!N17</f>
        <v>0</v>
      </c>
      <c r="R17" s="234">
        <f t="shared" si="8"/>
        <v>215</v>
      </c>
      <c r="S17" s="234">
        <f>'ごみ処理量内訳'!G17</f>
        <v>179</v>
      </c>
      <c r="T17" s="234">
        <f>'ごみ処理量内訳'!L17</f>
        <v>0</v>
      </c>
      <c r="U17" s="234">
        <f>'ごみ処理量内訳'!H17</f>
        <v>36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0</v>
      </c>
      <c r="Z17" s="234">
        <f>'資源化量内訳'!Y17</f>
        <v>1173</v>
      </c>
      <c r="AA17" s="234">
        <f t="shared" si="9"/>
        <v>5312</v>
      </c>
      <c r="AB17" s="238">
        <f t="shared" si="3"/>
        <v>100</v>
      </c>
      <c r="AC17" s="234">
        <f>'施設資源化量内訳'!Y17</f>
        <v>0</v>
      </c>
      <c r="AD17" s="234">
        <f>'施設資源化量内訳'!AT17</f>
        <v>86</v>
      </c>
      <c r="AE17" s="234">
        <f>'施設資源化量内訳'!BO17</f>
        <v>16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0</v>
      </c>
      <c r="AJ17" s="234">
        <f t="shared" si="10"/>
        <v>102</v>
      </c>
      <c r="AK17" s="238">
        <f t="shared" si="5"/>
        <v>29.656734622756574</v>
      </c>
      <c r="AL17" s="238">
        <f>IF((AA17+J17)&lt;&gt;0,('資源化量内訳'!D17-'資源化量内訳'!R17-'資源化量内訳'!T17-'資源化量内訳'!V17-'資源化量内訳'!U17)/(AA17+J17)*100,"-")</f>
        <v>29.656734622756574</v>
      </c>
      <c r="AM17" s="234">
        <f>'ごみ処理量内訳'!AA17</f>
        <v>0</v>
      </c>
      <c r="AN17" s="234">
        <f>'ごみ処理量内訳'!AB17</f>
        <v>475</v>
      </c>
      <c r="AO17" s="234">
        <f>'ごみ処理量内訳'!AC17</f>
        <v>49</v>
      </c>
      <c r="AP17" s="234">
        <f t="shared" si="11"/>
        <v>524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 t="shared" si="6"/>
        <v>19396</v>
      </c>
      <c r="E18" s="234">
        <v>19396</v>
      </c>
      <c r="F18" s="234">
        <v>0</v>
      </c>
      <c r="G18" s="234">
        <v>112</v>
      </c>
      <c r="H18" s="234">
        <f>SUM('ごみ搬入量内訳'!E18,+'ごみ搬入量内訳'!AD18)</f>
        <v>5622</v>
      </c>
      <c r="I18" s="234">
        <f>'ごみ搬入量内訳'!BC18</f>
        <v>96</v>
      </c>
      <c r="J18" s="234">
        <f>'資源化量内訳'!BO18</f>
        <v>502</v>
      </c>
      <c r="K18" s="234">
        <f t="shared" si="7"/>
        <v>6220</v>
      </c>
      <c r="L18" s="234">
        <f t="shared" si="1"/>
        <v>878.5881568576489</v>
      </c>
      <c r="M18" s="234">
        <f>IF(D18&lt;&gt;0,('ごみ搬入量内訳'!BR18+'ごみ処理概要'!J18)/'ごみ処理概要'!D18/365*1000000,"-")</f>
        <v>613.59918864785</v>
      </c>
      <c r="N18" s="234">
        <f>IF(D18&lt;&gt;0,'ごみ搬入量内訳'!CM18/'ごみ処理概要'!D18/365*1000000,"-")</f>
        <v>264.988968209799</v>
      </c>
      <c r="O18" s="234">
        <f>'ごみ搬入量内訳'!DH18</f>
        <v>0</v>
      </c>
      <c r="P18" s="234">
        <f>'ごみ処理量内訳'!E18</f>
        <v>4433</v>
      </c>
      <c r="Q18" s="234">
        <f>'ごみ処理量内訳'!N18</f>
        <v>0</v>
      </c>
      <c r="R18" s="234">
        <f t="shared" si="8"/>
        <v>180</v>
      </c>
      <c r="S18" s="234">
        <f>'ごみ処理量内訳'!G18</f>
        <v>176</v>
      </c>
      <c r="T18" s="234">
        <f>'ごみ処理量内訳'!L18</f>
        <v>0</v>
      </c>
      <c r="U18" s="234">
        <f>'ごみ処理量内訳'!H18</f>
        <v>4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0</v>
      </c>
      <c r="Y18" s="234">
        <f>'ごみ処理量内訳'!M18</f>
        <v>0</v>
      </c>
      <c r="Z18" s="234">
        <f>'資源化量内訳'!Y18</f>
        <v>1105</v>
      </c>
      <c r="AA18" s="234">
        <f t="shared" si="9"/>
        <v>5718</v>
      </c>
      <c r="AB18" s="238">
        <f t="shared" si="3"/>
        <v>100</v>
      </c>
      <c r="AC18" s="234">
        <f>'施設資源化量内訳'!Y18</f>
        <v>0</v>
      </c>
      <c r="AD18" s="234">
        <f>'施設資源化量内訳'!AT18</f>
        <v>83</v>
      </c>
      <c r="AE18" s="234">
        <f>'施設資源化量内訳'!BO18</f>
        <v>1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0</v>
      </c>
      <c r="AI18" s="234">
        <f>'施設資源化量内訳'!EU18</f>
        <v>0</v>
      </c>
      <c r="AJ18" s="234">
        <f t="shared" si="10"/>
        <v>84</v>
      </c>
      <c r="AK18" s="238">
        <f t="shared" si="5"/>
        <v>27.186495176848872</v>
      </c>
      <c r="AL18" s="238">
        <f>IF((AA18+J18)&lt;&gt;0,('資源化量内訳'!D18-'資源化量内訳'!R18-'資源化量内訳'!T18-'資源化量内訳'!V18-'資源化量内訳'!U18)/(AA18+J18)*100,"-")</f>
        <v>27.186495176848872</v>
      </c>
      <c r="AM18" s="234">
        <f>'ごみ処理量内訳'!AA18</f>
        <v>0</v>
      </c>
      <c r="AN18" s="234">
        <f>'ごみ処理量内訳'!AB18</f>
        <v>536</v>
      </c>
      <c r="AO18" s="234">
        <f>'ごみ処理量内訳'!AC18</f>
        <v>48</v>
      </c>
      <c r="AP18" s="234">
        <f t="shared" si="11"/>
        <v>584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 t="shared" si="6"/>
        <v>16291</v>
      </c>
      <c r="E19" s="234">
        <v>16291</v>
      </c>
      <c r="F19" s="234">
        <v>0</v>
      </c>
      <c r="G19" s="234">
        <v>75</v>
      </c>
      <c r="H19" s="234">
        <f>SUM('ごみ搬入量内訳'!E19,+'ごみ搬入量内訳'!AD19)</f>
        <v>4431</v>
      </c>
      <c r="I19" s="234">
        <f>'ごみ搬入量内訳'!BC19</f>
        <v>159</v>
      </c>
      <c r="J19" s="234">
        <f>'資源化量内訳'!BO19</f>
        <v>440</v>
      </c>
      <c r="K19" s="234">
        <f t="shared" si="7"/>
        <v>5030</v>
      </c>
      <c r="L19" s="234">
        <f t="shared" si="1"/>
        <v>845.91626774343</v>
      </c>
      <c r="M19" s="234">
        <f>IF(D19&lt;&gt;0,('ごみ搬入量内訳'!BR19+'ごみ処理概要'!J19)/'ごみ処理概要'!D19/365*1000000,"-")</f>
        <v>646.4616567009434</v>
      </c>
      <c r="N19" s="234">
        <f>IF(D19&lt;&gt;0,'ごみ搬入量内訳'!CM19/'ごみ処理概要'!D19/365*1000000,"-")</f>
        <v>199.45461104248668</v>
      </c>
      <c r="O19" s="234">
        <f>'ごみ搬入量内訳'!DH19</f>
        <v>0</v>
      </c>
      <c r="P19" s="234">
        <f>'ごみ処理量内訳'!E19</f>
        <v>3262</v>
      </c>
      <c r="Q19" s="234">
        <f>'ごみ処理量内訳'!N19</f>
        <v>0</v>
      </c>
      <c r="R19" s="234">
        <f t="shared" si="8"/>
        <v>347</v>
      </c>
      <c r="S19" s="234">
        <f>'ごみ処理量内訳'!G19</f>
        <v>237</v>
      </c>
      <c r="T19" s="234">
        <f>'ごみ処理量内訳'!L19</f>
        <v>103</v>
      </c>
      <c r="U19" s="234">
        <f>'ごみ処理量内訳'!H19</f>
        <v>7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0</v>
      </c>
      <c r="Y19" s="234">
        <f>'ごみ処理量内訳'!M19</f>
        <v>0</v>
      </c>
      <c r="Z19" s="234">
        <f>'資源化量内訳'!Y19</f>
        <v>981</v>
      </c>
      <c r="AA19" s="234">
        <f t="shared" si="9"/>
        <v>4590</v>
      </c>
      <c r="AB19" s="238">
        <f t="shared" si="3"/>
        <v>100</v>
      </c>
      <c r="AC19" s="234">
        <f>'施設資源化量内訳'!Y19</f>
        <v>4</v>
      </c>
      <c r="AD19" s="234">
        <f>'施設資源化量内訳'!AT19</f>
        <v>113</v>
      </c>
      <c r="AE19" s="234">
        <f>'施設資源化量内訳'!BO19</f>
        <v>1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0</v>
      </c>
      <c r="AI19" s="234">
        <f>'施設資源化量内訳'!EU19</f>
        <v>102</v>
      </c>
      <c r="AJ19" s="234">
        <f t="shared" si="10"/>
        <v>220</v>
      </c>
      <c r="AK19" s="238">
        <f t="shared" si="5"/>
        <v>32.62425447316104</v>
      </c>
      <c r="AL19" s="238">
        <f>IF((AA19+J19)&lt;&gt;0,('資源化量内訳'!D19-'資源化量内訳'!R19-'資源化量内訳'!T19-'資源化量内訳'!V19-'資源化量内訳'!U19)/(AA19+J19)*100,"-")</f>
        <v>32.62425447316104</v>
      </c>
      <c r="AM19" s="234">
        <f>'ごみ処理量内訳'!AA19</f>
        <v>0</v>
      </c>
      <c r="AN19" s="234">
        <f>'ごみ処理量内訳'!AB19</f>
        <v>394</v>
      </c>
      <c r="AO19" s="234">
        <f>'ごみ処理量内訳'!AC19</f>
        <v>64</v>
      </c>
      <c r="AP19" s="234">
        <f t="shared" si="11"/>
        <v>458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 t="shared" si="6"/>
        <v>3334</v>
      </c>
      <c r="E20" s="234">
        <v>3334</v>
      </c>
      <c r="F20" s="234">
        <v>0</v>
      </c>
      <c r="G20" s="234">
        <v>28</v>
      </c>
      <c r="H20" s="234">
        <f>SUM('ごみ搬入量内訳'!E20,+'ごみ搬入量内訳'!AD20)</f>
        <v>2339</v>
      </c>
      <c r="I20" s="234">
        <f>'ごみ搬入量内訳'!BC20</f>
        <v>22</v>
      </c>
      <c r="J20" s="234">
        <f>'資源化量内訳'!BO20</f>
        <v>2</v>
      </c>
      <c r="K20" s="234">
        <f t="shared" si="7"/>
        <v>2363</v>
      </c>
      <c r="L20" s="234">
        <f t="shared" si="1"/>
        <v>1941.8034201378903</v>
      </c>
      <c r="M20" s="234">
        <f>IF(D20&lt;&gt;0,('ごみ搬入量内訳'!BR20+'ごみ処理概要'!J20)/'ごみ処理概要'!D20/365*1000000,"-")</f>
        <v>663.1550402248317</v>
      </c>
      <c r="N20" s="234">
        <f>IF(D20&lt;&gt;0,'ごみ搬入量内訳'!CM20/'ごみ処理概要'!D20/365*1000000,"-")</f>
        <v>1278.6483799130583</v>
      </c>
      <c r="O20" s="234">
        <f>'ごみ搬入量内訳'!DH20</f>
        <v>0</v>
      </c>
      <c r="P20" s="234">
        <f>'ごみ処理量内訳'!E20</f>
        <v>1222</v>
      </c>
      <c r="Q20" s="234">
        <f>'ごみ処理量内訳'!N20</f>
        <v>0</v>
      </c>
      <c r="R20" s="234">
        <f t="shared" si="8"/>
        <v>270</v>
      </c>
      <c r="S20" s="234">
        <f>'ごみ処理量内訳'!G20</f>
        <v>0</v>
      </c>
      <c r="T20" s="234">
        <f>'ごみ処理量内訳'!L20</f>
        <v>249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21</v>
      </c>
      <c r="Y20" s="234">
        <f>'ごみ処理量内訳'!M20</f>
        <v>0</v>
      </c>
      <c r="Z20" s="234">
        <f>'資源化量内訳'!Y20</f>
        <v>869</v>
      </c>
      <c r="AA20" s="234">
        <f t="shared" si="9"/>
        <v>2361</v>
      </c>
      <c r="AB20" s="238">
        <f t="shared" si="3"/>
        <v>100</v>
      </c>
      <c r="AC20" s="234">
        <f>'施設資源化量内訳'!Y20</f>
        <v>9</v>
      </c>
      <c r="AD20" s="234">
        <f>'施設資源化量内訳'!AT20</f>
        <v>0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21</v>
      </c>
      <c r="AI20" s="234">
        <f>'施設資源化量内訳'!EU20</f>
        <v>191</v>
      </c>
      <c r="AJ20" s="234">
        <f t="shared" si="10"/>
        <v>221</v>
      </c>
      <c r="AK20" s="238">
        <f t="shared" si="5"/>
        <v>46.21244181125688</v>
      </c>
      <c r="AL20" s="238">
        <f>IF((AA20+J20)&lt;&gt;0,('資源化量内訳'!D20-'資源化量内訳'!R20-'資源化量内訳'!T20-'資源化量内訳'!V20-'資源化量内訳'!U20)/(AA20+J20)*100,"-")</f>
        <v>45.36606009310199</v>
      </c>
      <c r="AM20" s="234">
        <f>'ごみ処理量内訳'!AA20</f>
        <v>0</v>
      </c>
      <c r="AN20" s="234">
        <f>'ごみ処理量内訳'!AB20</f>
        <v>44</v>
      </c>
      <c r="AO20" s="234">
        <f>'ごみ処理量内訳'!AC20</f>
        <v>53</v>
      </c>
      <c r="AP20" s="234">
        <f t="shared" si="11"/>
        <v>97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 t="shared" si="6"/>
        <v>18543</v>
      </c>
      <c r="E21" s="234">
        <v>18543</v>
      </c>
      <c r="F21" s="234">
        <v>0</v>
      </c>
      <c r="G21" s="234">
        <v>104</v>
      </c>
      <c r="H21" s="234">
        <f>SUM('ごみ搬入量内訳'!E21,+'ごみ搬入量内訳'!AD21)</f>
        <v>4221</v>
      </c>
      <c r="I21" s="234">
        <f>'ごみ搬入量内訳'!BC21</f>
        <v>141</v>
      </c>
      <c r="J21" s="234">
        <f>'資源化量内訳'!BO21</f>
        <v>0</v>
      </c>
      <c r="K21" s="234">
        <f t="shared" si="7"/>
        <v>4362</v>
      </c>
      <c r="L21" s="234">
        <f t="shared" si="1"/>
        <v>644.4849771615623</v>
      </c>
      <c r="M21" s="234">
        <f>IF(D21&lt;&gt;0,('ごみ搬入量内訳'!BR21+'ごみ処理概要'!J21)/'ごみ処理概要'!D21/365*1000000,"-")</f>
        <v>572.2352857741243</v>
      </c>
      <c r="N21" s="234">
        <f>IF(D21&lt;&gt;0,'ごみ搬入量内訳'!CM21/'ごみ処理概要'!D21/365*1000000,"-")</f>
        <v>72.24969138743786</v>
      </c>
      <c r="O21" s="234">
        <f>'ごみ搬入量内訳'!DH21</f>
        <v>0</v>
      </c>
      <c r="P21" s="234">
        <f>'ごみ処理量内訳'!E21</f>
        <v>3178</v>
      </c>
      <c r="Q21" s="234">
        <f>'ごみ処理量内訳'!N21</f>
        <v>0</v>
      </c>
      <c r="R21" s="234">
        <f t="shared" si="8"/>
        <v>1215</v>
      </c>
      <c r="S21" s="234">
        <f>'ごみ処理量内訳'!G21</f>
        <v>8</v>
      </c>
      <c r="T21" s="234">
        <f>'ごみ処理量内訳'!L21</f>
        <v>1202</v>
      </c>
      <c r="U21" s="234">
        <f>'ごみ処理量内訳'!H21</f>
        <v>5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0</v>
      </c>
      <c r="Y21" s="234">
        <f>'ごみ処理量内訳'!M21</f>
        <v>0</v>
      </c>
      <c r="Z21" s="234">
        <f>'資源化量内訳'!Y21</f>
        <v>0</v>
      </c>
      <c r="AA21" s="234">
        <f t="shared" si="9"/>
        <v>4393</v>
      </c>
      <c r="AB21" s="238">
        <f t="shared" si="3"/>
        <v>100</v>
      </c>
      <c r="AC21" s="234">
        <f>'施設資源化量内訳'!Y21</f>
        <v>154</v>
      </c>
      <c r="AD21" s="234">
        <f>'施設資源化量内訳'!AT21</f>
        <v>8</v>
      </c>
      <c r="AE21" s="234">
        <f>'施設資源化量内訳'!BO21</f>
        <v>1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0</v>
      </c>
      <c r="AI21" s="234">
        <f>'施設資源化量内訳'!EU21</f>
        <v>919</v>
      </c>
      <c r="AJ21" s="234">
        <f t="shared" si="10"/>
        <v>1082</v>
      </c>
      <c r="AK21" s="238">
        <f t="shared" si="5"/>
        <v>24.6300933302982</v>
      </c>
      <c r="AL21" s="238">
        <f>IF((AA21+J21)&lt;&gt;0,('資源化量内訳'!D21-'資源化量内訳'!R21-'資源化量内訳'!T21-'資源化量内訳'!V21-'資源化量内訳'!U21)/(AA21+J21)*100,"-")</f>
        <v>24.6300933302982</v>
      </c>
      <c r="AM21" s="234">
        <f>'ごみ処理量内訳'!AA21</f>
        <v>0</v>
      </c>
      <c r="AN21" s="234">
        <f>'ごみ処理量内訳'!AB21</f>
        <v>147</v>
      </c>
      <c r="AO21" s="234">
        <f>'ごみ処理量内訳'!AC21</f>
        <v>242</v>
      </c>
      <c r="AP21" s="234">
        <f t="shared" si="11"/>
        <v>389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 t="shared" si="6"/>
        <v>11869</v>
      </c>
      <c r="E22" s="234">
        <v>11869</v>
      </c>
      <c r="F22" s="234">
        <v>0</v>
      </c>
      <c r="G22" s="234">
        <v>76</v>
      </c>
      <c r="H22" s="234">
        <f>SUM('ごみ搬入量内訳'!E22,+'ごみ搬入量内訳'!AD22)</f>
        <v>2343</v>
      </c>
      <c r="I22" s="234">
        <f>'ごみ搬入量内訳'!BC22</f>
        <v>816</v>
      </c>
      <c r="J22" s="234">
        <f>'資源化量内訳'!BO22</f>
        <v>83</v>
      </c>
      <c r="K22" s="234">
        <f t="shared" si="7"/>
        <v>3242</v>
      </c>
      <c r="L22" s="234">
        <f t="shared" si="1"/>
        <v>748.3521594761073</v>
      </c>
      <c r="M22" s="234">
        <f>IF(D22&lt;&gt;0,('ごみ搬入量内訳'!BR22+'ごみ処理概要'!J22)/'ごみ処理概要'!D22/365*1000000,"-")</f>
        <v>626.9353686419208</v>
      </c>
      <c r="N22" s="234">
        <f>IF(D22&lt;&gt;0,'ごみ搬入量内訳'!CM22/'ごみ処理概要'!D22/365*1000000,"-")</f>
        <v>121.41679083418644</v>
      </c>
      <c r="O22" s="234">
        <f>'ごみ搬入量内訳'!DH22</f>
        <v>0</v>
      </c>
      <c r="P22" s="234">
        <f>'ごみ処理量内訳'!E22</f>
        <v>2462</v>
      </c>
      <c r="Q22" s="234">
        <f>'ごみ処理量内訳'!N22</f>
        <v>0</v>
      </c>
      <c r="R22" s="234">
        <f t="shared" si="8"/>
        <v>651</v>
      </c>
      <c r="S22" s="234">
        <f>'ごみ処理量内訳'!G22</f>
        <v>0</v>
      </c>
      <c r="T22" s="234">
        <f>'ごみ処理量内訳'!L22</f>
        <v>641</v>
      </c>
      <c r="U22" s="234">
        <f>'ごみ処理量内訳'!H22</f>
        <v>10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0</v>
      </c>
      <c r="Y22" s="234">
        <f>'ごみ処理量内訳'!M22</f>
        <v>0</v>
      </c>
      <c r="Z22" s="234">
        <f>'資源化量内訳'!Y22</f>
        <v>0</v>
      </c>
      <c r="AA22" s="234">
        <f t="shared" si="9"/>
        <v>3113</v>
      </c>
      <c r="AB22" s="238">
        <f t="shared" si="3"/>
        <v>100</v>
      </c>
      <c r="AC22" s="234">
        <f>'施設資源化量内訳'!Y22</f>
        <v>117</v>
      </c>
      <c r="AD22" s="234">
        <f>'施設資源化量内訳'!AT22</f>
        <v>0</v>
      </c>
      <c r="AE22" s="234">
        <f>'施設資源化量内訳'!BO22</f>
        <v>2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0</v>
      </c>
      <c r="AI22" s="234">
        <f>'施設資源化量内訳'!EU22</f>
        <v>500</v>
      </c>
      <c r="AJ22" s="234">
        <f t="shared" si="10"/>
        <v>619</v>
      </c>
      <c r="AK22" s="238">
        <f t="shared" si="5"/>
        <v>21.964956195244056</v>
      </c>
      <c r="AL22" s="238">
        <f>IF((AA22+J22)&lt;&gt;0,('資源化量内訳'!D22-'資源化量内訳'!R22-'資源化量内訳'!T22-'資源化量内訳'!V22-'資源化量内訳'!U22)/(AA22+J22)*100,"-")</f>
        <v>21.964956195244056</v>
      </c>
      <c r="AM22" s="234">
        <f>'ごみ処理量内訳'!AA22</f>
        <v>0</v>
      </c>
      <c r="AN22" s="234">
        <f>'ごみ処理量内訳'!AB22</f>
        <v>111</v>
      </c>
      <c r="AO22" s="234">
        <f>'ごみ処理量内訳'!AC22</f>
        <v>170</v>
      </c>
      <c r="AP22" s="234">
        <f t="shared" si="11"/>
        <v>281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 t="shared" si="6"/>
        <v>11883</v>
      </c>
      <c r="E23" s="234">
        <v>11883</v>
      </c>
      <c r="F23" s="234">
        <v>0</v>
      </c>
      <c r="G23" s="234">
        <v>84</v>
      </c>
      <c r="H23" s="234">
        <f>SUM('ごみ搬入量内訳'!E23,+'ごみ搬入量内訳'!AD23)</f>
        <v>2493</v>
      </c>
      <c r="I23" s="234">
        <f>'ごみ搬入量内訳'!BC23</f>
        <v>928</v>
      </c>
      <c r="J23" s="234">
        <f>'資源化量内訳'!BO23</f>
        <v>52</v>
      </c>
      <c r="K23" s="234">
        <f t="shared" si="7"/>
        <v>3473</v>
      </c>
      <c r="L23" s="234">
        <f t="shared" si="1"/>
        <v>800.7294869267597</v>
      </c>
      <c r="M23" s="234">
        <f>IF(D23&lt;&gt;0,('ごみ搬入量内訳'!BR23+'ごみ処理概要'!J23)/'ごみ処理概要'!D23/365*1000000,"-")</f>
        <v>608.6743004568516</v>
      </c>
      <c r="N23" s="234">
        <f>IF(D23&lt;&gt;0,'ごみ搬入量内訳'!CM23/'ごみ処理概要'!D23/365*1000000,"-")</f>
        <v>192.05518646990808</v>
      </c>
      <c r="O23" s="234">
        <f>'ごみ搬入量内訳'!DH23</f>
        <v>0</v>
      </c>
      <c r="P23" s="234">
        <f>'ごみ処理量内訳'!E23</f>
        <v>2659</v>
      </c>
      <c r="Q23" s="234">
        <f>'ごみ処理量内訳'!N23</f>
        <v>0</v>
      </c>
      <c r="R23" s="234">
        <f t="shared" si="8"/>
        <v>762</v>
      </c>
      <c r="S23" s="234">
        <f>'ごみ処理量内訳'!G23</f>
        <v>0</v>
      </c>
      <c r="T23" s="234">
        <f>'ごみ処理量内訳'!L23</f>
        <v>754</v>
      </c>
      <c r="U23" s="234">
        <f>'ごみ処理量内訳'!H23</f>
        <v>8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0</v>
      </c>
      <c r="Y23" s="234">
        <f>'ごみ処理量内訳'!M23</f>
        <v>0</v>
      </c>
      <c r="Z23" s="234">
        <f>'資源化量内訳'!Y23</f>
        <v>0</v>
      </c>
      <c r="AA23" s="234">
        <f t="shared" si="9"/>
        <v>3421</v>
      </c>
      <c r="AB23" s="238">
        <f t="shared" si="3"/>
        <v>100</v>
      </c>
      <c r="AC23" s="234">
        <f>'施設資源化量内訳'!Y23</f>
        <v>123</v>
      </c>
      <c r="AD23" s="234">
        <f>'施設資源化量内訳'!AT23</f>
        <v>0</v>
      </c>
      <c r="AE23" s="234">
        <f>'施設資源化量内訳'!BO23</f>
        <v>2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45</v>
      </c>
      <c r="AI23" s="234">
        <f>'施設資源化量内訳'!EU23</f>
        <v>578</v>
      </c>
      <c r="AJ23" s="234">
        <f t="shared" si="10"/>
        <v>748</v>
      </c>
      <c r="AK23" s="238">
        <f t="shared" si="5"/>
        <v>23.034840195796143</v>
      </c>
      <c r="AL23" s="238">
        <f>IF((AA23+J23)&lt;&gt;0,('資源化量内訳'!D23-'資源化量内訳'!R23-'資源化量内訳'!T23-'資源化量内訳'!V23-'資源化量内訳'!U23)/(AA23+J23)*100,"-")</f>
        <v>21.73913043478261</v>
      </c>
      <c r="AM23" s="234">
        <f>'ごみ処理量内訳'!AA23</f>
        <v>0</v>
      </c>
      <c r="AN23" s="234">
        <f>'ごみ処理量内訳'!AB23</f>
        <v>118</v>
      </c>
      <c r="AO23" s="234">
        <f>'ごみ処理量内訳'!AC23</f>
        <v>157</v>
      </c>
      <c r="AP23" s="234">
        <f t="shared" si="11"/>
        <v>275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 t="shared" si="6"/>
        <v>5887</v>
      </c>
      <c r="E24" s="234">
        <v>5887</v>
      </c>
      <c r="F24" s="234">
        <v>0</v>
      </c>
      <c r="G24" s="234">
        <v>36</v>
      </c>
      <c r="H24" s="234">
        <f>SUM('ごみ搬入量内訳'!E24,+'ごみ搬入量内訳'!AD24)</f>
        <v>1041</v>
      </c>
      <c r="I24" s="234">
        <f>'ごみ搬入量内訳'!BC24</f>
        <v>381</v>
      </c>
      <c r="J24" s="234">
        <f>'資源化量内訳'!BO24</f>
        <v>0</v>
      </c>
      <c r="K24" s="234">
        <f t="shared" si="7"/>
        <v>1422</v>
      </c>
      <c r="L24" s="234">
        <f t="shared" si="1"/>
        <v>661.7785647968242</v>
      </c>
      <c r="M24" s="234">
        <f>IF(D24&lt;&gt;0,('ごみ搬入量内訳'!BR24+'ごみ処理概要'!J24)/'ごみ処理概要'!D24/365*1000000,"-")</f>
        <v>534.2628638444122</v>
      </c>
      <c r="N24" s="234">
        <f>IF(D24&lt;&gt;0,'ごみ搬入量内訳'!CM24/'ごみ処理概要'!D24/365*1000000,"-")</f>
        <v>127.51570095241198</v>
      </c>
      <c r="O24" s="234">
        <f>'ごみ搬入量内訳'!DH24</f>
        <v>0</v>
      </c>
      <c r="P24" s="234">
        <f>'ごみ処理量内訳'!E24</f>
        <v>1022</v>
      </c>
      <c r="Q24" s="234">
        <f>'ごみ処理量内訳'!N24</f>
        <v>0</v>
      </c>
      <c r="R24" s="234">
        <f t="shared" si="8"/>
        <v>342</v>
      </c>
      <c r="S24" s="234">
        <f>'ごみ処理量内訳'!G24</f>
        <v>0</v>
      </c>
      <c r="T24" s="234">
        <f>'ごみ処理量内訳'!L24</f>
        <v>334</v>
      </c>
      <c r="U24" s="234">
        <f>'ごみ処理量内訳'!H24</f>
        <v>8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0</v>
      </c>
      <c r="Y24" s="234">
        <f>'ごみ処理量内訳'!M24</f>
        <v>0</v>
      </c>
      <c r="Z24" s="234">
        <f>'資源化量内訳'!Y24</f>
        <v>41</v>
      </c>
      <c r="AA24" s="234">
        <f t="shared" si="9"/>
        <v>1405</v>
      </c>
      <c r="AB24" s="238">
        <f t="shared" si="3"/>
        <v>100</v>
      </c>
      <c r="AC24" s="234">
        <f>'施設資源化量内訳'!Y24</f>
        <v>46</v>
      </c>
      <c r="AD24" s="234">
        <f>'施設資源化量内訳'!AT24</f>
        <v>0</v>
      </c>
      <c r="AE24" s="234">
        <f>'施設資源化量内訳'!BO24</f>
        <v>2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0</v>
      </c>
      <c r="AI24" s="234">
        <f>'施設資源化量内訳'!EU24</f>
        <v>254</v>
      </c>
      <c r="AJ24" s="234">
        <f t="shared" si="10"/>
        <v>302</v>
      </c>
      <c r="AK24" s="238">
        <f t="shared" si="5"/>
        <v>24.41281138790036</v>
      </c>
      <c r="AL24" s="238">
        <f>IF((AA24+J24)&lt;&gt;0,('資源化量内訳'!D24-'資源化量内訳'!R24-'資源化量内訳'!T24-'資源化量内訳'!V24-'資源化量内訳'!U24)/(AA24+J24)*100,"-")</f>
        <v>24.41281138790036</v>
      </c>
      <c r="AM24" s="234">
        <f>'ごみ処理量内訳'!AA24</f>
        <v>0</v>
      </c>
      <c r="AN24" s="234">
        <f>'ごみ処理量内訳'!AB24</f>
        <v>44</v>
      </c>
      <c r="AO24" s="234">
        <f>'ごみ処理量内訳'!AC24</f>
        <v>44</v>
      </c>
      <c r="AP24" s="234">
        <f t="shared" si="11"/>
        <v>88</v>
      </c>
    </row>
    <row r="25" spans="1:42" s="201" customFormat="1" ht="12" customHeight="1">
      <c r="A25" s="202" t="s">
        <v>188</v>
      </c>
      <c r="B25" s="203" t="s">
        <v>225</v>
      </c>
      <c r="C25" s="202" t="s">
        <v>226</v>
      </c>
      <c r="D25" s="234">
        <f t="shared" si="6"/>
        <v>3925</v>
      </c>
      <c r="E25" s="234">
        <v>3925</v>
      </c>
      <c r="F25" s="234">
        <v>0</v>
      </c>
      <c r="G25" s="234">
        <v>16</v>
      </c>
      <c r="H25" s="234">
        <f>SUM('ごみ搬入量内訳'!E25,+'ごみ搬入量内訳'!AD25)</f>
        <v>860</v>
      </c>
      <c r="I25" s="234">
        <f>'ごみ搬入量内訳'!BC25</f>
        <v>150</v>
      </c>
      <c r="J25" s="234">
        <f>'資源化量内訳'!BO25</f>
        <v>1</v>
      </c>
      <c r="K25" s="234">
        <f t="shared" si="7"/>
        <v>1011</v>
      </c>
      <c r="L25" s="234">
        <f t="shared" si="1"/>
        <v>705.6975831079313</v>
      </c>
      <c r="M25" s="234">
        <f>IF(D25&lt;&gt;0,('ごみ搬入量内訳'!BR25+'ごみ処理概要'!J25)/'ごみ処理概要'!D25/365*1000000,"-")</f>
        <v>628.2174330337666</v>
      </c>
      <c r="N25" s="234">
        <f>IF(D25&lt;&gt;0,'ごみ搬入量内訳'!CM25/'ごみ処理概要'!D25/365*1000000,"-")</f>
        <v>77.48015007416456</v>
      </c>
      <c r="O25" s="234">
        <f>'ごみ搬入量内訳'!DH25</f>
        <v>0</v>
      </c>
      <c r="P25" s="234">
        <f>'ごみ処理量内訳'!E25</f>
        <v>743</v>
      </c>
      <c r="Q25" s="234">
        <f>'ごみ処理量内訳'!N25</f>
        <v>0</v>
      </c>
      <c r="R25" s="234">
        <f t="shared" si="8"/>
        <v>258</v>
      </c>
      <c r="S25" s="234">
        <f>'ごみ処理量内訳'!G25</f>
        <v>0</v>
      </c>
      <c r="T25" s="234">
        <f>'ごみ処理量内訳'!L25</f>
        <v>251</v>
      </c>
      <c r="U25" s="234">
        <f>'ごみ処理量内訳'!H25</f>
        <v>7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0</v>
      </c>
      <c r="Y25" s="234">
        <f>'ごみ処理量内訳'!M25</f>
        <v>0</v>
      </c>
      <c r="Z25" s="234">
        <f>'資源化量内訳'!Y25</f>
        <v>9</v>
      </c>
      <c r="AA25" s="234">
        <f t="shared" si="9"/>
        <v>1010</v>
      </c>
      <c r="AB25" s="238">
        <f t="shared" si="3"/>
        <v>100</v>
      </c>
      <c r="AC25" s="234">
        <f>'施設資源化量内訳'!Y25</f>
        <v>31</v>
      </c>
      <c r="AD25" s="234">
        <f>'施設資源化量内訳'!AT25</f>
        <v>0</v>
      </c>
      <c r="AE25" s="234">
        <f>'施設資源化量内訳'!BO25</f>
        <v>1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0</v>
      </c>
      <c r="AI25" s="234">
        <f>'施設資源化量内訳'!EU25</f>
        <v>189</v>
      </c>
      <c r="AJ25" s="234">
        <f t="shared" si="10"/>
        <v>221</v>
      </c>
      <c r="AK25" s="238">
        <f t="shared" si="5"/>
        <v>22.8486646884273</v>
      </c>
      <c r="AL25" s="238">
        <f>IF((AA25+J25)&lt;&gt;0,('資源化量内訳'!D25-'資源化量内訳'!R25-'資源化量内訳'!T25-'資源化量内訳'!V25-'資源化量内訳'!U25)/(AA25+J25)*100,"-")</f>
        <v>22.8486646884273</v>
      </c>
      <c r="AM25" s="234">
        <f>'ごみ処理量内訳'!AA25</f>
        <v>0</v>
      </c>
      <c r="AN25" s="234">
        <f>'ごみ処理量内訳'!AB25</f>
        <v>30</v>
      </c>
      <c r="AO25" s="234">
        <f>'ごみ処理量内訳'!AC25</f>
        <v>54</v>
      </c>
      <c r="AP25" s="234">
        <f t="shared" si="11"/>
        <v>84</v>
      </c>
    </row>
    <row r="26" spans="1:42" s="201" customFormat="1" ht="12" customHeight="1">
      <c r="A26" s="202" t="s">
        <v>188</v>
      </c>
      <c r="B26" s="203" t="s">
        <v>227</v>
      </c>
      <c r="C26" s="202" t="s">
        <v>228</v>
      </c>
      <c r="D26" s="234">
        <f t="shared" si="6"/>
        <v>3575</v>
      </c>
      <c r="E26" s="234">
        <v>3572</v>
      </c>
      <c r="F26" s="234">
        <v>3</v>
      </c>
      <c r="G26" s="234">
        <v>17</v>
      </c>
      <c r="H26" s="234">
        <f>SUM('ごみ搬入量内訳'!E26,+'ごみ搬入量内訳'!AD26)</f>
        <v>692</v>
      </c>
      <c r="I26" s="234">
        <f>'ごみ搬入量内訳'!BC26</f>
        <v>181</v>
      </c>
      <c r="J26" s="234">
        <f>'資源化量内訳'!BO26</f>
        <v>3</v>
      </c>
      <c r="K26" s="234">
        <f t="shared" si="7"/>
        <v>876</v>
      </c>
      <c r="L26" s="234">
        <f t="shared" si="1"/>
        <v>671.3286713286712</v>
      </c>
      <c r="M26" s="234">
        <f>IF(D26&lt;&gt;0,('ごみ搬入量内訳'!BR26+'ごみ処理概要'!J26)/'ごみ処理概要'!D26/365*1000000,"-")</f>
        <v>544.1134208257496</v>
      </c>
      <c r="N26" s="234">
        <f>IF(D26&lt;&gt;0,'ごみ搬入量内訳'!CM26/'ごみ処理概要'!D26/365*1000000,"-")</f>
        <v>127.21525050292173</v>
      </c>
      <c r="O26" s="234">
        <f>'ごみ搬入量内訳'!DH26</f>
        <v>1</v>
      </c>
      <c r="P26" s="234">
        <f>'ごみ処理量内訳'!E26</f>
        <v>601</v>
      </c>
      <c r="Q26" s="234">
        <f>'ごみ処理量内訳'!N26</f>
        <v>0</v>
      </c>
      <c r="R26" s="234">
        <f t="shared" si="8"/>
        <v>241</v>
      </c>
      <c r="S26" s="234">
        <f>'ごみ処理量内訳'!G26</f>
        <v>0</v>
      </c>
      <c r="T26" s="234">
        <f>'ごみ処理量内訳'!L26</f>
        <v>241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0</v>
      </c>
      <c r="Y26" s="234">
        <f>'ごみ処理量内訳'!M26</f>
        <v>0</v>
      </c>
      <c r="Z26" s="234">
        <f>'資源化量内訳'!Y26</f>
        <v>31</v>
      </c>
      <c r="AA26" s="234">
        <f t="shared" si="9"/>
        <v>873</v>
      </c>
      <c r="AB26" s="238">
        <f t="shared" si="3"/>
        <v>100</v>
      </c>
      <c r="AC26" s="234">
        <f>'施設資源化量内訳'!Y26</f>
        <v>26</v>
      </c>
      <c r="AD26" s="234">
        <f>'施設資源化量内訳'!AT26</f>
        <v>0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0</v>
      </c>
      <c r="AI26" s="234">
        <f>'施設資源化量内訳'!EU26</f>
        <v>189</v>
      </c>
      <c r="AJ26" s="234">
        <f t="shared" si="10"/>
        <v>215</v>
      </c>
      <c r="AK26" s="238">
        <f t="shared" si="5"/>
        <v>28.424657534246577</v>
      </c>
      <c r="AL26" s="238">
        <f>IF((AA26+J26)&lt;&gt;0,('資源化量内訳'!D26-'資源化量内訳'!R26-'資源化量内訳'!T26-'資源化量内訳'!V26-'資源化量内訳'!U26)/(AA26+J26)*100,"-")</f>
        <v>28.424657534246577</v>
      </c>
      <c r="AM26" s="234">
        <f>'ごみ処理量内訳'!AA26</f>
        <v>0</v>
      </c>
      <c r="AN26" s="234">
        <f>'ごみ処理量内訳'!AB26</f>
        <v>25</v>
      </c>
      <c r="AO26" s="234">
        <f>'ごみ処理量内訳'!AC26</f>
        <v>42</v>
      </c>
      <c r="AP26" s="234">
        <f t="shared" si="11"/>
        <v>67</v>
      </c>
    </row>
  </sheetData>
  <sheetProtection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298" t="s">
        <v>229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09" t="s">
        <v>230</v>
      </c>
      <c r="B2" s="309" t="s">
        <v>231</v>
      </c>
      <c r="C2" s="309" t="s">
        <v>232</v>
      </c>
      <c r="D2" s="256" t="s">
        <v>233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235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237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00" t="s">
        <v>143</v>
      </c>
      <c r="DI2" s="256" t="s">
        <v>238</v>
      </c>
      <c r="DJ2" s="258"/>
      <c r="DK2" s="258"/>
      <c r="DL2" s="258"/>
      <c r="DM2" s="259"/>
    </row>
    <row r="3" spans="1:117" ht="25.5" customHeight="1">
      <c r="A3" s="310"/>
      <c r="B3" s="310"/>
      <c r="C3" s="312"/>
      <c r="D3" s="260"/>
      <c r="E3" s="263" t="s">
        <v>239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240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241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242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33" t="s">
        <v>158</v>
      </c>
      <c r="DJ3" s="332" t="s">
        <v>243</v>
      </c>
      <c r="DK3" s="332" t="s">
        <v>244</v>
      </c>
      <c r="DL3" s="332" t="s">
        <v>245</v>
      </c>
      <c r="DM3" s="332" t="s">
        <v>246</v>
      </c>
    </row>
    <row r="4" spans="1:117" ht="25.5" customHeight="1">
      <c r="A4" s="310"/>
      <c r="B4" s="310"/>
      <c r="C4" s="312"/>
      <c r="D4" s="229"/>
      <c r="E4" s="260"/>
      <c r="F4" s="334" t="s">
        <v>247</v>
      </c>
      <c r="G4" s="335"/>
      <c r="H4" s="335"/>
      <c r="I4" s="336"/>
      <c r="J4" s="334" t="s">
        <v>248</v>
      </c>
      <c r="K4" s="335"/>
      <c r="L4" s="335"/>
      <c r="M4" s="336"/>
      <c r="N4" s="334" t="s">
        <v>249</v>
      </c>
      <c r="O4" s="335"/>
      <c r="P4" s="335"/>
      <c r="Q4" s="336"/>
      <c r="R4" s="334" t="s">
        <v>250</v>
      </c>
      <c r="S4" s="335"/>
      <c r="T4" s="335"/>
      <c r="U4" s="336"/>
      <c r="V4" s="334" t="s">
        <v>251</v>
      </c>
      <c r="W4" s="335"/>
      <c r="X4" s="335"/>
      <c r="Y4" s="336"/>
      <c r="Z4" s="334" t="s">
        <v>252</v>
      </c>
      <c r="AA4" s="335"/>
      <c r="AB4" s="335"/>
      <c r="AC4" s="336"/>
      <c r="AD4" s="260"/>
      <c r="AE4" s="334" t="s">
        <v>247</v>
      </c>
      <c r="AF4" s="335"/>
      <c r="AG4" s="335"/>
      <c r="AH4" s="336"/>
      <c r="AI4" s="334" t="s">
        <v>248</v>
      </c>
      <c r="AJ4" s="335"/>
      <c r="AK4" s="335"/>
      <c r="AL4" s="336"/>
      <c r="AM4" s="334" t="s">
        <v>249</v>
      </c>
      <c r="AN4" s="335"/>
      <c r="AO4" s="335"/>
      <c r="AP4" s="336"/>
      <c r="AQ4" s="334" t="s">
        <v>250</v>
      </c>
      <c r="AR4" s="335"/>
      <c r="AS4" s="335"/>
      <c r="AT4" s="336"/>
      <c r="AU4" s="334" t="s">
        <v>251</v>
      </c>
      <c r="AV4" s="335"/>
      <c r="AW4" s="335"/>
      <c r="AX4" s="336"/>
      <c r="AY4" s="334" t="s">
        <v>252</v>
      </c>
      <c r="AZ4" s="335"/>
      <c r="BA4" s="335"/>
      <c r="BB4" s="336"/>
      <c r="BC4" s="266"/>
      <c r="BD4" s="263" t="s">
        <v>253</v>
      </c>
      <c r="BE4" s="251"/>
      <c r="BF4" s="251"/>
      <c r="BG4" s="251"/>
      <c r="BH4" s="251"/>
      <c r="BI4" s="251"/>
      <c r="BJ4" s="267"/>
      <c r="BK4" s="257" t="s">
        <v>254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239</v>
      </c>
      <c r="BZ4" s="268"/>
      <c r="CA4" s="251"/>
      <c r="CB4" s="251"/>
      <c r="CC4" s="251"/>
      <c r="CD4" s="251"/>
      <c r="CE4" s="267"/>
      <c r="CF4" s="257" t="s">
        <v>255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240</v>
      </c>
      <c r="CU4" s="268"/>
      <c r="CV4" s="251"/>
      <c r="CW4" s="251"/>
      <c r="CX4" s="251"/>
      <c r="CY4" s="251"/>
      <c r="CZ4" s="267"/>
      <c r="DA4" s="257" t="s">
        <v>255</v>
      </c>
      <c r="DB4" s="251"/>
      <c r="DC4" s="251"/>
      <c r="DD4" s="251"/>
      <c r="DE4" s="251"/>
      <c r="DF4" s="251"/>
      <c r="DG4" s="267"/>
      <c r="DH4" s="265"/>
      <c r="DI4" s="333"/>
      <c r="DJ4" s="333"/>
      <c r="DK4" s="333"/>
      <c r="DL4" s="333"/>
      <c r="DM4" s="333"/>
    </row>
    <row r="5" spans="1:117" ht="25.5" customHeight="1">
      <c r="A5" s="310"/>
      <c r="B5" s="310"/>
      <c r="C5" s="312"/>
      <c r="D5" s="291" t="s">
        <v>158</v>
      </c>
      <c r="E5" s="293" t="s">
        <v>158</v>
      </c>
      <c r="F5" s="293" t="s">
        <v>158</v>
      </c>
      <c r="G5" s="290" t="s">
        <v>243</v>
      </c>
      <c r="H5" s="290" t="s">
        <v>244</v>
      </c>
      <c r="I5" s="290" t="s">
        <v>245</v>
      </c>
      <c r="J5" s="293" t="s">
        <v>158</v>
      </c>
      <c r="K5" s="290" t="s">
        <v>243</v>
      </c>
      <c r="L5" s="290" t="s">
        <v>244</v>
      </c>
      <c r="M5" s="290" t="s">
        <v>245</v>
      </c>
      <c r="N5" s="293" t="s">
        <v>158</v>
      </c>
      <c r="O5" s="290" t="s">
        <v>243</v>
      </c>
      <c r="P5" s="290" t="s">
        <v>244</v>
      </c>
      <c r="Q5" s="290" t="s">
        <v>245</v>
      </c>
      <c r="R5" s="293" t="s">
        <v>158</v>
      </c>
      <c r="S5" s="290" t="s">
        <v>243</v>
      </c>
      <c r="T5" s="290" t="s">
        <v>244</v>
      </c>
      <c r="U5" s="290" t="s">
        <v>245</v>
      </c>
      <c r="V5" s="293" t="s">
        <v>158</v>
      </c>
      <c r="W5" s="290" t="s">
        <v>243</v>
      </c>
      <c r="X5" s="290" t="s">
        <v>244</v>
      </c>
      <c r="Y5" s="290" t="s">
        <v>245</v>
      </c>
      <c r="Z5" s="293" t="s">
        <v>158</v>
      </c>
      <c r="AA5" s="290" t="s">
        <v>243</v>
      </c>
      <c r="AB5" s="290" t="s">
        <v>244</v>
      </c>
      <c r="AC5" s="290" t="s">
        <v>245</v>
      </c>
      <c r="AD5" s="293" t="s">
        <v>158</v>
      </c>
      <c r="AE5" s="293" t="s">
        <v>158</v>
      </c>
      <c r="AF5" s="290" t="s">
        <v>243</v>
      </c>
      <c r="AG5" s="290" t="s">
        <v>244</v>
      </c>
      <c r="AH5" s="290" t="s">
        <v>245</v>
      </c>
      <c r="AI5" s="293" t="s">
        <v>158</v>
      </c>
      <c r="AJ5" s="290" t="s">
        <v>243</v>
      </c>
      <c r="AK5" s="290" t="s">
        <v>244</v>
      </c>
      <c r="AL5" s="290" t="s">
        <v>245</v>
      </c>
      <c r="AM5" s="293" t="s">
        <v>158</v>
      </c>
      <c r="AN5" s="290" t="s">
        <v>243</v>
      </c>
      <c r="AO5" s="290" t="s">
        <v>244</v>
      </c>
      <c r="AP5" s="290" t="s">
        <v>245</v>
      </c>
      <c r="AQ5" s="293" t="s">
        <v>158</v>
      </c>
      <c r="AR5" s="290" t="s">
        <v>243</v>
      </c>
      <c r="AS5" s="290" t="s">
        <v>244</v>
      </c>
      <c r="AT5" s="290" t="s">
        <v>245</v>
      </c>
      <c r="AU5" s="293" t="s">
        <v>158</v>
      </c>
      <c r="AV5" s="290" t="s">
        <v>243</v>
      </c>
      <c r="AW5" s="290" t="s">
        <v>244</v>
      </c>
      <c r="AX5" s="290" t="s">
        <v>245</v>
      </c>
      <c r="AY5" s="293" t="s">
        <v>158</v>
      </c>
      <c r="AZ5" s="290" t="s">
        <v>243</v>
      </c>
      <c r="BA5" s="290" t="s">
        <v>244</v>
      </c>
      <c r="BB5" s="290" t="s">
        <v>245</v>
      </c>
      <c r="BC5" s="291" t="s">
        <v>158</v>
      </c>
      <c r="BD5" s="291" t="s">
        <v>158</v>
      </c>
      <c r="BE5" s="291" t="s">
        <v>257</v>
      </c>
      <c r="BF5" s="291" t="s">
        <v>259</v>
      </c>
      <c r="BG5" s="291" t="s">
        <v>261</v>
      </c>
      <c r="BH5" s="291" t="s">
        <v>263</v>
      </c>
      <c r="BI5" s="291" t="s">
        <v>264</v>
      </c>
      <c r="BJ5" s="291" t="s">
        <v>266</v>
      </c>
      <c r="BK5" s="291" t="s">
        <v>267</v>
      </c>
      <c r="BL5" s="291" t="s">
        <v>268</v>
      </c>
      <c r="BM5" s="291" t="s">
        <v>269</v>
      </c>
      <c r="BN5" s="291" t="s">
        <v>261</v>
      </c>
      <c r="BO5" s="291" t="s">
        <v>263</v>
      </c>
      <c r="BP5" s="291" t="s">
        <v>264</v>
      </c>
      <c r="BQ5" s="266" t="s">
        <v>266</v>
      </c>
      <c r="BR5" s="291" t="s">
        <v>267</v>
      </c>
      <c r="BS5" s="290" t="s">
        <v>268</v>
      </c>
      <c r="BT5" s="290" t="s">
        <v>269</v>
      </c>
      <c r="BU5" s="290" t="s">
        <v>261</v>
      </c>
      <c r="BV5" s="290" t="s">
        <v>263</v>
      </c>
      <c r="BW5" s="290" t="s">
        <v>264</v>
      </c>
      <c r="BX5" s="290" t="s">
        <v>266</v>
      </c>
      <c r="BY5" s="291" t="s">
        <v>267</v>
      </c>
      <c r="BZ5" s="290" t="s">
        <v>268</v>
      </c>
      <c r="CA5" s="291" t="s">
        <v>269</v>
      </c>
      <c r="CB5" s="291" t="s">
        <v>261</v>
      </c>
      <c r="CC5" s="291" t="s">
        <v>263</v>
      </c>
      <c r="CD5" s="291" t="s">
        <v>264</v>
      </c>
      <c r="CE5" s="291" t="s">
        <v>266</v>
      </c>
      <c r="CF5" s="291" t="s">
        <v>267</v>
      </c>
      <c r="CG5" s="291" t="s">
        <v>268</v>
      </c>
      <c r="CH5" s="291" t="s">
        <v>269</v>
      </c>
      <c r="CI5" s="291" t="s">
        <v>261</v>
      </c>
      <c r="CJ5" s="291" t="s">
        <v>263</v>
      </c>
      <c r="CK5" s="291" t="s">
        <v>264</v>
      </c>
      <c r="CL5" s="291" t="s">
        <v>266</v>
      </c>
      <c r="CM5" s="291" t="s">
        <v>267</v>
      </c>
      <c r="CN5" s="290" t="s">
        <v>268</v>
      </c>
      <c r="CO5" s="290" t="s">
        <v>269</v>
      </c>
      <c r="CP5" s="290" t="s">
        <v>261</v>
      </c>
      <c r="CQ5" s="290" t="s">
        <v>263</v>
      </c>
      <c r="CR5" s="290" t="s">
        <v>264</v>
      </c>
      <c r="CS5" s="290" t="s">
        <v>266</v>
      </c>
      <c r="CT5" s="291" t="s">
        <v>267</v>
      </c>
      <c r="CU5" s="290" t="s">
        <v>268</v>
      </c>
      <c r="CV5" s="291" t="s">
        <v>269</v>
      </c>
      <c r="CW5" s="291" t="s">
        <v>261</v>
      </c>
      <c r="CX5" s="291" t="s">
        <v>263</v>
      </c>
      <c r="CY5" s="291" t="s">
        <v>264</v>
      </c>
      <c r="CZ5" s="291" t="s">
        <v>266</v>
      </c>
      <c r="DA5" s="291" t="s">
        <v>267</v>
      </c>
      <c r="DB5" s="291" t="s">
        <v>268</v>
      </c>
      <c r="DC5" s="291" t="s">
        <v>269</v>
      </c>
      <c r="DD5" s="291" t="s">
        <v>261</v>
      </c>
      <c r="DE5" s="291" t="s">
        <v>263</v>
      </c>
      <c r="DF5" s="291" t="s">
        <v>264</v>
      </c>
      <c r="DG5" s="291" t="s">
        <v>266</v>
      </c>
      <c r="DH5" s="265"/>
      <c r="DI5" s="260"/>
      <c r="DJ5" s="260"/>
      <c r="DK5" s="260"/>
      <c r="DL5" s="260"/>
      <c r="DM5" s="260"/>
    </row>
    <row r="6" spans="1:117" s="204" customFormat="1" ht="13.5">
      <c r="A6" s="311"/>
      <c r="B6" s="311"/>
      <c r="C6" s="337"/>
      <c r="D6" s="272" t="s">
        <v>270</v>
      </c>
      <c r="E6" s="273" t="s">
        <v>270</v>
      </c>
      <c r="F6" s="273" t="s">
        <v>270</v>
      </c>
      <c r="G6" s="272" t="s">
        <v>270</v>
      </c>
      <c r="H6" s="272" t="s">
        <v>270</v>
      </c>
      <c r="I6" s="272" t="s">
        <v>270</v>
      </c>
      <c r="J6" s="273" t="s">
        <v>270</v>
      </c>
      <c r="K6" s="272" t="s">
        <v>270</v>
      </c>
      <c r="L6" s="272" t="s">
        <v>270</v>
      </c>
      <c r="M6" s="272" t="s">
        <v>270</v>
      </c>
      <c r="N6" s="273" t="s">
        <v>270</v>
      </c>
      <c r="O6" s="272" t="s">
        <v>270</v>
      </c>
      <c r="P6" s="272" t="s">
        <v>270</v>
      </c>
      <c r="Q6" s="272" t="s">
        <v>270</v>
      </c>
      <c r="R6" s="273" t="s">
        <v>270</v>
      </c>
      <c r="S6" s="272" t="s">
        <v>270</v>
      </c>
      <c r="T6" s="272" t="s">
        <v>270</v>
      </c>
      <c r="U6" s="272" t="s">
        <v>270</v>
      </c>
      <c r="V6" s="273" t="s">
        <v>270</v>
      </c>
      <c r="W6" s="272" t="s">
        <v>270</v>
      </c>
      <c r="X6" s="272" t="s">
        <v>270</v>
      </c>
      <c r="Y6" s="272" t="s">
        <v>270</v>
      </c>
      <c r="Z6" s="273" t="s">
        <v>270</v>
      </c>
      <c r="AA6" s="272" t="s">
        <v>270</v>
      </c>
      <c r="AB6" s="272" t="s">
        <v>270</v>
      </c>
      <c r="AC6" s="272" t="s">
        <v>270</v>
      </c>
      <c r="AD6" s="273" t="s">
        <v>270</v>
      </c>
      <c r="AE6" s="273" t="s">
        <v>270</v>
      </c>
      <c r="AF6" s="272" t="s">
        <v>270</v>
      </c>
      <c r="AG6" s="272" t="s">
        <v>270</v>
      </c>
      <c r="AH6" s="272" t="s">
        <v>270</v>
      </c>
      <c r="AI6" s="273" t="s">
        <v>270</v>
      </c>
      <c r="AJ6" s="272" t="s">
        <v>270</v>
      </c>
      <c r="AK6" s="272" t="s">
        <v>270</v>
      </c>
      <c r="AL6" s="272" t="s">
        <v>270</v>
      </c>
      <c r="AM6" s="273" t="s">
        <v>270</v>
      </c>
      <c r="AN6" s="272" t="s">
        <v>270</v>
      </c>
      <c r="AO6" s="272" t="s">
        <v>270</v>
      </c>
      <c r="AP6" s="272" t="s">
        <v>270</v>
      </c>
      <c r="AQ6" s="273" t="s">
        <v>270</v>
      </c>
      <c r="AR6" s="272" t="s">
        <v>270</v>
      </c>
      <c r="AS6" s="272" t="s">
        <v>270</v>
      </c>
      <c r="AT6" s="272" t="s">
        <v>270</v>
      </c>
      <c r="AU6" s="273" t="s">
        <v>270</v>
      </c>
      <c r="AV6" s="272" t="s">
        <v>270</v>
      </c>
      <c r="AW6" s="272" t="s">
        <v>270</v>
      </c>
      <c r="AX6" s="272" t="s">
        <v>270</v>
      </c>
      <c r="AY6" s="273" t="s">
        <v>270</v>
      </c>
      <c r="AZ6" s="272" t="s">
        <v>270</v>
      </c>
      <c r="BA6" s="272" t="s">
        <v>270</v>
      </c>
      <c r="BB6" s="272" t="s">
        <v>270</v>
      </c>
      <c r="BC6" s="272" t="s">
        <v>270</v>
      </c>
      <c r="BD6" s="272" t="s">
        <v>270</v>
      </c>
      <c r="BE6" s="272" t="s">
        <v>270</v>
      </c>
      <c r="BF6" s="272" t="s">
        <v>270</v>
      </c>
      <c r="BG6" s="272" t="s">
        <v>270</v>
      </c>
      <c r="BH6" s="272" t="s">
        <v>270</v>
      </c>
      <c r="BI6" s="272" t="s">
        <v>270</v>
      </c>
      <c r="BJ6" s="272" t="s">
        <v>270</v>
      </c>
      <c r="BK6" s="272" t="s">
        <v>270</v>
      </c>
      <c r="BL6" s="272" t="s">
        <v>270</v>
      </c>
      <c r="BM6" s="272" t="s">
        <v>270</v>
      </c>
      <c r="BN6" s="272" t="s">
        <v>270</v>
      </c>
      <c r="BO6" s="272" t="s">
        <v>270</v>
      </c>
      <c r="BP6" s="272" t="s">
        <v>270</v>
      </c>
      <c r="BQ6" s="274" t="s">
        <v>270</v>
      </c>
      <c r="BR6" s="272" t="s">
        <v>270</v>
      </c>
      <c r="BS6" s="272" t="s">
        <v>270</v>
      </c>
      <c r="BT6" s="272" t="s">
        <v>270</v>
      </c>
      <c r="BU6" s="272" t="s">
        <v>270</v>
      </c>
      <c r="BV6" s="272" t="s">
        <v>270</v>
      </c>
      <c r="BW6" s="272" t="s">
        <v>270</v>
      </c>
      <c r="BX6" s="272" t="s">
        <v>270</v>
      </c>
      <c r="BY6" s="272" t="s">
        <v>270</v>
      </c>
      <c r="BZ6" s="273" t="s">
        <v>270</v>
      </c>
      <c r="CA6" s="273" t="s">
        <v>270</v>
      </c>
      <c r="CB6" s="273" t="s">
        <v>270</v>
      </c>
      <c r="CC6" s="273" t="s">
        <v>270</v>
      </c>
      <c r="CD6" s="273" t="s">
        <v>270</v>
      </c>
      <c r="CE6" s="273" t="s">
        <v>270</v>
      </c>
      <c r="CF6" s="272" t="s">
        <v>270</v>
      </c>
      <c r="CG6" s="272" t="s">
        <v>270</v>
      </c>
      <c r="CH6" s="272" t="s">
        <v>270</v>
      </c>
      <c r="CI6" s="272" t="s">
        <v>270</v>
      </c>
      <c r="CJ6" s="272" t="s">
        <v>270</v>
      </c>
      <c r="CK6" s="272" t="s">
        <v>270</v>
      </c>
      <c r="CL6" s="272" t="s">
        <v>270</v>
      </c>
      <c r="CM6" s="272" t="s">
        <v>270</v>
      </c>
      <c r="CN6" s="272" t="s">
        <v>270</v>
      </c>
      <c r="CO6" s="272" t="s">
        <v>270</v>
      </c>
      <c r="CP6" s="272" t="s">
        <v>270</v>
      </c>
      <c r="CQ6" s="272" t="s">
        <v>270</v>
      </c>
      <c r="CR6" s="272" t="s">
        <v>270</v>
      </c>
      <c r="CS6" s="272" t="s">
        <v>270</v>
      </c>
      <c r="CT6" s="272" t="s">
        <v>270</v>
      </c>
      <c r="CU6" s="273" t="s">
        <v>270</v>
      </c>
      <c r="CV6" s="273" t="s">
        <v>270</v>
      </c>
      <c r="CW6" s="273" t="s">
        <v>270</v>
      </c>
      <c r="CX6" s="273" t="s">
        <v>270</v>
      </c>
      <c r="CY6" s="273" t="s">
        <v>270</v>
      </c>
      <c r="CZ6" s="273" t="s">
        <v>270</v>
      </c>
      <c r="DA6" s="272" t="s">
        <v>270</v>
      </c>
      <c r="DB6" s="272" t="s">
        <v>270</v>
      </c>
      <c r="DC6" s="272" t="s">
        <v>270</v>
      </c>
      <c r="DD6" s="272" t="s">
        <v>270</v>
      </c>
      <c r="DE6" s="272" t="s">
        <v>270</v>
      </c>
      <c r="DF6" s="272" t="s">
        <v>270</v>
      </c>
      <c r="DG6" s="272" t="s">
        <v>270</v>
      </c>
      <c r="DH6" s="272" t="s">
        <v>270</v>
      </c>
      <c r="DI6" s="273" t="s">
        <v>271</v>
      </c>
      <c r="DJ6" s="272" t="s">
        <v>270</v>
      </c>
      <c r="DK6" s="272" t="s">
        <v>270</v>
      </c>
      <c r="DL6" s="272" t="s">
        <v>270</v>
      </c>
      <c r="DM6" s="272" t="s">
        <v>270</v>
      </c>
    </row>
    <row r="7" spans="1:117" s="205" customFormat="1" ht="12" customHeight="1">
      <c r="A7" s="197" t="s">
        <v>272</v>
      </c>
      <c r="B7" s="212" t="s">
        <v>273</v>
      </c>
      <c r="C7" s="198" t="s">
        <v>267</v>
      </c>
      <c r="D7" s="247">
        <f aca="true" t="shared" si="0" ref="D7:AI7">SUM(D8:D26)</f>
        <v>199878</v>
      </c>
      <c r="E7" s="247">
        <f t="shared" si="0"/>
        <v>126153</v>
      </c>
      <c r="F7" s="247">
        <f t="shared" si="0"/>
        <v>8</v>
      </c>
      <c r="G7" s="247">
        <f t="shared" si="0"/>
        <v>0</v>
      </c>
      <c r="H7" s="247">
        <f t="shared" si="0"/>
        <v>8</v>
      </c>
      <c r="I7" s="247">
        <f t="shared" si="0"/>
        <v>0</v>
      </c>
      <c r="J7" s="247">
        <f t="shared" si="0"/>
        <v>95995</v>
      </c>
      <c r="K7" s="247">
        <f t="shared" si="0"/>
        <v>3295</v>
      </c>
      <c r="L7" s="247">
        <f t="shared" si="0"/>
        <v>92700</v>
      </c>
      <c r="M7" s="247">
        <f t="shared" si="0"/>
        <v>0</v>
      </c>
      <c r="N7" s="247">
        <f t="shared" si="0"/>
        <v>5072</v>
      </c>
      <c r="O7" s="247">
        <f t="shared" si="0"/>
        <v>108</v>
      </c>
      <c r="P7" s="247">
        <f t="shared" si="0"/>
        <v>4964</v>
      </c>
      <c r="Q7" s="247">
        <f t="shared" si="0"/>
        <v>0</v>
      </c>
      <c r="R7" s="247">
        <f t="shared" si="0"/>
        <v>23597</v>
      </c>
      <c r="S7" s="247">
        <f t="shared" si="0"/>
        <v>795</v>
      </c>
      <c r="T7" s="247">
        <f t="shared" si="0"/>
        <v>22797</v>
      </c>
      <c r="U7" s="247">
        <f t="shared" si="0"/>
        <v>5</v>
      </c>
      <c r="V7" s="247">
        <f t="shared" si="0"/>
        <v>138</v>
      </c>
      <c r="W7" s="247">
        <f t="shared" si="0"/>
        <v>0</v>
      </c>
      <c r="X7" s="247">
        <f t="shared" si="0"/>
        <v>131</v>
      </c>
      <c r="Y7" s="247">
        <f t="shared" si="0"/>
        <v>7</v>
      </c>
      <c r="Z7" s="247">
        <f t="shared" si="0"/>
        <v>1343</v>
      </c>
      <c r="AA7" s="247">
        <f t="shared" si="0"/>
        <v>125</v>
      </c>
      <c r="AB7" s="247">
        <f t="shared" si="0"/>
        <v>1218</v>
      </c>
      <c r="AC7" s="247">
        <f t="shared" si="0"/>
        <v>0</v>
      </c>
      <c r="AD7" s="247">
        <f t="shared" si="0"/>
        <v>56302</v>
      </c>
      <c r="AE7" s="247">
        <f t="shared" si="0"/>
        <v>0</v>
      </c>
      <c r="AF7" s="247">
        <f t="shared" si="0"/>
        <v>0</v>
      </c>
      <c r="AG7" s="247">
        <f t="shared" si="0"/>
        <v>0</v>
      </c>
      <c r="AH7" s="247">
        <f t="shared" si="0"/>
        <v>0</v>
      </c>
      <c r="AI7" s="247">
        <f t="shared" si="0"/>
        <v>44565</v>
      </c>
      <c r="AJ7" s="247">
        <f aca="true" t="shared" si="1" ref="AJ7:BO7">SUM(AJ8:AJ26)</f>
        <v>247</v>
      </c>
      <c r="AK7" s="247">
        <f t="shared" si="1"/>
        <v>1033</v>
      </c>
      <c r="AL7" s="247">
        <f t="shared" si="1"/>
        <v>43285</v>
      </c>
      <c r="AM7" s="247">
        <f t="shared" si="1"/>
        <v>908</v>
      </c>
      <c r="AN7" s="247">
        <f t="shared" si="1"/>
        <v>5</v>
      </c>
      <c r="AO7" s="247">
        <f t="shared" si="1"/>
        <v>53</v>
      </c>
      <c r="AP7" s="247">
        <f t="shared" si="1"/>
        <v>850</v>
      </c>
      <c r="AQ7" s="247">
        <f t="shared" si="1"/>
        <v>10600</v>
      </c>
      <c r="AR7" s="247">
        <f t="shared" si="1"/>
        <v>54</v>
      </c>
      <c r="AS7" s="247">
        <f t="shared" si="1"/>
        <v>115</v>
      </c>
      <c r="AT7" s="247">
        <f t="shared" si="1"/>
        <v>10431</v>
      </c>
      <c r="AU7" s="247">
        <f t="shared" si="1"/>
        <v>1</v>
      </c>
      <c r="AV7" s="247">
        <f t="shared" si="1"/>
        <v>0</v>
      </c>
      <c r="AW7" s="247">
        <f t="shared" si="1"/>
        <v>1</v>
      </c>
      <c r="AX7" s="247">
        <f t="shared" si="1"/>
        <v>0</v>
      </c>
      <c r="AY7" s="247">
        <f t="shared" si="1"/>
        <v>228</v>
      </c>
      <c r="AZ7" s="247">
        <f t="shared" si="1"/>
        <v>11</v>
      </c>
      <c r="BA7" s="247">
        <f t="shared" si="1"/>
        <v>0</v>
      </c>
      <c r="BB7" s="247">
        <f t="shared" si="1"/>
        <v>217</v>
      </c>
      <c r="BC7" s="247">
        <f t="shared" si="1"/>
        <v>17423</v>
      </c>
      <c r="BD7" s="247">
        <f t="shared" si="1"/>
        <v>3695</v>
      </c>
      <c r="BE7" s="247">
        <f t="shared" si="1"/>
        <v>0</v>
      </c>
      <c r="BF7" s="247">
        <f t="shared" si="1"/>
        <v>1911</v>
      </c>
      <c r="BG7" s="247">
        <f t="shared" si="1"/>
        <v>523</v>
      </c>
      <c r="BH7" s="247">
        <f t="shared" si="1"/>
        <v>954</v>
      </c>
      <c r="BI7" s="247">
        <f t="shared" si="1"/>
        <v>0</v>
      </c>
      <c r="BJ7" s="247">
        <f t="shared" si="1"/>
        <v>307</v>
      </c>
      <c r="BK7" s="247">
        <f t="shared" si="1"/>
        <v>13728</v>
      </c>
      <c r="BL7" s="247">
        <f t="shared" si="1"/>
        <v>0</v>
      </c>
      <c r="BM7" s="247">
        <f t="shared" si="1"/>
        <v>11773</v>
      </c>
      <c r="BN7" s="247">
        <f t="shared" si="1"/>
        <v>465</v>
      </c>
      <c r="BO7" s="247">
        <f t="shared" si="1"/>
        <v>752</v>
      </c>
      <c r="BP7" s="247">
        <f aca="true" t="shared" si="2" ref="BP7:CU7">SUM(BP8:BP26)</f>
        <v>326</v>
      </c>
      <c r="BQ7" s="247">
        <f t="shared" si="2"/>
        <v>412</v>
      </c>
      <c r="BR7" s="247">
        <f t="shared" si="2"/>
        <v>129848</v>
      </c>
      <c r="BS7" s="247">
        <f t="shared" si="2"/>
        <v>8</v>
      </c>
      <c r="BT7" s="247">
        <f t="shared" si="2"/>
        <v>97906</v>
      </c>
      <c r="BU7" s="247">
        <f t="shared" si="2"/>
        <v>5595</v>
      </c>
      <c r="BV7" s="247">
        <f t="shared" si="2"/>
        <v>24551</v>
      </c>
      <c r="BW7" s="247">
        <f t="shared" si="2"/>
        <v>138</v>
      </c>
      <c r="BX7" s="247">
        <f t="shared" si="2"/>
        <v>1650</v>
      </c>
      <c r="BY7" s="247">
        <f t="shared" si="2"/>
        <v>126153</v>
      </c>
      <c r="BZ7" s="247">
        <f t="shared" si="2"/>
        <v>8</v>
      </c>
      <c r="CA7" s="247">
        <f t="shared" si="2"/>
        <v>95995</v>
      </c>
      <c r="CB7" s="247">
        <f t="shared" si="2"/>
        <v>5072</v>
      </c>
      <c r="CC7" s="247">
        <f t="shared" si="2"/>
        <v>23597</v>
      </c>
      <c r="CD7" s="247">
        <f t="shared" si="2"/>
        <v>138</v>
      </c>
      <c r="CE7" s="247">
        <f t="shared" si="2"/>
        <v>1343</v>
      </c>
      <c r="CF7" s="247">
        <f t="shared" si="2"/>
        <v>3695</v>
      </c>
      <c r="CG7" s="247">
        <f t="shared" si="2"/>
        <v>0</v>
      </c>
      <c r="CH7" s="247">
        <f t="shared" si="2"/>
        <v>1911</v>
      </c>
      <c r="CI7" s="247">
        <f t="shared" si="2"/>
        <v>523</v>
      </c>
      <c r="CJ7" s="247">
        <f t="shared" si="2"/>
        <v>954</v>
      </c>
      <c r="CK7" s="247">
        <f t="shared" si="2"/>
        <v>0</v>
      </c>
      <c r="CL7" s="247">
        <f t="shared" si="2"/>
        <v>307</v>
      </c>
      <c r="CM7" s="247">
        <f t="shared" si="2"/>
        <v>70030</v>
      </c>
      <c r="CN7" s="247">
        <f t="shared" si="2"/>
        <v>0</v>
      </c>
      <c r="CO7" s="247">
        <f t="shared" si="2"/>
        <v>56338</v>
      </c>
      <c r="CP7" s="247">
        <f t="shared" si="2"/>
        <v>1373</v>
      </c>
      <c r="CQ7" s="247">
        <f t="shared" si="2"/>
        <v>11352</v>
      </c>
      <c r="CR7" s="247">
        <f t="shared" si="2"/>
        <v>327</v>
      </c>
      <c r="CS7" s="247">
        <f t="shared" si="2"/>
        <v>640</v>
      </c>
      <c r="CT7" s="247">
        <f t="shared" si="2"/>
        <v>56302</v>
      </c>
      <c r="CU7" s="247">
        <f t="shared" si="2"/>
        <v>0</v>
      </c>
      <c r="CV7" s="247">
        <f aca="true" t="shared" si="3" ref="CV7:EA7">SUM(CV8:CV26)</f>
        <v>44565</v>
      </c>
      <c r="CW7" s="247">
        <f t="shared" si="3"/>
        <v>908</v>
      </c>
      <c r="CX7" s="247">
        <f t="shared" si="3"/>
        <v>10600</v>
      </c>
      <c r="CY7" s="247">
        <f t="shared" si="3"/>
        <v>1</v>
      </c>
      <c r="CZ7" s="247">
        <f t="shared" si="3"/>
        <v>228</v>
      </c>
      <c r="DA7" s="247">
        <f t="shared" si="3"/>
        <v>13728</v>
      </c>
      <c r="DB7" s="247">
        <f t="shared" si="3"/>
        <v>0</v>
      </c>
      <c r="DC7" s="247">
        <f t="shared" si="3"/>
        <v>11773</v>
      </c>
      <c r="DD7" s="247">
        <f t="shared" si="3"/>
        <v>465</v>
      </c>
      <c r="DE7" s="247">
        <f t="shared" si="3"/>
        <v>752</v>
      </c>
      <c r="DF7" s="247">
        <f t="shared" si="3"/>
        <v>326</v>
      </c>
      <c r="DG7" s="247">
        <f t="shared" si="3"/>
        <v>412</v>
      </c>
      <c r="DH7" s="247">
        <f t="shared" si="3"/>
        <v>4</v>
      </c>
      <c r="DI7" s="247">
        <f t="shared" si="3"/>
        <v>25</v>
      </c>
      <c r="DJ7" s="247">
        <f t="shared" si="3"/>
        <v>5</v>
      </c>
      <c r="DK7" s="247">
        <f t="shared" si="3"/>
        <v>14</v>
      </c>
      <c r="DL7" s="247">
        <f t="shared" si="3"/>
        <v>0</v>
      </c>
      <c r="DM7" s="247">
        <f t="shared" si="3"/>
        <v>6</v>
      </c>
    </row>
    <row r="8" spans="1:117" s="201" customFormat="1" ht="12" customHeight="1">
      <c r="A8" s="200" t="s">
        <v>272</v>
      </c>
      <c r="B8" s="214" t="s">
        <v>274</v>
      </c>
      <c r="C8" s="200" t="s">
        <v>275</v>
      </c>
      <c r="D8" s="248">
        <f aca="true" t="shared" si="4" ref="D8:D26">SUM(E8,AD8,BC8)</f>
        <v>64299</v>
      </c>
      <c r="E8" s="249">
        <f aca="true" t="shared" si="5" ref="E8:E26">SUM(F8,J8,N8,R8,V8,Z8)</f>
        <v>38843</v>
      </c>
      <c r="F8" s="249">
        <f aca="true" t="shared" si="6" ref="F8:F26">SUM(G8:I8)</f>
        <v>0</v>
      </c>
      <c r="G8" s="249">
        <v>0</v>
      </c>
      <c r="H8" s="249">
        <v>0</v>
      </c>
      <c r="I8" s="249">
        <v>0</v>
      </c>
      <c r="J8" s="249">
        <f aca="true" t="shared" si="7" ref="J8:J26">SUM(K8:M8)</f>
        <v>29607</v>
      </c>
      <c r="K8" s="249">
        <v>0</v>
      </c>
      <c r="L8" s="249">
        <v>29607</v>
      </c>
      <c r="M8" s="249">
        <v>0</v>
      </c>
      <c r="N8" s="249">
        <f aca="true" t="shared" si="8" ref="N8:N26">SUM(O8:Q8)</f>
        <v>1500</v>
      </c>
      <c r="O8" s="249">
        <v>0</v>
      </c>
      <c r="P8" s="249">
        <v>1500</v>
      </c>
      <c r="Q8" s="249">
        <v>0</v>
      </c>
      <c r="R8" s="249">
        <f aca="true" t="shared" si="9" ref="R8:R26">SUM(S8:U8)</f>
        <v>7631</v>
      </c>
      <c r="S8" s="249">
        <v>0</v>
      </c>
      <c r="T8" s="249">
        <v>7631</v>
      </c>
      <c r="U8" s="249">
        <v>0</v>
      </c>
      <c r="V8" s="249">
        <f aca="true" t="shared" si="10" ref="V8:V26">SUM(W8:Y8)</f>
        <v>0</v>
      </c>
      <c r="W8" s="249">
        <v>0</v>
      </c>
      <c r="X8" s="249">
        <v>0</v>
      </c>
      <c r="Y8" s="249">
        <v>0</v>
      </c>
      <c r="Z8" s="249">
        <f aca="true" t="shared" si="11" ref="Z8:Z26">SUM(AA8:AC8)</f>
        <v>105</v>
      </c>
      <c r="AA8" s="249">
        <v>0</v>
      </c>
      <c r="AB8" s="249">
        <v>105</v>
      </c>
      <c r="AC8" s="249">
        <v>0</v>
      </c>
      <c r="AD8" s="249">
        <f aca="true" t="shared" si="12" ref="AD8:AD26">SUM(AE8,AI8,AM8,AQ8,AU8,AY8)</f>
        <v>22036</v>
      </c>
      <c r="AE8" s="249">
        <f aca="true" t="shared" si="13" ref="AE8:AE26">SUM(AF8:AH8)</f>
        <v>0</v>
      </c>
      <c r="AF8" s="249">
        <v>0</v>
      </c>
      <c r="AG8" s="249">
        <v>0</v>
      </c>
      <c r="AH8" s="249">
        <v>0</v>
      </c>
      <c r="AI8" s="249">
        <f aca="true" t="shared" si="14" ref="AI8:AI26">SUM(AJ8:AL8)</f>
        <v>20694</v>
      </c>
      <c r="AJ8" s="249">
        <v>0</v>
      </c>
      <c r="AK8" s="249">
        <v>0</v>
      </c>
      <c r="AL8" s="249">
        <v>20694</v>
      </c>
      <c r="AM8" s="249">
        <f aca="true" t="shared" si="15" ref="AM8:AM26">SUM(AN8:AP8)</f>
        <v>6</v>
      </c>
      <c r="AN8" s="249">
        <v>0</v>
      </c>
      <c r="AO8" s="249">
        <v>0</v>
      </c>
      <c r="AP8" s="249">
        <v>6</v>
      </c>
      <c r="AQ8" s="249">
        <f aca="true" t="shared" si="16" ref="AQ8:AQ26">SUM(AR8:AT8)</f>
        <v>1336</v>
      </c>
      <c r="AR8" s="249">
        <v>0</v>
      </c>
      <c r="AS8" s="249">
        <v>0</v>
      </c>
      <c r="AT8" s="249">
        <v>1336</v>
      </c>
      <c r="AU8" s="249">
        <f aca="true" t="shared" si="17" ref="AU8:AU26">SUM(AV8:AX8)</f>
        <v>0</v>
      </c>
      <c r="AV8" s="249">
        <v>0</v>
      </c>
      <c r="AW8" s="249">
        <v>0</v>
      </c>
      <c r="AX8" s="249">
        <v>0</v>
      </c>
      <c r="AY8" s="249">
        <f aca="true" t="shared" si="18" ref="AY8:AY26">SUM(AZ8:BB8)</f>
        <v>0</v>
      </c>
      <c r="AZ8" s="249">
        <v>0</v>
      </c>
      <c r="BA8" s="249">
        <v>0</v>
      </c>
      <c r="BB8" s="249">
        <v>0</v>
      </c>
      <c r="BC8" s="248">
        <f aca="true" t="shared" si="19" ref="BC8:BC26">SUM(BD8,BK8)</f>
        <v>3420</v>
      </c>
      <c r="BD8" s="248">
        <f aca="true" t="shared" si="20" ref="BD8:BD26">SUM(BE8:BJ8)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8">
        <f aca="true" t="shared" si="21" ref="BK8:BK26">SUM(BL8:BQ8)</f>
        <v>3420</v>
      </c>
      <c r="BL8" s="249">
        <v>0</v>
      </c>
      <c r="BM8" s="249">
        <v>3027</v>
      </c>
      <c r="BN8" s="249">
        <v>0</v>
      </c>
      <c r="BO8" s="249">
        <v>0</v>
      </c>
      <c r="BP8" s="249">
        <v>325</v>
      </c>
      <c r="BQ8" s="249">
        <v>68</v>
      </c>
      <c r="BR8" s="249">
        <f aca="true" t="shared" si="22" ref="BR8:BR26">SUM(BY8,CF8)</f>
        <v>38843</v>
      </c>
      <c r="BS8" s="249">
        <f aca="true" t="shared" si="23" ref="BS8:BS26">SUM(BZ8,CG8)</f>
        <v>0</v>
      </c>
      <c r="BT8" s="249">
        <f aca="true" t="shared" si="24" ref="BT8:BT26">SUM(CA8,CH8)</f>
        <v>29607</v>
      </c>
      <c r="BU8" s="249">
        <f aca="true" t="shared" si="25" ref="BU8:BU26">SUM(CB8,CI8)</f>
        <v>1500</v>
      </c>
      <c r="BV8" s="249">
        <f aca="true" t="shared" si="26" ref="BV8:BV26">SUM(CC8,CJ8)</f>
        <v>7631</v>
      </c>
      <c r="BW8" s="249">
        <f aca="true" t="shared" si="27" ref="BW8:BW26">SUM(CD8,CK8)</f>
        <v>0</v>
      </c>
      <c r="BX8" s="249">
        <f aca="true" t="shared" si="28" ref="BX8:BX26">SUM(CE8,CL8)</f>
        <v>105</v>
      </c>
      <c r="BY8" s="248">
        <f aca="true" t="shared" si="29" ref="BY8:BY26">SUM(BZ8:CE8)</f>
        <v>38843</v>
      </c>
      <c r="BZ8" s="249">
        <f aca="true" t="shared" si="30" ref="BZ8:BZ26">F8</f>
        <v>0</v>
      </c>
      <c r="CA8" s="249">
        <f aca="true" t="shared" si="31" ref="CA8:CA26">J8</f>
        <v>29607</v>
      </c>
      <c r="CB8" s="249">
        <f aca="true" t="shared" si="32" ref="CB8:CB26">N8</f>
        <v>1500</v>
      </c>
      <c r="CC8" s="249">
        <f aca="true" t="shared" si="33" ref="CC8:CC26">R8</f>
        <v>7631</v>
      </c>
      <c r="CD8" s="249">
        <f aca="true" t="shared" si="34" ref="CD8:CD26">V8</f>
        <v>0</v>
      </c>
      <c r="CE8" s="249">
        <f aca="true" t="shared" si="35" ref="CE8:CE26">Z8</f>
        <v>105</v>
      </c>
      <c r="CF8" s="248">
        <f aca="true" t="shared" si="36" ref="CF8:CF26">SUM(CG8:CL8)</f>
        <v>0</v>
      </c>
      <c r="CG8" s="249">
        <f aca="true" t="shared" si="37" ref="CG8:CG26">BE8</f>
        <v>0</v>
      </c>
      <c r="CH8" s="249">
        <f aca="true" t="shared" si="38" ref="CH8:CH26">BF8</f>
        <v>0</v>
      </c>
      <c r="CI8" s="249">
        <f aca="true" t="shared" si="39" ref="CI8:CI26">BG8</f>
        <v>0</v>
      </c>
      <c r="CJ8" s="249">
        <f aca="true" t="shared" si="40" ref="CJ8:CJ26">BH8</f>
        <v>0</v>
      </c>
      <c r="CK8" s="249">
        <f aca="true" t="shared" si="41" ref="CK8:CK26">BI8</f>
        <v>0</v>
      </c>
      <c r="CL8" s="249">
        <f aca="true" t="shared" si="42" ref="CL8:CL26">BJ8</f>
        <v>0</v>
      </c>
      <c r="CM8" s="249">
        <f aca="true" t="shared" si="43" ref="CM8:CM26">SUM(CT8,DA8)</f>
        <v>25456</v>
      </c>
      <c r="CN8" s="249">
        <f aca="true" t="shared" si="44" ref="CN8:CN26">SUM(CU8,DB8)</f>
        <v>0</v>
      </c>
      <c r="CO8" s="249">
        <f aca="true" t="shared" si="45" ref="CO8:CO26">SUM(CV8,DC8)</f>
        <v>23721</v>
      </c>
      <c r="CP8" s="249">
        <f aca="true" t="shared" si="46" ref="CP8:CP26">SUM(CW8,DD8)</f>
        <v>6</v>
      </c>
      <c r="CQ8" s="249">
        <f aca="true" t="shared" si="47" ref="CQ8:CQ26">SUM(CX8,DE8)</f>
        <v>1336</v>
      </c>
      <c r="CR8" s="249">
        <f aca="true" t="shared" si="48" ref="CR8:CR26">SUM(CY8,DF8)</f>
        <v>325</v>
      </c>
      <c r="CS8" s="249">
        <f aca="true" t="shared" si="49" ref="CS8:CS26">SUM(CZ8,DG8)</f>
        <v>68</v>
      </c>
      <c r="CT8" s="248">
        <f aca="true" t="shared" si="50" ref="CT8:CT26">SUM(CU8:CZ8)</f>
        <v>22036</v>
      </c>
      <c r="CU8" s="249">
        <f aca="true" t="shared" si="51" ref="CU8:CU26">AE8</f>
        <v>0</v>
      </c>
      <c r="CV8" s="249">
        <f aca="true" t="shared" si="52" ref="CV8:CV26">AI8</f>
        <v>20694</v>
      </c>
      <c r="CW8" s="249">
        <f aca="true" t="shared" si="53" ref="CW8:CW26">AM8</f>
        <v>6</v>
      </c>
      <c r="CX8" s="249">
        <f aca="true" t="shared" si="54" ref="CX8:CX26">AQ8</f>
        <v>1336</v>
      </c>
      <c r="CY8" s="249">
        <f aca="true" t="shared" si="55" ref="CY8:CY26">AU8</f>
        <v>0</v>
      </c>
      <c r="CZ8" s="249">
        <f aca="true" t="shared" si="56" ref="CZ8:CZ26">AY8</f>
        <v>0</v>
      </c>
      <c r="DA8" s="248">
        <f aca="true" t="shared" si="57" ref="DA8:DA26">SUM(DB8:DG8)</f>
        <v>3420</v>
      </c>
      <c r="DB8" s="249">
        <f aca="true" t="shared" si="58" ref="DB8:DB26">BL8</f>
        <v>0</v>
      </c>
      <c r="DC8" s="249">
        <f aca="true" t="shared" si="59" ref="DC8:DC26">BM8</f>
        <v>3027</v>
      </c>
      <c r="DD8" s="249">
        <f aca="true" t="shared" si="60" ref="DD8:DD26">BN8</f>
        <v>0</v>
      </c>
      <c r="DE8" s="249">
        <f aca="true" t="shared" si="61" ref="DE8:DE26">BO8</f>
        <v>0</v>
      </c>
      <c r="DF8" s="249">
        <f aca="true" t="shared" si="62" ref="DF8:DF26">BP8</f>
        <v>325</v>
      </c>
      <c r="DG8" s="249">
        <f aca="true" t="shared" si="63" ref="DG8:DG26">BQ8</f>
        <v>68</v>
      </c>
      <c r="DH8" s="249">
        <v>0</v>
      </c>
      <c r="DI8" s="248">
        <f aca="true" t="shared" si="64" ref="DI8:DI26">SUM(DJ8:DM8)</f>
        <v>8</v>
      </c>
      <c r="DJ8" s="249">
        <v>0</v>
      </c>
      <c r="DK8" s="249">
        <v>8</v>
      </c>
      <c r="DL8" s="249">
        <v>0</v>
      </c>
      <c r="DM8" s="249">
        <v>0</v>
      </c>
    </row>
    <row r="9" spans="1:117" s="201" customFormat="1" ht="12" customHeight="1">
      <c r="A9" s="200" t="s">
        <v>272</v>
      </c>
      <c r="B9" s="214" t="s">
        <v>276</v>
      </c>
      <c r="C9" s="200" t="s">
        <v>277</v>
      </c>
      <c r="D9" s="248">
        <f t="shared" si="4"/>
        <v>58407</v>
      </c>
      <c r="E9" s="249">
        <f t="shared" si="5"/>
        <v>35736</v>
      </c>
      <c r="F9" s="249">
        <f t="shared" si="6"/>
        <v>0</v>
      </c>
      <c r="G9" s="249">
        <v>0</v>
      </c>
      <c r="H9" s="249">
        <v>0</v>
      </c>
      <c r="I9" s="249">
        <v>0</v>
      </c>
      <c r="J9" s="249">
        <f t="shared" si="7"/>
        <v>26501</v>
      </c>
      <c r="K9" s="249">
        <v>152</v>
      </c>
      <c r="L9" s="249">
        <v>26349</v>
      </c>
      <c r="M9" s="249">
        <v>0</v>
      </c>
      <c r="N9" s="249">
        <f t="shared" si="8"/>
        <v>1417</v>
      </c>
      <c r="O9" s="249">
        <v>46</v>
      </c>
      <c r="P9" s="249">
        <v>1371</v>
      </c>
      <c r="Q9" s="249">
        <v>0</v>
      </c>
      <c r="R9" s="249">
        <f t="shared" si="9"/>
        <v>7310</v>
      </c>
      <c r="S9" s="249">
        <v>107</v>
      </c>
      <c r="T9" s="249">
        <v>7203</v>
      </c>
      <c r="U9" s="249">
        <v>0</v>
      </c>
      <c r="V9" s="249">
        <f t="shared" si="10"/>
        <v>60</v>
      </c>
      <c r="W9" s="249">
        <v>0</v>
      </c>
      <c r="X9" s="249">
        <v>60</v>
      </c>
      <c r="Y9" s="249">
        <v>0</v>
      </c>
      <c r="Z9" s="249">
        <f t="shared" si="11"/>
        <v>448</v>
      </c>
      <c r="AA9" s="249">
        <v>20</v>
      </c>
      <c r="AB9" s="249">
        <v>428</v>
      </c>
      <c r="AC9" s="249">
        <v>0</v>
      </c>
      <c r="AD9" s="249">
        <f t="shared" si="12"/>
        <v>16049</v>
      </c>
      <c r="AE9" s="249">
        <f t="shared" si="13"/>
        <v>0</v>
      </c>
      <c r="AF9" s="249">
        <v>0</v>
      </c>
      <c r="AG9" s="249">
        <v>0</v>
      </c>
      <c r="AH9" s="249">
        <v>0</v>
      </c>
      <c r="AI9" s="249">
        <f t="shared" si="14"/>
        <v>12998</v>
      </c>
      <c r="AJ9" s="249">
        <v>0</v>
      </c>
      <c r="AK9" s="249">
        <v>0</v>
      </c>
      <c r="AL9" s="249">
        <v>12998</v>
      </c>
      <c r="AM9" s="249">
        <f t="shared" si="15"/>
        <v>715</v>
      </c>
      <c r="AN9" s="249">
        <v>0</v>
      </c>
      <c r="AO9" s="249">
        <v>0</v>
      </c>
      <c r="AP9" s="249">
        <v>715</v>
      </c>
      <c r="AQ9" s="249">
        <f t="shared" si="16"/>
        <v>2324</v>
      </c>
      <c r="AR9" s="249">
        <v>0</v>
      </c>
      <c r="AS9" s="249">
        <v>0</v>
      </c>
      <c r="AT9" s="249">
        <v>2324</v>
      </c>
      <c r="AU9" s="249">
        <f t="shared" si="17"/>
        <v>0</v>
      </c>
      <c r="AV9" s="249">
        <v>0</v>
      </c>
      <c r="AW9" s="249">
        <v>0</v>
      </c>
      <c r="AX9" s="249">
        <v>0</v>
      </c>
      <c r="AY9" s="249">
        <f t="shared" si="18"/>
        <v>12</v>
      </c>
      <c r="AZ9" s="249">
        <v>0</v>
      </c>
      <c r="BA9" s="249">
        <v>0</v>
      </c>
      <c r="BB9" s="249">
        <v>12</v>
      </c>
      <c r="BC9" s="248">
        <f t="shared" si="19"/>
        <v>6622</v>
      </c>
      <c r="BD9" s="248">
        <f t="shared" si="20"/>
        <v>830</v>
      </c>
      <c r="BE9" s="249">
        <v>0</v>
      </c>
      <c r="BF9" s="249">
        <v>644</v>
      </c>
      <c r="BG9" s="249">
        <v>138</v>
      </c>
      <c r="BH9" s="249">
        <v>4</v>
      </c>
      <c r="BI9" s="249">
        <v>0</v>
      </c>
      <c r="BJ9" s="249">
        <v>44</v>
      </c>
      <c r="BK9" s="248">
        <f t="shared" si="21"/>
        <v>5792</v>
      </c>
      <c r="BL9" s="249">
        <v>0</v>
      </c>
      <c r="BM9" s="249">
        <v>5481</v>
      </c>
      <c r="BN9" s="249">
        <v>267</v>
      </c>
      <c r="BO9" s="249">
        <v>16</v>
      </c>
      <c r="BP9" s="249">
        <v>0</v>
      </c>
      <c r="BQ9" s="249">
        <v>28</v>
      </c>
      <c r="BR9" s="249">
        <f t="shared" si="22"/>
        <v>36566</v>
      </c>
      <c r="BS9" s="249">
        <f t="shared" si="23"/>
        <v>0</v>
      </c>
      <c r="BT9" s="249">
        <f t="shared" si="24"/>
        <v>27145</v>
      </c>
      <c r="BU9" s="249">
        <f t="shared" si="25"/>
        <v>1555</v>
      </c>
      <c r="BV9" s="249">
        <f t="shared" si="26"/>
        <v>7314</v>
      </c>
      <c r="BW9" s="249">
        <f t="shared" si="27"/>
        <v>60</v>
      </c>
      <c r="BX9" s="249">
        <f t="shared" si="28"/>
        <v>492</v>
      </c>
      <c r="BY9" s="248">
        <f t="shared" si="29"/>
        <v>35736</v>
      </c>
      <c r="BZ9" s="249">
        <f t="shared" si="30"/>
        <v>0</v>
      </c>
      <c r="CA9" s="249">
        <f t="shared" si="31"/>
        <v>26501</v>
      </c>
      <c r="CB9" s="249">
        <f t="shared" si="32"/>
        <v>1417</v>
      </c>
      <c r="CC9" s="249">
        <f t="shared" si="33"/>
        <v>7310</v>
      </c>
      <c r="CD9" s="249">
        <f t="shared" si="34"/>
        <v>60</v>
      </c>
      <c r="CE9" s="249">
        <f t="shared" si="35"/>
        <v>448</v>
      </c>
      <c r="CF9" s="248">
        <f t="shared" si="36"/>
        <v>830</v>
      </c>
      <c r="CG9" s="249">
        <f t="shared" si="37"/>
        <v>0</v>
      </c>
      <c r="CH9" s="249">
        <f t="shared" si="38"/>
        <v>644</v>
      </c>
      <c r="CI9" s="249">
        <f t="shared" si="39"/>
        <v>138</v>
      </c>
      <c r="CJ9" s="249">
        <f t="shared" si="40"/>
        <v>4</v>
      </c>
      <c r="CK9" s="249">
        <f t="shared" si="41"/>
        <v>0</v>
      </c>
      <c r="CL9" s="249">
        <f t="shared" si="42"/>
        <v>44</v>
      </c>
      <c r="CM9" s="249">
        <f t="shared" si="43"/>
        <v>21841</v>
      </c>
      <c r="CN9" s="249">
        <f t="shared" si="44"/>
        <v>0</v>
      </c>
      <c r="CO9" s="249">
        <f t="shared" si="45"/>
        <v>18479</v>
      </c>
      <c r="CP9" s="249">
        <f t="shared" si="46"/>
        <v>982</v>
      </c>
      <c r="CQ9" s="249">
        <f t="shared" si="47"/>
        <v>2340</v>
      </c>
      <c r="CR9" s="249">
        <f t="shared" si="48"/>
        <v>0</v>
      </c>
      <c r="CS9" s="249">
        <f t="shared" si="49"/>
        <v>40</v>
      </c>
      <c r="CT9" s="248">
        <f t="shared" si="50"/>
        <v>16049</v>
      </c>
      <c r="CU9" s="249">
        <f t="shared" si="51"/>
        <v>0</v>
      </c>
      <c r="CV9" s="249">
        <f t="shared" si="52"/>
        <v>12998</v>
      </c>
      <c r="CW9" s="249">
        <f t="shared" si="53"/>
        <v>715</v>
      </c>
      <c r="CX9" s="249">
        <f t="shared" si="54"/>
        <v>2324</v>
      </c>
      <c r="CY9" s="249">
        <f t="shared" si="55"/>
        <v>0</v>
      </c>
      <c r="CZ9" s="249">
        <f t="shared" si="56"/>
        <v>12</v>
      </c>
      <c r="DA9" s="248">
        <f t="shared" si="57"/>
        <v>5792</v>
      </c>
      <c r="DB9" s="249">
        <f t="shared" si="58"/>
        <v>0</v>
      </c>
      <c r="DC9" s="249">
        <f t="shared" si="59"/>
        <v>5481</v>
      </c>
      <c r="DD9" s="249">
        <f t="shared" si="60"/>
        <v>267</v>
      </c>
      <c r="DE9" s="249">
        <f t="shared" si="61"/>
        <v>16</v>
      </c>
      <c r="DF9" s="249">
        <f t="shared" si="62"/>
        <v>0</v>
      </c>
      <c r="DG9" s="249">
        <f t="shared" si="63"/>
        <v>28</v>
      </c>
      <c r="DH9" s="249">
        <v>0</v>
      </c>
      <c r="DI9" s="248">
        <f t="shared" si="64"/>
        <v>2</v>
      </c>
      <c r="DJ9" s="249">
        <v>0</v>
      </c>
      <c r="DK9" s="249">
        <v>0</v>
      </c>
      <c r="DL9" s="249">
        <v>0</v>
      </c>
      <c r="DM9" s="249">
        <v>2</v>
      </c>
    </row>
    <row r="10" spans="1:117" s="201" customFormat="1" ht="12" customHeight="1">
      <c r="A10" s="200" t="s">
        <v>272</v>
      </c>
      <c r="B10" s="214" t="s">
        <v>278</v>
      </c>
      <c r="C10" s="200" t="s">
        <v>279</v>
      </c>
      <c r="D10" s="248">
        <f t="shared" si="4"/>
        <v>19108</v>
      </c>
      <c r="E10" s="249">
        <f t="shared" si="5"/>
        <v>11050</v>
      </c>
      <c r="F10" s="249">
        <f t="shared" si="6"/>
        <v>0</v>
      </c>
      <c r="G10" s="249">
        <v>0</v>
      </c>
      <c r="H10" s="249">
        <v>0</v>
      </c>
      <c r="I10" s="249">
        <v>0</v>
      </c>
      <c r="J10" s="249">
        <f t="shared" si="7"/>
        <v>8824</v>
      </c>
      <c r="K10" s="249">
        <v>159</v>
      </c>
      <c r="L10" s="249">
        <v>8665</v>
      </c>
      <c r="M10" s="249">
        <v>0</v>
      </c>
      <c r="N10" s="249">
        <f t="shared" si="8"/>
        <v>281</v>
      </c>
      <c r="O10" s="249">
        <v>17</v>
      </c>
      <c r="P10" s="249">
        <v>264</v>
      </c>
      <c r="Q10" s="249">
        <v>0</v>
      </c>
      <c r="R10" s="249">
        <f t="shared" si="9"/>
        <v>1724</v>
      </c>
      <c r="S10" s="249">
        <v>6</v>
      </c>
      <c r="T10" s="249">
        <v>1713</v>
      </c>
      <c r="U10" s="249">
        <v>5</v>
      </c>
      <c r="V10" s="249">
        <f t="shared" si="10"/>
        <v>0</v>
      </c>
      <c r="W10" s="249">
        <v>0</v>
      </c>
      <c r="X10" s="249">
        <v>0</v>
      </c>
      <c r="Y10" s="249">
        <v>0</v>
      </c>
      <c r="Z10" s="249">
        <f t="shared" si="11"/>
        <v>221</v>
      </c>
      <c r="AA10" s="249">
        <v>47</v>
      </c>
      <c r="AB10" s="249">
        <v>174</v>
      </c>
      <c r="AC10" s="249">
        <v>0</v>
      </c>
      <c r="AD10" s="249">
        <f t="shared" si="12"/>
        <v>6832</v>
      </c>
      <c r="AE10" s="249">
        <f t="shared" si="13"/>
        <v>0</v>
      </c>
      <c r="AF10" s="249">
        <v>0</v>
      </c>
      <c r="AG10" s="249">
        <v>0</v>
      </c>
      <c r="AH10" s="249">
        <v>0</v>
      </c>
      <c r="AI10" s="249">
        <f t="shared" si="14"/>
        <v>4269</v>
      </c>
      <c r="AJ10" s="249">
        <v>0</v>
      </c>
      <c r="AK10" s="249">
        <v>0</v>
      </c>
      <c r="AL10" s="249">
        <v>4269</v>
      </c>
      <c r="AM10" s="249">
        <f t="shared" si="15"/>
        <v>51</v>
      </c>
      <c r="AN10" s="249">
        <v>0</v>
      </c>
      <c r="AO10" s="249">
        <v>0</v>
      </c>
      <c r="AP10" s="249">
        <v>51</v>
      </c>
      <c r="AQ10" s="249">
        <f t="shared" si="16"/>
        <v>2371</v>
      </c>
      <c r="AR10" s="249">
        <v>0</v>
      </c>
      <c r="AS10" s="249">
        <v>0</v>
      </c>
      <c r="AT10" s="249">
        <v>2371</v>
      </c>
      <c r="AU10" s="249">
        <f t="shared" si="17"/>
        <v>0</v>
      </c>
      <c r="AV10" s="249">
        <v>0</v>
      </c>
      <c r="AW10" s="249">
        <v>0</v>
      </c>
      <c r="AX10" s="249">
        <v>0</v>
      </c>
      <c r="AY10" s="249">
        <f t="shared" si="18"/>
        <v>141</v>
      </c>
      <c r="AZ10" s="249">
        <v>0</v>
      </c>
      <c r="BA10" s="249">
        <v>0</v>
      </c>
      <c r="BB10" s="249">
        <v>141</v>
      </c>
      <c r="BC10" s="248">
        <f t="shared" si="19"/>
        <v>1226</v>
      </c>
      <c r="BD10" s="248">
        <f t="shared" si="20"/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8">
        <f t="shared" si="21"/>
        <v>1226</v>
      </c>
      <c r="BL10" s="249">
        <v>0</v>
      </c>
      <c r="BM10" s="249">
        <v>901</v>
      </c>
      <c r="BN10" s="249">
        <v>81</v>
      </c>
      <c r="BO10" s="249">
        <v>1</v>
      </c>
      <c r="BP10" s="249">
        <v>0</v>
      </c>
      <c r="BQ10" s="249">
        <v>243</v>
      </c>
      <c r="BR10" s="249">
        <f t="shared" si="22"/>
        <v>11050</v>
      </c>
      <c r="BS10" s="249">
        <f t="shared" si="23"/>
        <v>0</v>
      </c>
      <c r="BT10" s="249">
        <f t="shared" si="24"/>
        <v>8824</v>
      </c>
      <c r="BU10" s="249">
        <f t="shared" si="25"/>
        <v>281</v>
      </c>
      <c r="BV10" s="249">
        <f t="shared" si="26"/>
        <v>1724</v>
      </c>
      <c r="BW10" s="249">
        <f t="shared" si="27"/>
        <v>0</v>
      </c>
      <c r="BX10" s="249">
        <f t="shared" si="28"/>
        <v>221</v>
      </c>
      <c r="BY10" s="248">
        <f t="shared" si="29"/>
        <v>11050</v>
      </c>
      <c r="BZ10" s="249">
        <f t="shared" si="30"/>
        <v>0</v>
      </c>
      <c r="CA10" s="249">
        <f t="shared" si="31"/>
        <v>8824</v>
      </c>
      <c r="CB10" s="249">
        <f t="shared" si="32"/>
        <v>281</v>
      </c>
      <c r="CC10" s="249">
        <f t="shared" si="33"/>
        <v>1724</v>
      </c>
      <c r="CD10" s="249">
        <f t="shared" si="34"/>
        <v>0</v>
      </c>
      <c r="CE10" s="249">
        <f t="shared" si="35"/>
        <v>221</v>
      </c>
      <c r="CF10" s="248">
        <f t="shared" si="36"/>
        <v>0</v>
      </c>
      <c r="CG10" s="249">
        <f t="shared" si="37"/>
        <v>0</v>
      </c>
      <c r="CH10" s="249">
        <f t="shared" si="38"/>
        <v>0</v>
      </c>
      <c r="CI10" s="249">
        <f t="shared" si="39"/>
        <v>0</v>
      </c>
      <c r="CJ10" s="249">
        <f t="shared" si="40"/>
        <v>0</v>
      </c>
      <c r="CK10" s="249">
        <f t="shared" si="41"/>
        <v>0</v>
      </c>
      <c r="CL10" s="249">
        <f t="shared" si="42"/>
        <v>0</v>
      </c>
      <c r="CM10" s="249">
        <f t="shared" si="43"/>
        <v>8058</v>
      </c>
      <c r="CN10" s="249">
        <f t="shared" si="44"/>
        <v>0</v>
      </c>
      <c r="CO10" s="249">
        <f t="shared" si="45"/>
        <v>5170</v>
      </c>
      <c r="CP10" s="249">
        <f t="shared" si="46"/>
        <v>132</v>
      </c>
      <c r="CQ10" s="249">
        <f t="shared" si="47"/>
        <v>2372</v>
      </c>
      <c r="CR10" s="249">
        <f t="shared" si="48"/>
        <v>0</v>
      </c>
      <c r="CS10" s="249">
        <f t="shared" si="49"/>
        <v>384</v>
      </c>
      <c r="CT10" s="248">
        <f t="shared" si="50"/>
        <v>6832</v>
      </c>
      <c r="CU10" s="249">
        <f t="shared" si="51"/>
        <v>0</v>
      </c>
      <c r="CV10" s="249">
        <f t="shared" si="52"/>
        <v>4269</v>
      </c>
      <c r="CW10" s="249">
        <f t="shared" si="53"/>
        <v>51</v>
      </c>
      <c r="CX10" s="249">
        <f t="shared" si="54"/>
        <v>2371</v>
      </c>
      <c r="CY10" s="249">
        <f t="shared" si="55"/>
        <v>0</v>
      </c>
      <c r="CZ10" s="249">
        <f t="shared" si="56"/>
        <v>141</v>
      </c>
      <c r="DA10" s="248">
        <f t="shared" si="57"/>
        <v>1226</v>
      </c>
      <c r="DB10" s="249">
        <f t="shared" si="58"/>
        <v>0</v>
      </c>
      <c r="DC10" s="249">
        <f t="shared" si="59"/>
        <v>901</v>
      </c>
      <c r="DD10" s="249">
        <f t="shared" si="60"/>
        <v>81</v>
      </c>
      <c r="DE10" s="249">
        <f t="shared" si="61"/>
        <v>1</v>
      </c>
      <c r="DF10" s="249">
        <f t="shared" si="62"/>
        <v>0</v>
      </c>
      <c r="DG10" s="249">
        <f t="shared" si="63"/>
        <v>243</v>
      </c>
      <c r="DH10" s="249">
        <v>0</v>
      </c>
      <c r="DI10" s="248">
        <f t="shared" si="64"/>
        <v>0</v>
      </c>
      <c r="DJ10" s="249">
        <v>0</v>
      </c>
      <c r="DK10" s="249">
        <v>0</v>
      </c>
      <c r="DL10" s="249">
        <v>0</v>
      </c>
      <c r="DM10" s="249">
        <v>0</v>
      </c>
    </row>
    <row r="11" spans="1:117" s="201" customFormat="1" ht="12" customHeight="1">
      <c r="A11" s="200" t="s">
        <v>272</v>
      </c>
      <c r="B11" s="214" t="s">
        <v>280</v>
      </c>
      <c r="C11" s="200" t="s">
        <v>281</v>
      </c>
      <c r="D11" s="248">
        <f t="shared" si="4"/>
        <v>13668</v>
      </c>
      <c r="E11" s="249">
        <f t="shared" si="5"/>
        <v>8012</v>
      </c>
      <c r="F11" s="249">
        <f t="shared" si="6"/>
        <v>0</v>
      </c>
      <c r="G11" s="249">
        <v>0</v>
      </c>
      <c r="H11" s="249">
        <v>0</v>
      </c>
      <c r="I11" s="249">
        <v>0</v>
      </c>
      <c r="J11" s="249">
        <f t="shared" si="7"/>
        <v>6144</v>
      </c>
      <c r="K11" s="249">
        <v>2934</v>
      </c>
      <c r="L11" s="249">
        <v>3210</v>
      </c>
      <c r="M11" s="249">
        <v>0</v>
      </c>
      <c r="N11" s="249">
        <f t="shared" si="8"/>
        <v>492</v>
      </c>
      <c r="O11" s="249">
        <v>14</v>
      </c>
      <c r="P11" s="249">
        <v>478</v>
      </c>
      <c r="Q11" s="249">
        <v>0</v>
      </c>
      <c r="R11" s="249">
        <f t="shared" si="9"/>
        <v>1342</v>
      </c>
      <c r="S11" s="249">
        <v>671</v>
      </c>
      <c r="T11" s="249">
        <v>671</v>
      </c>
      <c r="U11" s="249">
        <v>0</v>
      </c>
      <c r="V11" s="249">
        <f t="shared" si="10"/>
        <v>12</v>
      </c>
      <c r="W11" s="249">
        <v>0</v>
      </c>
      <c r="X11" s="249">
        <v>12</v>
      </c>
      <c r="Y11" s="249">
        <v>0</v>
      </c>
      <c r="Z11" s="249">
        <f t="shared" si="11"/>
        <v>22</v>
      </c>
      <c r="AA11" s="249">
        <v>22</v>
      </c>
      <c r="AB11" s="249">
        <v>0</v>
      </c>
      <c r="AC11" s="249">
        <v>0</v>
      </c>
      <c r="AD11" s="249">
        <f t="shared" si="12"/>
        <v>3051</v>
      </c>
      <c r="AE11" s="249">
        <f t="shared" si="13"/>
        <v>0</v>
      </c>
      <c r="AF11" s="249">
        <v>0</v>
      </c>
      <c r="AG11" s="249">
        <v>0</v>
      </c>
      <c r="AH11" s="249">
        <v>0</v>
      </c>
      <c r="AI11" s="249">
        <f t="shared" si="14"/>
        <v>2060</v>
      </c>
      <c r="AJ11" s="249">
        <v>211</v>
      </c>
      <c r="AK11" s="249">
        <v>205</v>
      </c>
      <c r="AL11" s="249">
        <v>1644</v>
      </c>
      <c r="AM11" s="249">
        <f t="shared" si="15"/>
        <v>81</v>
      </c>
      <c r="AN11" s="249">
        <v>1</v>
      </c>
      <c r="AO11" s="249">
        <v>31</v>
      </c>
      <c r="AP11" s="249">
        <v>49</v>
      </c>
      <c r="AQ11" s="249">
        <f t="shared" si="16"/>
        <v>891</v>
      </c>
      <c r="AR11" s="249">
        <v>54</v>
      </c>
      <c r="AS11" s="249">
        <v>43</v>
      </c>
      <c r="AT11" s="249">
        <v>794</v>
      </c>
      <c r="AU11" s="249">
        <f t="shared" si="17"/>
        <v>1</v>
      </c>
      <c r="AV11" s="249">
        <v>0</v>
      </c>
      <c r="AW11" s="249">
        <v>1</v>
      </c>
      <c r="AX11" s="249">
        <v>0</v>
      </c>
      <c r="AY11" s="249">
        <f t="shared" si="18"/>
        <v>18</v>
      </c>
      <c r="AZ11" s="249">
        <v>0</v>
      </c>
      <c r="BA11" s="249">
        <v>0</v>
      </c>
      <c r="BB11" s="249">
        <v>18</v>
      </c>
      <c r="BC11" s="248">
        <f t="shared" si="19"/>
        <v>2605</v>
      </c>
      <c r="BD11" s="248">
        <f t="shared" si="20"/>
        <v>1621</v>
      </c>
      <c r="BE11" s="249">
        <v>0</v>
      </c>
      <c r="BF11" s="249">
        <v>382</v>
      </c>
      <c r="BG11" s="249">
        <v>229</v>
      </c>
      <c r="BH11" s="249">
        <v>885</v>
      </c>
      <c r="BI11" s="249">
        <v>0</v>
      </c>
      <c r="BJ11" s="249">
        <v>125</v>
      </c>
      <c r="BK11" s="248">
        <f t="shared" si="21"/>
        <v>984</v>
      </c>
      <c r="BL11" s="249">
        <v>0</v>
      </c>
      <c r="BM11" s="249">
        <v>547</v>
      </c>
      <c r="BN11" s="249">
        <v>34</v>
      </c>
      <c r="BO11" s="249">
        <v>402</v>
      </c>
      <c r="BP11" s="249">
        <v>1</v>
      </c>
      <c r="BQ11" s="249">
        <v>0</v>
      </c>
      <c r="BR11" s="249">
        <f t="shared" si="22"/>
        <v>9633</v>
      </c>
      <c r="BS11" s="249">
        <f t="shared" si="23"/>
        <v>0</v>
      </c>
      <c r="BT11" s="249">
        <f t="shared" si="24"/>
        <v>6526</v>
      </c>
      <c r="BU11" s="249">
        <f t="shared" si="25"/>
        <v>721</v>
      </c>
      <c r="BV11" s="249">
        <f t="shared" si="26"/>
        <v>2227</v>
      </c>
      <c r="BW11" s="249">
        <f t="shared" si="27"/>
        <v>12</v>
      </c>
      <c r="BX11" s="249">
        <f t="shared" si="28"/>
        <v>147</v>
      </c>
      <c r="BY11" s="248">
        <f t="shared" si="29"/>
        <v>8012</v>
      </c>
      <c r="BZ11" s="249">
        <f t="shared" si="30"/>
        <v>0</v>
      </c>
      <c r="CA11" s="249">
        <f t="shared" si="31"/>
        <v>6144</v>
      </c>
      <c r="CB11" s="249">
        <f t="shared" si="32"/>
        <v>492</v>
      </c>
      <c r="CC11" s="249">
        <f t="shared" si="33"/>
        <v>1342</v>
      </c>
      <c r="CD11" s="249">
        <f t="shared" si="34"/>
        <v>12</v>
      </c>
      <c r="CE11" s="249">
        <f t="shared" si="35"/>
        <v>22</v>
      </c>
      <c r="CF11" s="248">
        <f t="shared" si="36"/>
        <v>1621</v>
      </c>
      <c r="CG11" s="249">
        <f t="shared" si="37"/>
        <v>0</v>
      </c>
      <c r="CH11" s="249">
        <f t="shared" si="38"/>
        <v>382</v>
      </c>
      <c r="CI11" s="249">
        <f t="shared" si="39"/>
        <v>229</v>
      </c>
      <c r="CJ11" s="249">
        <f t="shared" si="40"/>
        <v>885</v>
      </c>
      <c r="CK11" s="249">
        <f t="shared" si="41"/>
        <v>0</v>
      </c>
      <c r="CL11" s="249">
        <f t="shared" si="42"/>
        <v>125</v>
      </c>
      <c r="CM11" s="249">
        <f t="shared" si="43"/>
        <v>4035</v>
      </c>
      <c r="CN11" s="249">
        <f t="shared" si="44"/>
        <v>0</v>
      </c>
      <c r="CO11" s="249">
        <f t="shared" si="45"/>
        <v>2607</v>
      </c>
      <c r="CP11" s="249">
        <f t="shared" si="46"/>
        <v>115</v>
      </c>
      <c r="CQ11" s="249">
        <f t="shared" si="47"/>
        <v>1293</v>
      </c>
      <c r="CR11" s="249">
        <f t="shared" si="48"/>
        <v>2</v>
      </c>
      <c r="CS11" s="249">
        <f t="shared" si="49"/>
        <v>18</v>
      </c>
      <c r="CT11" s="248">
        <f t="shared" si="50"/>
        <v>3051</v>
      </c>
      <c r="CU11" s="249">
        <f t="shared" si="51"/>
        <v>0</v>
      </c>
      <c r="CV11" s="249">
        <f t="shared" si="52"/>
        <v>2060</v>
      </c>
      <c r="CW11" s="249">
        <f t="shared" si="53"/>
        <v>81</v>
      </c>
      <c r="CX11" s="249">
        <f t="shared" si="54"/>
        <v>891</v>
      </c>
      <c r="CY11" s="249">
        <f t="shared" si="55"/>
        <v>1</v>
      </c>
      <c r="CZ11" s="249">
        <f t="shared" si="56"/>
        <v>18</v>
      </c>
      <c r="DA11" s="248">
        <f t="shared" si="57"/>
        <v>984</v>
      </c>
      <c r="DB11" s="249">
        <f t="shared" si="58"/>
        <v>0</v>
      </c>
      <c r="DC11" s="249">
        <f t="shared" si="59"/>
        <v>547</v>
      </c>
      <c r="DD11" s="249">
        <f t="shared" si="60"/>
        <v>34</v>
      </c>
      <c r="DE11" s="249">
        <f t="shared" si="61"/>
        <v>402</v>
      </c>
      <c r="DF11" s="249">
        <f t="shared" si="62"/>
        <v>1</v>
      </c>
      <c r="DG11" s="249">
        <f t="shared" si="63"/>
        <v>0</v>
      </c>
      <c r="DH11" s="249">
        <v>0</v>
      </c>
      <c r="DI11" s="248">
        <f t="shared" si="64"/>
        <v>0</v>
      </c>
      <c r="DJ11" s="249">
        <v>0</v>
      </c>
      <c r="DK11" s="249">
        <v>0</v>
      </c>
      <c r="DL11" s="249">
        <v>0</v>
      </c>
      <c r="DM11" s="249">
        <v>0</v>
      </c>
    </row>
    <row r="12" spans="1:117" s="201" customFormat="1" ht="12" customHeight="1">
      <c r="A12" s="202" t="s">
        <v>272</v>
      </c>
      <c r="B12" s="203" t="s">
        <v>282</v>
      </c>
      <c r="C12" s="202" t="s">
        <v>283</v>
      </c>
      <c r="D12" s="250">
        <f t="shared" si="4"/>
        <v>2986</v>
      </c>
      <c r="E12" s="250">
        <f t="shared" si="5"/>
        <v>2976</v>
      </c>
      <c r="F12" s="250">
        <f t="shared" si="6"/>
        <v>0</v>
      </c>
      <c r="G12" s="250">
        <v>0</v>
      </c>
      <c r="H12" s="250">
        <v>0</v>
      </c>
      <c r="I12" s="250">
        <v>0</v>
      </c>
      <c r="J12" s="250">
        <f t="shared" si="7"/>
        <v>2238</v>
      </c>
      <c r="K12" s="250">
        <v>0</v>
      </c>
      <c r="L12" s="250">
        <v>2238</v>
      </c>
      <c r="M12" s="250">
        <v>0</v>
      </c>
      <c r="N12" s="250">
        <f t="shared" si="8"/>
        <v>114</v>
      </c>
      <c r="O12" s="250">
        <v>0</v>
      </c>
      <c r="P12" s="250">
        <v>114</v>
      </c>
      <c r="Q12" s="250">
        <v>0</v>
      </c>
      <c r="R12" s="250">
        <f t="shared" si="9"/>
        <v>577</v>
      </c>
      <c r="S12" s="250">
        <v>0</v>
      </c>
      <c r="T12" s="250">
        <v>577</v>
      </c>
      <c r="U12" s="250">
        <v>0</v>
      </c>
      <c r="V12" s="250">
        <f t="shared" si="10"/>
        <v>7</v>
      </c>
      <c r="W12" s="250">
        <v>0</v>
      </c>
      <c r="X12" s="250">
        <v>7</v>
      </c>
      <c r="Y12" s="250">
        <v>0</v>
      </c>
      <c r="Z12" s="250">
        <f t="shared" si="11"/>
        <v>40</v>
      </c>
      <c r="AA12" s="250">
        <v>0</v>
      </c>
      <c r="AB12" s="250">
        <v>40</v>
      </c>
      <c r="AC12" s="250">
        <v>0</v>
      </c>
      <c r="AD12" s="250">
        <f t="shared" si="12"/>
        <v>10</v>
      </c>
      <c r="AE12" s="250">
        <f t="shared" si="13"/>
        <v>0</v>
      </c>
      <c r="AF12" s="250">
        <v>0</v>
      </c>
      <c r="AG12" s="250">
        <v>0</v>
      </c>
      <c r="AH12" s="250">
        <v>0</v>
      </c>
      <c r="AI12" s="250">
        <f t="shared" si="14"/>
        <v>0</v>
      </c>
      <c r="AJ12" s="250">
        <v>0</v>
      </c>
      <c r="AK12" s="250">
        <v>0</v>
      </c>
      <c r="AL12" s="250">
        <v>0</v>
      </c>
      <c r="AM12" s="250">
        <f t="shared" si="15"/>
        <v>0</v>
      </c>
      <c r="AN12" s="250">
        <v>0</v>
      </c>
      <c r="AO12" s="250">
        <v>0</v>
      </c>
      <c r="AP12" s="250">
        <v>0</v>
      </c>
      <c r="AQ12" s="250">
        <f t="shared" si="16"/>
        <v>10</v>
      </c>
      <c r="AR12" s="250">
        <v>0</v>
      </c>
      <c r="AS12" s="250">
        <v>0</v>
      </c>
      <c r="AT12" s="250">
        <v>10</v>
      </c>
      <c r="AU12" s="250">
        <f t="shared" si="17"/>
        <v>0</v>
      </c>
      <c r="AV12" s="250">
        <v>0</v>
      </c>
      <c r="AW12" s="250">
        <v>0</v>
      </c>
      <c r="AX12" s="250">
        <v>0</v>
      </c>
      <c r="AY12" s="250">
        <f t="shared" si="18"/>
        <v>0</v>
      </c>
      <c r="AZ12" s="250">
        <v>0</v>
      </c>
      <c r="BA12" s="250">
        <v>0</v>
      </c>
      <c r="BB12" s="250">
        <v>0</v>
      </c>
      <c r="BC12" s="250">
        <f t="shared" si="19"/>
        <v>0</v>
      </c>
      <c r="BD12" s="250">
        <f t="shared" si="20"/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f t="shared" si="21"/>
        <v>0</v>
      </c>
      <c r="BL12" s="250"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f t="shared" si="22"/>
        <v>2976</v>
      </c>
      <c r="BS12" s="250">
        <f t="shared" si="23"/>
        <v>0</v>
      </c>
      <c r="BT12" s="250">
        <f t="shared" si="24"/>
        <v>2238</v>
      </c>
      <c r="BU12" s="250">
        <f t="shared" si="25"/>
        <v>114</v>
      </c>
      <c r="BV12" s="250">
        <f t="shared" si="26"/>
        <v>577</v>
      </c>
      <c r="BW12" s="250">
        <f t="shared" si="27"/>
        <v>7</v>
      </c>
      <c r="BX12" s="250">
        <f t="shared" si="28"/>
        <v>40</v>
      </c>
      <c r="BY12" s="250">
        <f t="shared" si="29"/>
        <v>2976</v>
      </c>
      <c r="BZ12" s="250">
        <f t="shared" si="30"/>
        <v>0</v>
      </c>
      <c r="CA12" s="250">
        <f t="shared" si="31"/>
        <v>2238</v>
      </c>
      <c r="CB12" s="250">
        <f t="shared" si="32"/>
        <v>114</v>
      </c>
      <c r="CC12" s="250">
        <f t="shared" si="33"/>
        <v>577</v>
      </c>
      <c r="CD12" s="250">
        <f t="shared" si="34"/>
        <v>7</v>
      </c>
      <c r="CE12" s="250">
        <f t="shared" si="35"/>
        <v>40</v>
      </c>
      <c r="CF12" s="250">
        <f t="shared" si="36"/>
        <v>0</v>
      </c>
      <c r="CG12" s="250">
        <f t="shared" si="37"/>
        <v>0</v>
      </c>
      <c r="CH12" s="250">
        <f t="shared" si="38"/>
        <v>0</v>
      </c>
      <c r="CI12" s="250">
        <f t="shared" si="39"/>
        <v>0</v>
      </c>
      <c r="CJ12" s="250">
        <f t="shared" si="40"/>
        <v>0</v>
      </c>
      <c r="CK12" s="250">
        <f t="shared" si="41"/>
        <v>0</v>
      </c>
      <c r="CL12" s="250">
        <f t="shared" si="42"/>
        <v>0</v>
      </c>
      <c r="CM12" s="250">
        <f t="shared" si="43"/>
        <v>10</v>
      </c>
      <c r="CN12" s="250">
        <f t="shared" si="44"/>
        <v>0</v>
      </c>
      <c r="CO12" s="250">
        <f t="shared" si="45"/>
        <v>0</v>
      </c>
      <c r="CP12" s="250">
        <f t="shared" si="46"/>
        <v>0</v>
      </c>
      <c r="CQ12" s="250">
        <f t="shared" si="47"/>
        <v>10</v>
      </c>
      <c r="CR12" s="250">
        <f t="shared" si="48"/>
        <v>0</v>
      </c>
      <c r="CS12" s="250">
        <f t="shared" si="49"/>
        <v>0</v>
      </c>
      <c r="CT12" s="250">
        <f t="shared" si="50"/>
        <v>10</v>
      </c>
      <c r="CU12" s="250">
        <f t="shared" si="51"/>
        <v>0</v>
      </c>
      <c r="CV12" s="250">
        <f t="shared" si="52"/>
        <v>0</v>
      </c>
      <c r="CW12" s="250">
        <f t="shared" si="53"/>
        <v>0</v>
      </c>
      <c r="CX12" s="250">
        <f t="shared" si="54"/>
        <v>10</v>
      </c>
      <c r="CY12" s="250">
        <f t="shared" si="55"/>
        <v>0</v>
      </c>
      <c r="CZ12" s="250">
        <f t="shared" si="56"/>
        <v>0</v>
      </c>
      <c r="DA12" s="250">
        <f t="shared" si="57"/>
        <v>0</v>
      </c>
      <c r="DB12" s="250">
        <f t="shared" si="58"/>
        <v>0</v>
      </c>
      <c r="DC12" s="250">
        <f t="shared" si="59"/>
        <v>0</v>
      </c>
      <c r="DD12" s="250">
        <f t="shared" si="60"/>
        <v>0</v>
      </c>
      <c r="DE12" s="250">
        <f t="shared" si="61"/>
        <v>0</v>
      </c>
      <c r="DF12" s="250">
        <f t="shared" si="62"/>
        <v>0</v>
      </c>
      <c r="DG12" s="250">
        <f t="shared" si="63"/>
        <v>0</v>
      </c>
      <c r="DH12" s="250">
        <v>3</v>
      </c>
      <c r="DI12" s="250">
        <f t="shared" si="64"/>
        <v>0</v>
      </c>
      <c r="DJ12" s="250">
        <v>0</v>
      </c>
      <c r="DK12" s="250">
        <v>0</v>
      </c>
      <c r="DL12" s="250">
        <v>0</v>
      </c>
      <c r="DM12" s="250">
        <v>0</v>
      </c>
    </row>
    <row r="13" spans="1:117" s="201" customFormat="1" ht="12" customHeight="1">
      <c r="A13" s="202" t="s">
        <v>272</v>
      </c>
      <c r="B13" s="203" t="s">
        <v>284</v>
      </c>
      <c r="C13" s="202" t="s">
        <v>285</v>
      </c>
      <c r="D13" s="250">
        <f t="shared" si="4"/>
        <v>876</v>
      </c>
      <c r="E13" s="250">
        <f t="shared" si="5"/>
        <v>844</v>
      </c>
      <c r="F13" s="250">
        <f t="shared" si="6"/>
        <v>0</v>
      </c>
      <c r="G13" s="250">
        <v>0</v>
      </c>
      <c r="H13" s="250">
        <v>0</v>
      </c>
      <c r="I13" s="250">
        <v>0</v>
      </c>
      <c r="J13" s="250">
        <f t="shared" si="7"/>
        <v>697</v>
      </c>
      <c r="K13" s="250">
        <v>0</v>
      </c>
      <c r="L13" s="250">
        <v>697</v>
      </c>
      <c r="M13" s="250">
        <v>0</v>
      </c>
      <c r="N13" s="250">
        <f t="shared" si="8"/>
        <v>50</v>
      </c>
      <c r="O13" s="250">
        <v>0</v>
      </c>
      <c r="P13" s="250">
        <v>50</v>
      </c>
      <c r="Q13" s="250">
        <v>0</v>
      </c>
      <c r="R13" s="250">
        <f t="shared" si="9"/>
        <v>94</v>
      </c>
      <c r="S13" s="250">
        <v>0</v>
      </c>
      <c r="T13" s="250">
        <v>94</v>
      </c>
      <c r="U13" s="250">
        <v>0</v>
      </c>
      <c r="V13" s="250">
        <f t="shared" si="10"/>
        <v>3</v>
      </c>
      <c r="W13" s="250">
        <v>0</v>
      </c>
      <c r="X13" s="250">
        <v>3</v>
      </c>
      <c r="Y13" s="250">
        <v>0</v>
      </c>
      <c r="Z13" s="250">
        <f t="shared" si="11"/>
        <v>0</v>
      </c>
      <c r="AA13" s="250">
        <v>0</v>
      </c>
      <c r="AB13" s="250">
        <v>0</v>
      </c>
      <c r="AC13" s="250">
        <v>0</v>
      </c>
      <c r="AD13" s="250">
        <f t="shared" si="12"/>
        <v>0</v>
      </c>
      <c r="AE13" s="250">
        <f t="shared" si="13"/>
        <v>0</v>
      </c>
      <c r="AF13" s="250">
        <v>0</v>
      </c>
      <c r="AG13" s="250">
        <v>0</v>
      </c>
      <c r="AH13" s="250">
        <v>0</v>
      </c>
      <c r="AI13" s="250">
        <f t="shared" si="14"/>
        <v>0</v>
      </c>
      <c r="AJ13" s="250">
        <v>0</v>
      </c>
      <c r="AK13" s="250">
        <v>0</v>
      </c>
      <c r="AL13" s="250">
        <v>0</v>
      </c>
      <c r="AM13" s="250">
        <f t="shared" si="15"/>
        <v>0</v>
      </c>
      <c r="AN13" s="250">
        <v>0</v>
      </c>
      <c r="AO13" s="250">
        <v>0</v>
      </c>
      <c r="AP13" s="250">
        <v>0</v>
      </c>
      <c r="AQ13" s="250">
        <f t="shared" si="16"/>
        <v>0</v>
      </c>
      <c r="AR13" s="250">
        <v>0</v>
      </c>
      <c r="AS13" s="250">
        <v>0</v>
      </c>
      <c r="AT13" s="250">
        <v>0</v>
      </c>
      <c r="AU13" s="250">
        <f t="shared" si="17"/>
        <v>0</v>
      </c>
      <c r="AV13" s="250">
        <v>0</v>
      </c>
      <c r="AW13" s="250">
        <v>0</v>
      </c>
      <c r="AX13" s="250">
        <v>0</v>
      </c>
      <c r="AY13" s="250">
        <f t="shared" si="18"/>
        <v>0</v>
      </c>
      <c r="AZ13" s="250">
        <v>0</v>
      </c>
      <c r="BA13" s="250">
        <v>0</v>
      </c>
      <c r="BB13" s="250">
        <v>0</v>
      </c>
      <c r="BC13" s="250">
        <f t="shared" si="19"/>
        <v>32</v>
      </c>
      <c r="BD13" s="250">
        <f t="shared" si="20"/>
        <v>16</v>
      </c>
      <c r="BE13" s="250">
        <v>0</v>
      </c>
      <c r="BF13" s="250">
        <v>16</v>
      </c>
      <c r="BG13" s="250">
        <v>0</v>
      </c>
      <c r="BH13" s="250">
        <v>0</v>
      </c>
      <c r="BI13" s="250">
        <v>0</v>
      </c>
      <c r="BJ13" s="250">
        <v>0</v>
      </c>
      <c r="BK13" s="250">
        <f t="shared" si="21"/>
        <v>16</v>
      </c>
      <c r="BL13" s="250">
        <v>0</v>
      </c>
      <c r="BM13" s="250">
        <v>16</v>
      </c>
      <c r="BN13" s="250">
        <v>0</v>
      </c>
      <c r="BO13" s="250">
        <v>0</v>
      </c>
      <c r="BP13" s="250">
        <v>0</v>
      </c>
      <c r="BQ13" s="250">
        <v>0</v>
      </c>
      <c r="BR13" s="250">
        <f t="shared" si="22"/>
        <v>860</v>
      </c>
      <c r="BS13" s="250">
        <f t="shared" si="23"/>
        <v>0</v>
      </c>
      <c r="BT13" s="250">
        <f t="shared" si="24"/>
        <v>713</v>
      </c>
      <c r="BU13" s="250">
        <f t="shared" si="25"/>
        <v>50</v>
      </c>
      <c r="BV13" s="250">
        <f t="shared" si="26"/>
        <v>94</v>
      </c>
      <c r="BW13" s="250">
        <f t="shared" si="27"/>
        <v>3</v>
      </c>
      <c r="BX13" s="250">
        <f t="shared" si="28"/>
        <v>0</v>
      </c>
      <c r="BY13" s="250">
        <f t="shared" si="29"/>
        <v>844</v>
      </c>
      <c r="BZ13" s="250">
        <f t="shared" si="30"/>
        <v>0</v>
      </c>
      <c r="CA13" s="250">
        <f t="shared" si="31"/>
        <v>697</v>
      </c>
      <c r="CB13" s="250">
        <f t="shared" si="32"/>
        <v>50</v>
      </c>
      <c r="CC13" s="250">
        <f t="shared" si="33"/>
        <v>94</v>
      </c>
      <c r="CD13" s="250">
        <f t="shared" si="34"/>
        <v>3</v>
      </c>
      <c r="CE13" s="250">
        <f t="shared" si="35"/>
        <v>0</v>
      </c>
      <c r="CF13" s="250">
        <f t="shared" si="36"/>
        <v>16</v>
      </c>
      <c r="CG13" s="250">
        <f t="shared" si="37"/>
        <v>0</v>
      </c>
      <c r="CH13" s="250">
        <f t="shared" si="38"/>
        <v>16</v>
      </c>
      <c r="CI13" s="250">
        <f t="shared" si="39"/>
        <v>0</v>
      </c>
      <c r="CJ13" s="250">
        <f t="shared" si="40"/>
        <v>0</v>
      </c>
      <c r="CK13" s="250">
        <f t="shared" si="41"/>
        <v>0</v>
      </c>
      <c r="CL13" s="250">
        <f t="shared" si="42"/>
        <v>0</v>
      </c>
      <c r="CM13" s="250">
        <f t="shared" si="43"/>
        <v>16</v>
      </c>
      <c r="CN13" s="250">
        <f t="shared" si="44"/>
        <v>0</v>
      </c>
      <c r="CO13" s="250">
        <f t="shared" si="45"/>
        <v>16</v>
      </c>
      <c r="CP13" s="250">
        <f t="shared" si="46"/>
        <v>0</v>
      </c>
      <c r="CQ13" s="250">
        <f t="shared" si="47"/>
        <v>0</v>
      </c>
      <c r="CR13" s="250">
        <f t="shared" si="48"/>
        <v>0</v>
      </c>
      <c r="CS13" s="250">
        <f t="shared" si="49"/>
        <v>0</v>
      </c>
      <c r="CT13" s="250">
        <f t="shared" si="50"/>
        <v>0</v>
      </c>
      <c r="CU13" s="250">
        <f t="shared" si="51"/>
        <v>0</v>
      </c>
      <c r="CV13" s="250">
        <f t="shared" si="52"/>
        <v>0</v>
      </c>
      <c r="CW13" s="250">
        <f t="shared" si="53"/>
        <v>0</v>
      </c>
      <c r="CX13" s="250">
        <f t="shared" si="54"/>
        <v>0</v>
      </c>
      <c r="CY13" s="250">
        <f t="shared" si="55"/>
        <v>0</v>
      </c>
      <c r="CZ13" s="250">
        <f t="shared" si="56"/>
        <v>0</v>
      </c>
      <c r="DA13" s="250">
        <f t="shared" si="57"/>
        <v>16</v>
      </c>
      <c r="DB13" s="250">
        <f t="shared" si="58"/>
        <v>0</v>
      </c>
      <c r="DC13" s="250">
        <f t="shared" si="59"/>
        <v>16</v>
      </c>
      <c r="DD13" s="250">
        <f t="shared" si="60"/>
        <v>0</v>
      </c>
      <c r="DE13" s="250">
        <f t="shared" si="61"/>
        <v>0</v>
      </c>
      <c r="DF13" s="250">
        <f t="shared" si="62"/>
        <v>0</v>
      </c>
      <c r="DG13" s="250">
        <f t="shared" si="63"/>
        <v>0</v>
      </c>
      <c r="DH13" s="250">
        <v>0</v>
      </c>
      <c r="DI13" s="250">
        <f t="shared" si="64"/>
        <v>0</v>
      </c>
      <c r="DJ13" s="250">
        <v>0</v>
      </c>
      <c r="DK13" s="250">
        <v>0</v>
      </c>
      <c r="DL13" s="250">
        <v>0</v>
      </c>
      <c r="DM13" s="250">
        <v>0</v>
      </c>
    </row>
    <row r="14" spans="1:117" s="201" customFormat="1" ht="12" customHeight="1">
      <c r="A14" s="202" t="s">
        <v>272</v>
      </c>
      <c r="B14" s="203" t="s">
        <v>286</v>
      </c>
      <c r="C14" s="202" t="s">
        <v>287</v>
      </c>
      <c r="D14" s="250">
        <f t="shared" si="4"/>
        <v>1820</v>
      </c>
      <c r="E14" s="250">
        <f t="shared" si="5"/>
        <v>1724</v>
      </c>
      <c r="F14" s="250">
        <f t="shared" si="6"/>
        <v>0</v>
      </c>
      <c r="G14" s="250">
        <v>0</v>
      </c>
      <c r="H14" s="250">
        <v>0</v>
      </c>
      <c r="I14" s="250">
        <v>0</v>
      </c>
      <c r="J14" s="250">
        <f t="shared" si="7"/>
        <v>1317</v>
      </c>
      <c r="K14" s="250">
        <v>0</v>
      </c>
      <c r="L14" s="250">
        <v>1317</v>
      </c>
      <c r="M14" s="250">
        <v>0</v>
      </c>
      <c r="N14" s="250">
        <f t="shared" si="8"/>
        <v>74</v>
      </c>
      <c r="O14" s="250">
        <v>0</v>
      </c>
      <c r="P14" s="250">
        <v>74</v>
      </c>
      <c r="Q14" s="250">
        <v>0</v>
      </c>
      <c r="R14" s="250">
        <f t="shared" si="9"/>
        <v>282</v>
      </c>
      <c r="S14" s="250">
        <v>0</v>
      </c>
      <c r="T14" s="250">
        <v>282</v>
      </c>
      <c r="U14" s="250">
        <v>0</v>
      </c>
      <c r="V14" s="250">
        <f t="shared" si="10"/>
        <v>2</v>
      </c>
      <c r="W14" s="250">
        <v>0</v>
      </c>
      <c r="X14" s="250">
        <v>2</v>
      </c>
      <c r="Y14" s="250">
        <v>0</v>
      </c>
      <c r="Z14" s="250">
        <f t="shared" si="11"/>
        <v>49</v>
      </c>
      <c r="AA14" s="250">
        <v>0</v>
      </c>
      <c r="AB14" s="250">
        <v>49</v>
      </c>
      <c r="AC14" s="250">
        <v>0</v>
      </c>
      <c r="AD14" s="250">
        <f t="shared" si="12"/>
        <v>38</v>
      </c>
      <c r="AE14" s="250">
        <f t="shared" si="13"/>
        <v>0</v>
      </c>
      <c r="AF14" s="250">
        <v>0</v>
      </c>
      <c r="AG14" s="250">
        <v>0</v>
      </c>
      <c r="AH14" s="250">
        <v>0</v>
      </c>
      <c r="AI14" s="250">
        <f t="shared" si="14"/>
        <v>0</v>
      </c>
      <c r="AJ14" s="250">
        <v>0</v>
      </c>
      <c r="AK14" s="250">
        <v>0</v>
      </c>
      <c r="AL14" s="250">
        <v>0</v>
      </c>
      <c r="AM14" s="250">
        <f t="shared" si="15"/>
        <v>0</v>
      </c>
      <c r="AN14" s="250">
        <v>0</v>
      </c>
      <c r="AO14" s="250">
        <v>0</v>
      </c>
      <c r="AP14" s="250">
        <v>0</v>
      </c>
      <c r="AQ14" s="250">
        <f t="shared" si="16"/>
        <v>38</v>
      </c>
      <c r="AR14" s="250">
        <v>0</v>
      </c>
      <c r="AS14" s="250"/>
      <c r="AT14" s="250">
        <v>38</v>
      </c>
      <c r="AU14" s="250">
        <f t="shared" si="17"/>
        <v>0</v>
      </c>
      <c r="AV14" s="250">
        <v>0</v>
      </c>
      <c r="AW14" s="250">
        <v>0</v>
      </c>
      <c r="AX14" s="250">
        <v>0</v>
      </c>
      <c r="AY14" s="250">
        <f t="shared" si="18"/>
        <v>0</v>
      </c>
      <c r="AZ14" s="250">
        <v>0</v>
      </c>
      <c r="BA14" s="250">
        <v>0</v>
      </c>
      <c r="BB14" s="250">
        <v>0</v>
      </c>
      <c r="BC14" s="250">
        <f t="shared" si="19"/>
        <v>58</v>
      </c>
      <c r="BD14" s="250">
        <f t="shared" si="20"/>
        <v>53</v>
      </c>
      <c r="BE14" s="250">
        <v>0</v>
      </c>
      <c r="BF14" s="250">
        <v>53</v>
      </c>
      <c r="BG14" s="250">
        <v>0</v>
      </c>
      <c r="BH14" s="250">
        <v>0</v>
      </c>
      <c r="BI14" s="250">
        <v>0</v>
      </c>
      <c r="BJ14" s="250">
        <v>0</v>
      </c>
      <c r="BK14" s="250">
        <f t="shared" si="21"/>
        <v>5</v>
      </c>
      <c r="BL14" s="250">
        <v>0</v>
      </c>
      <c r="BM14" s="250">
        <v>5</v>
      </c>
      <c r="BN14" s="250">
        <v>0</v>
      </c>
      <c r="BO14" s="250">
        <v>0</v>
      </c>
      <c r="BP14" s="250">
        <v>0</v>
      </c>
      <c r="BQ14" s="250">
        <v>0</v>
      </c>
      <c r="BR14" s="250">
        <f t="shared" si="22"/>
        <v>1777</v>
      </c>
      <c r="BS14" s="250">
        <f t="shared" si="23"/>
        <v>0</v>
      </c>
      <c r="BT14" s="250">
        <f t="shared" si="24"/>
        <v>1370</v>
      </c>
      <c r="BU14" s="250">
        <f t="shared" si="25"/>
        <v>74</v>
      </c>
      <c r="BV14" s="250">
        <f t="shared" si="26"/>
        <v>282</v>
      </c>
      <c r="BW14" s="250">
        <f t="shared" si="27"/>
        <v>2</v>
      </c>
      <c r="BX14" s="250">
        <f t="shared" si="28"/>
        <v>49</v>
      </c>
      <c r="BY14" s="250">
        <f t="shared" si="29"/>
        <v>1724</v>
      </c>
      <c r="BZ14" s="250">
        <f t="shared" si="30"/>
        <v>0</v>
      </c>
      <c r="CA14" s="250">
        <f t="shared" si="31"/>
        <v>1317</v>
      </c>
      <c r="CB14" s="250">
        <f t="shared" si="32"/>
        <v>74</v>
      </c>
      <c r="CC14" s="250">
        <f t="shared" si="33"/>
        <v>282</v>
      </c>
      <c r="CD14" s="250">
        <f t="shared" si="34"/>
        <v>2</v>
      </c>
      <c r="CE14" s="250">
        <f t="shared" si="35"/>
        <v>49</v>
      </c>
      <c r="CF14" s="250">
        <f t="shared" si="36"/>
        <v>53</v>
      </c>
      <c r="CG14" s="250">
        <f t="shared" si="37"/>
        <v>0</v>
      </c>
      <c r="CH14" s="250">
        <f t="shared" si="38"/>
        <v>53</v>
      </c>
      <c r="CI14" s="250">
        <f t="shared" si="39"/>
        <v>0</v>
      </c>
      <c r="CJ14" s="250">
        <f t="shared" si="40"/>
        <v>0</v>
      </c>
      <c r="CK14" s="250">
        <f t="shared" si="41"/>
        <v>0</v>
      </c>
      <c r="CL14" s="250">
        <f t="shared" si="42"/>
        <v>0</v>
      </c>
      <c r="CM14" s="250">
        <f t="shared" si="43"/>
        <v>43</v>
      </c>
      <c r="CN14" s="250">
        <f t="shared" si="44"/>
        <v>0</v>
      </c>
      <c r="CO14" s="250">
        <f t="shared" si="45"/>
        <v>5</v>
      </c>
      <c r="CP14" s="250">
        <f t="shared" si="46"/>
        <v>0</v>
      </c>
      <c r="CQ14" s="250">
        <f t="shared" si="47"/>
        <v>38</v>
      </c>
      <c r="CR14" s="250">
        <f t="shared" si="48"/>
        <v>0</v>
      </c>
      <c r="CS14" s="250">
        <f t="shared" si="49"/>
        <v>0</v>
      </c>
      <c r="CT14" s="250">
        <f t="shared" si="50"/>
        <v>38</v>
      </c>
      <c r="CU14" s="250">
        <f t="shared" si="51"/>
        <v>0</v>
      </c>
      <c r="CV14" s="250">
        <f t="shared" si="52"/>
        <v>0</v>
      </c>
      <c r="CW14" s="250">
        <f t="shared" si="53"/>
        <v>0</v>
      </c>
      <c r="CX14" s="250">
        <f t="shared" si="54"/>
        <v>38</v>
      </c>
      <c r="CY14" s="250">
        <f t="shared" si="55"/>
        <v>0</v>
      </c>
      <c r="CZ14" s="250">
        <f t="shared" si="56"/>
        <v>0</v>
      </c>
      <c r="DA14" s="250">
        <f t="shared" si="57"/>
        <v>5</v>
      </c>
      <c r="DB14" s="250">
        <f t="shared" si="58"/>
        <v>0</v>
      </c>
      <c r="DC14" s="250">
        <f t="shared" si="59"/>
        <v>5</v>
      </c>
      <c r="DD14" s="250">
        <f t="shared" si="60"/>
        <v>0</v>
      </c>
      <c r="DE14" s="250">
        <f t="shared" si="61"/>
        <v>0</v>
      </c>
      <c r="DF14" s="250">
        <f t="shared" si="62"/>
        <v>0</v>
      </c>
      <c r="DG14" s="250">
        <f t="shared" si="63"/>
        <v>0</v>
      </c>
      <c r="DH14" s="250">
        <v>0</v>
      </c>
      <c r="DI14" s="250">
        <f t="shared" si="64"/>
        <v>0</v>
      </c>
      <c r="DJ14" s="250">
        <v>0</v>
      </c>
      <c r="DK14" s="250">
        <v>0</v>
      </c>
      <c r="DL14" s="250">
        <v>0</v>
      </c>
      <c r="DM14" s="250">
        <v>0</v>
      </c>
    </row>
    <row r="15" spans="1:117" s="201" customFormat="1" ht="12" customHeight="1">
      <c r="A15" s="202" t="s">
        <v>272</v>
      </c>
      <c r="B15" s="203" t="s">
        <v>288</v>
      </c>
      <c r="C15" s="202" t="s">
        <v>289</v>
      </c>
      <c r="D15" s="250">
        <f t="shared" si="4"/>
        <v>3958</v>
      </c>
      <c r="E15" s="250">
        <f t="shared" si="5"/>
        <v>3357</v>
      </c>
      <c r="F15" s="250">
        <f t="shared" si="6"/>
        <v>0</v>
      </c>
      <c r="G15" s="250">
        <v>0</v>
      </c>
      <c r="H15" s="250">
        <v>0</v>
      </c>
      <c r="I15" s="250">
        <v>0</v>
      </c>
      <c r="J15" s="250">
        <f t="shared" si="7"/>
        <v>2519</v>
      </c>
      <c r="K15" s="250">
        <v>0</v>
      </c>
      <c r="L15" s="250">
        <v>2519</v>
      </c>
      <c r="M15" s="250">
        <v>0</v>
      </c>
      <c r="N15" s="250">
        <f t="shared" si="8"/>
        <v>163</v>
      </c>
      <c r="O15" s="250">
        <v>0</v>
      </c>
      <c r="P15" s="250">
        <v>163</v>
      </c>
      <c r="Q15" s="250">
        <v>0</v>
      </c>
      <c r="R15" s="250">
        <f t="shared" si="9"/>
        <v>579</v>
      </c>
      <c r="S15" s="250">
        <v>0</v>
      </c>
      <c r="T15" s="250">
        <v>579</v>
      </c>
      <c r="U15" s="250">
        <v>0</v>
      </c>
      <c r="V15" s="250">
        <f t="shared" si="10"/>
        <v>10</v>
      </c>
      <c r="W15" s="250">
        <v>0</v>
      </c>
      <c r="X15" s="250">
        <v>10</v>
      </c>
      <c r="Y15" s="250">
        <v>0</v>
      </c>
      <c r="Z15" s="250">
        <f t="shared" si="11"/>
        <v>86</v>
      </c>
      <c r="AA15" s="250">
        <v>0</v>
      </c>
      <c r="AB15" s="250">
        <v>86</v>
      </c>
      <c r="AC15" s="250">
        <v>0</v>
      </c>
      <c r="AD15" s="250">
        <f t="shared" si="12"/>
        <v>520</v>
      </c>
      <c r="AE15" s="250">
        <f t="shared" si="13"/>
        <v>0</v>
      </c>
      <c r="AF15" s="250">
        <v>0</v>
      </c>
      <c r="AG15" s="250">
        <v>0</v>
      </c>
      <c r="AH15" s="250">
        <v>0</v>
      </c>
      <c r="AI15" s="250">
        <f t="shared" si="14"/>
        <v>465</v>
      </c>
      <c r="AJ15" s="250">
        <v>0</v>
      </c>
      <c r="AK15" s="250">
        <v>0</v>
      </c>
      <c r="AL15" s="250">
        <v>465</v>
      </c>
      <c r="AM15" s="250">
        <f t="shared" si="15"/>
        <v>0</v>
      </c>
      <c r="AN15" s="250">
        <v>0</v>
      </c>
      <c r="AO15" s="250">
        <v>0</v>
      </c>
      <c r="AP15" s="250">
        <v>0</v>
      </c>
      <c r="AQ15" s="250">
        <f t="shared" si="16"/>
        <v>55</v>
      </c>
      <c r="AR15" s="250">
        <v>0</v>
      </c>
      <c r="AS15" s="250">
        <v>0</v>
      </c>
      <c r="AT15" s="250">
        <v>55</v>
      </c>
      <c r="AU15" s="250">
        <f t="shared" si="17"/>
        <v>0</v>
      </c>
      <c r="AV15" s="250">
        <v>0</v>
      </c>
      <c r="AW15" s="250">
        <v>0</v>
      </c>
      <c r="AX15" s="250">
        <v>0</v>
      </c>
      <c r="AY15" s="250">
        <f t="shared" si="18"/>
        <v>0</v>
      </c>
      <c r="AZ15" s="250">
        <v>0</v>
      </c>
      <c r="BA15" s="250">
        <v>0</v>
      </c>
      <c r="BB15" s="250">
        <v>0</v>
      </c>
      <c r="BC15" s="250">
        <f t="shared" si="19"/>
        <v>81</v>
      </c>
      <c r="BD15" s="250">
        <f t="shared" si="20"/>
        <v>52</v>
      </c>
      <c r="BE15" s="250">
        <v>0</v>
      </c>
      <c r="BF15" s="250">
        <v>52</v>
      </c>
      <c r="BG15" s="250">
        <v>0</v>
      </c>
      <c r="BH15" s="250">
        <v>0</v>
      </c>
      <c r="BI15" s="250">
        <v>0</v>
      </c>
      <c r="BJ15" s="250">
        <v>0</v>
      </c>
      <c r="BK15" s="250">
        <f t="shared" si="21"/>
        <v>29</v>
      </c>
      <c r="BL15" s="250">
        <v>0</v>
      </c>
      <c r="BM15" s="250">
        <v>29</v>
      </c>
      <c r="BN15" s="250">
        <v>0</v>
      </c>
      <c r="BO15" s="250">
        <v>0</v>
      </c>
      <c r="BP15" s="250">
        <v>0</v>
      </c>
      <c r="BQ15" s="250">
        <v>0</v>
      </c>
      <c r="BR15" s="250">
        <f t="shared" si="22"/>
        <v>3409</v>
      </c>
      <c r="BS15" s="250">
        <f t="shared" si="23"/>
        <v>0</v>
      </c>
      <c r="BT15" s="250">
        <f t="shared" si="24"/>
        <v>2571</v>
      </c>
      <c r="BU15" s="250">
        <f t="shared" si="25"/>
        <v>163</v>
      </c>
      <c r="BV15" s="250">
        <f t="shared" si="26"/>
        <v>579</v>
      </c>
      <c r="BW15" s="250">
        <f t="shared" si="27"/>
        <v>10</v>
      </c>
      <c r="BX15" s="250">
        <f t="shared" si="28"/>
        <v>86</v>
      </c>
      <c r="BY15" s="250">
        <f t="shared" si="29"/>
        <v>3357</v>
      </c>
      <c r="BZ15" s="250">
        <f t="shared" si="30"/>
        <v>0</v>
      </c>
      <c r="CA15" s="250">
        <f t="shared" si="31"/>
        <v>2519</v>
      </c>
      <c r="CB15" s="250">
        <f t="shared" si="32"/>
        <v>163</v>
      </c>
      <c r="CC15" s="250">
        <f t="shared" si="33"/>
        <v>579</v>
      </c>
      <c r="CD15" s="250">
        <f t="shared" si="34"/>
        <v>10</v>
      </c>
      <c r="CE15" s="250">
        <f t="shared" si="35"/>
        <v>86</v>
      </c>
      <c r="CF15" s="250">
        <f t="shared" si="36"/>
        <v>52</v>
      </c>
      <c r="CG15" s="250">
        <f t="shared" si="37"/>
        <v>0</v>
      </c>
      <c r="CH15" s="250">
        <f t="shared" si="38"/>
        <v>52</v>
      </c>
      <c r="CI15" s="250">
        <f t="shared" si="39"/>
        <v>0</v>
      </c>
      <c r="CJ15" s="250">
        <f t="shared" si="40"/>
        <v>0</v>
      </c>
      <c r="CK15" s="250">
        <f t="shared" si="41"/>
        <v>0</v>
      </c>
      <c r="CL15" s="250">
        <f t="shared" si="42"/>
        <v>0</v>
      </c>
      <c r="CM15" s="250">
        <f t="shared" si="43"/>
        <v>549</v>
      </c>
      <c r="CN15" s="250">
        <f t="shared" si="44"/>
        <v>0</v>
      </c>
      <c r="CO15" s="250">
        <f t="shared" si="45"/>
        <v>494</v>
      </c>
      <c r="CP15" s="250">
        <f t="shared" si="46"/>
        <v>0</v>
      </c>
      <c r="CQ15" s="250">
        <f t="shared" si="47"/>
        <v>55</v>
      </c>
      <c r="CR15" s="250">
        <f t="shared" si="48"/>
        <v>0</v>
      </c>
      <c r="CS15" s="250">
        <f t="shared" si="49"/>
        <v>0</v>
      </c>
      <c r="CT15" s="250">
        <f t="shared" si="50"/>
        <v>520</v>
      </c>
      <c r="CU15" s="250">
        <f t="shared" si="51"/>
        <v>0</v>
      </c>
      <c r="CV15" s="250">
        <f t="shared" si="52"/>
        <v>465</v>
      </c>
      <c r="CW15" s="250">
        <f t="shared" si="53"/>
        <v>0</v>
      </c>
      <c r="CX15" s="250">
        <f t="shared" si="54"/>
        <v>55</v>
      </c>
      <c r="CY15" s="250">
        <f t="shared" si="55"/>
        <v>0</v>
      </c>
      <c r="CZ15" s="250">
        <f t="shared" si="56"/>
        <v>0</v>
      </c>
      <c r="DA15" s="250">
        <f t="shared" si="57"/>
        <v>29</v>
      </c>
      <c r="DB15" s="250">
        <f t="shared" si="58"/>
        <v>0</v>
      </c>
      <c r="DC15" s="250">
        <f t="shared" si="59"/>
        <v>29</v>
      </c>
      <c r="DD15" s="250">
        <f t="shared" si="60"/>
        <v>0</v>
      </c>
      <c r="DE15" s="250">
        <f t="shared" si="61"/>
        <v>0</v>
      </c>
      <c r="DF15" s="250">
        <f t="shared" si="62"/>
        <v>0</v>
      </c>
      <c r="DG15" s="250">
        <f t="shared" si="63"/>
        <v>0</v>
      </c>
      <c r="DH15" s="250">
        <v>0</v>
      </c>
      <c r="DI15" s="250">
        <f t="shared" si="64"/>
        <v>0</v>
      </c>
      <c r="DJ15" s="250">
        <v>0</v>
      </c>
      <c r="DK15" s="250">
        <v>0</v>
      </c>
      <c r="DL15" s="250">
        <v>0</v>
      </c>
      <c r="DM15" s="250">
        <v>0</v>
      </c>
    </row>
    <row r="16" spans="1:117" s="201" customFormat="1" ht="12" customHeight="1">
      <c r="A16" s="202" t="s">
        <v>272</v>
      </c>
      <c r="B16" s="203" t="s">
        <v>290</v>
      </c>
      <c r="C16" s="202" t="s">
        <v>291</v>
      </c>
      <c r="D16" s="250">
        <f t="shared" si="4"/>
        <v>2528</v>
      </c>
      <c r="E16" s="250">
        <f t="shared" si="5"/>
        <v>1606</v>
      </c>
      <c r="F16" s="250">
        <f t="shared" si="6"/>
        <v>0</v>
      </c>
      <c r="G16" s="250">
        <v>0</v>
      </c>
      <c r="H16" s="250">
        <v>0</v>
      </c>
      <c r="I16" s="250">
        <v>0</v>
      </c>
      <c r="J16" s="250">
        <f t="shared" si="7"/>
        <v>1300</v>
      </c>
      <c r="K16" s="250">
        <v>7</v>
      </c>
      <c r="L16" s="250">
        <v>1293</v>
      </c>
      <c r="M16" s="250">
        <v>0</v>
      </c>
      <c r="N16" s="250">
        <f t="shared" si="8"/>
        <v>55</v>
      </c>
      <c r="O16" s="250">
        <v>0</v>
      </c>
      <c r="P16" s="250">
        <v>55</v>
      </c>
      <c r="Q16" s="250">
        <v>0</v>
      </c>
      <c r="R16" s="250">
        <f t="shared" si="9"/>
        <v>214</v>
      </c>
      <c r="S16" s="250">
        <v>0</v>
      </c>
      <c r="T16" s="250">
        <v>214</v>
      </c>
      <c r="U16" s="250">
        <v>0</v>
      </c>
      <c r="V16" s="250">
        <f t="shared" si="10"/>
        <v>0</v>
      </c>
      <c r="W16" s="250">
        <v>0</v>
      </c>
      <c r="X16" s="250">
        <v>0</v>
      </c>
      <c r="Y16" s="250">
        <v>0</v>
      </c>
      <c r="Z16" s="250">
        <f t="shared" si="11"/>
        <v>37</v>
      </c>
      <c r="AA16" s="250">
        <v>3</v>
      </c>
      <c r="AB16" s="250">
        <v>34</v>
      </c>
      <c r="AC16" s="250">
        <v>0</v>
      </c>
      <c r="AD16" s="250">
        <f t="shared" si="12"/>
        <v>563</v>
      </c>
      <c r="AE16" s="250">
        <f t="shared" si="13"/>
        <v>0</v>
      </c>
      <c r="AF16" s="250">
        <v>0</v>
      </c>
      <c r="AG16" s="250">
        <v>0</v>
      </c>
      <c r="AH16" s="250">
        <v>0</v>
      </c>
      <c r="AI16" s="250">
        <f t="shared" si="14"/>
        <v>205</v>
      </c>
      <c r="AJ16" s="250">
        <v>0</v>
      </c>
      <c r="AK16" s="250">
        <v>0</v>
      </c>
      <c r="AL16" s="250">
        <v>205</v>
      </c>
      <c r="AM16" s="250">
        <f t="shared" si="15"/>
        <v>1</v>
      </c>
      <c r="AN16" s="250">
        <v>0</v>
      </c>
      <c r="AO16" s="250">
        <v>0</v>
      </c>
      <c r="AP16" s="250">
        <v>1</v>
      </c>
      <c r="AQ16" s="250">
        <f t="shared" si="16"/>
        <v>351</v>
      </c>
      <c r="AR16" s="250">
        <v>0</v>
      </c>
      <c r="AS16" s="250">
        <v>0</v>
      </c>
      <c r="AT16" s="250">
        <v>351</v>
      </c>
      <c r="AU16" s="250">
        <f t="shared" si="17"/>
        <v>0</v>
      </c>
      <c r="AV16" s="250">
        <v>0</v>
      </c>
      <c r="AW16" s="250">
        <v>0</v>
      </c>
      <c r="AX16" s="250">
        <v>0</v>
      </c>
      <c r="AY16" s="250">
        <f t="shared" si="18"/>
        <v>6</v>
      </c>
      <c r="AZ16" s="250">
        <v>0</v>
      </c>
      <c r="BA16" s="250">
        <v>0</v>
      </c>
      <c r="BB16" s="250">
        <v>6</v>
      </c>
      <c r="BC16" s="250">
        <f t="shared" si="19"/>
        <v>359</v>
      </c>
      <c r="BD16" s="250">
        <f t="shared" si="20"/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f t="shared" si="21"/>
        <v>359</v>
      </c>
      <c r="BL16" s="250">
        <v>0</v>
      </c>
      <c r="BM16" s="250">
        <v>21</v>
      </c>
      <c r="BN16" s="250">
        <v>6</v>
      </c>
      <c r="BO16" s="250">
        <v>318</v>
      </c>
      <c r="BP16" s="250">
        <v>0</v>
      </c>
      <c r="BQ16" s="250">
        <v>14</v>
      </c>
      <c r="BR16" s="250">
        <f t="shared" si="22"/>
        <v>1606</v>
      </c>
      <c r="BS16" s="250">
        <f t="shared" si="23"/>
        <v>0</v>
      </c>
      <c r="BT16" s="250">
        <f t="shared" si="24"/>
        <v>1300</v>
      </c>
      <c r="BU16" s="250">
        <f t="shared" si="25"/>
        <v>55</v>
      </c>
      <c r="BV16" s="250">
        <f t="shared" si="26"/>
        <v>214</v>
      </c>
      <c r="BW16" s="250">
        <f t="shared" si="27"/>
        <v>0</v>
      </c>
      <c r="BX16" s="250">
        <f t="shared" si="28"/>
        <v>37</v>
      </c>
      <c r="BY16" s="250">
        <f t="shared" si="29"/>
        <v>1606</v>
      </c>
      <c r="BZ16" s="250">
        <f t="shared" si="30"/>
        <v>0</v>
      </c>
      <c r="CA16" s="250">
        <f t="shared" si="31"/>
        <v>1300</v>
      </c>
      <c r="CB16" s="250">
        <f t="shared" si="32"/>
        <v>55</v>
      </c>
      <c r="CC16" s="250">
        <f t="shared" si="33"/>
        <v>214</v>
      </c>
      <c r="CD16" s="250">
        <f t="shared" si="34"/>
        <v>0</v>
      </c>
      <c r="CE16" s="250">
        <f t="shared" si="35"/>
        <v>37</v>
      </c>
      <c r="CF16" s="250">
        <f t="shared" si="36"/>
        <v>0</v>
      </c>
      <c r="CG16" s="250">
        <f t="shared" si="37"/>
        <v>0</v>
      </c>
      <c r="CH16" s="250">
        <f t="shared" si="38"/>
        <v>0</v>
      </c>
      <c r="CI16" s="250">
        <f t="shared" si="39"/>
        <v>0</v>
      </c>
      <c r="CJ16" s="250">
        <f t="shared" si="40"/>
        <v>0</v>
      </c>
      <c r="CK16" s="250">
        <f t="shared" si="41"/>
        <v>0</v>
      </c>
      <c r="CL16" s="250">
        <f t="shared" si="42"/>
        <v>0</v>
      </c>
      <c r="CM16" s="250">
        <f t="shared" si="43"/>
        <v>922</v>
      </c>
      <c r="CN16" s="250">
        <f t="shared" si="44"/>
        <v>0</v>
      </c>
      <c r="CO16" s="250">
        <f t="shared" si="45"/>
        <v>226</v>
      </c>
      <c r="CP16" s="250">
        <f t="shared" si="46"/>
        <v>7</v>
      </c>
      <c r="CQ16" s="250">
        <f t="shared" si="47"/>
        <v>669</v>
      </c>
      <c r="CR16" s="250">
        <f t="shared" si="48"/>
        <v>0</v>
      </c>
      <c r="CS16" s="250">
        <f t="shared" si="49"/>
        <v>20</v>
      </c>
      <c r="CT16" s="250">
        <f t="shared" si="50"/>
        <v>563</v>
      </c>
      <c r="CU16" s="250">
        <f t="shared" si="51"/>
        <v>0</v>
      </c>
      <c r="CV16" s="250">
        <f t="shared" si="52"/>
        <v>205</v>
      </c>
      <c r="CW16" s="250">
        <f t="shared" si="53"/>
        <v>1</v>
      </c>
      <c r="CX16" s="250">
        <f t="shared" si="54"/>
        <v>351</v>
      </c>
      <c r="CY16" s="250">
        <f t="shared" si="55"/>
        <v>0</v>
      </c>
      <c r="CZ16" s="250">
        <f t="shared" si="56"/>
        <v>6</v>
      </c>
      <c r="DA16" s="250">
        <f t="shared" si="57"/>
        <v>359</v>
      </c>
      <c r="DB16" s="250">
        <f t="shared" si="58"/>
        <v>0</v>
      </c>
      <c r="DC16" s="250">
        <f t="shared" si="59"/>
        <v>21</v>
      </c>
      <c r="DD16" s="250">
        <f t="shared" si="60"/>
        <v>6</v>
      </c>
      <c r="DE16" s="250">
        <f t="shared" si="61"/>
        <v>318</v>
      </c>
      <c r="DF16" s="250">
        <f t="shared" si="62"/>
        <v>0</v>
      </c>
      <c r="DG16" s="250">
        <f t="shared" si="63"/>
        <v>14</v>
      </c>
      <c r="DH16" s="250">
        <v>0</v>
      </c>
      <c r="DI16" s="250">
        <f t="shared" si="64"/>
        <v>0</v>
      </c>
      <c r="DJ16" s="250">
        <v>0</v>
      </c>
      <c r="DK16" s="250">
        <v>0</v>
      </c>
      <c r="DL16" s="250">
        <v>0</v>
      </c>
      <c r="DM16" s="250">
        <v>0</v>
      </c>
    </row>
    <row r="17" spans="1:117" s="201" customFormat="1" ht="12" customHeight="1">
      <c r="A17" s="202" t="s">
        <v>272</v>
      </c>
      <c r="B17" s="203" t="s">
        <v>292</v>
      </c>
      <c r="C17" s="202" t="s">
        <v>293</v>
      </c>
      <c r="D17" s="250">
        <f t="shared" si="4"/>
        <v>5312</v>
      </c>
      <c r="E17" s="250">
        <f t="shared" si="5"/>
        <v>3229</v>
      </c>
      <c r="F17" s="250">
        <f t="shared" si="6"/>
        <v>0</v>
      </c>
      <c r="G17" s="250">
        <v>0</v>
      </c>
      <c r="H17" s="250">
        <v>0</v>
      </c>
      <c r="I17" s="250">
        <v>0</v>
      </c>
      <c r="J17" s="250">
        <f t="shared" si="7"/>
        <v>2624</v>
      </c>
      <c r="K17" s="250">
        <v>0</v>
      </c>
      <c r="L17" s="250">
        <v>2624</v>
      </c>
      <c r="M17" s="250">
        <v>0</v>
      </c>
      <c r="N17" s="250">
        <f t="shared" si="8"/>
        <v>91</v>
      </c>
      <c r="O17" s="250">
        <v>0</v>
      </c>
      <c r="P17" s="250">
        <v>91</v>
      </c>
      <c r="Q17" s="250">
        <v>0</v>
      </c>
      <c r="R17" s="250">
        <f t="shared" si="9"/>
        <v>443</v>
      </c>
      <c r="S17" s="250">
        <v>0</v>
      </c>
      <c r="T17" s="250">
        <v>443</v>
      </c>
      <c r="U17" s="250">
        <v>0</v>
      </c>
      <c r="V17" s="250">
        <f t="shared" si="10"/>
        <v>0</v>
      </c>
      <c r="W17" s="250">
        <v>0</v>
      </c>
      <c r="X17" s="250">
        <v>0</v>
      </c>
      <c r="Y17" s="250">
        <v>0</v>
      </c>
      <c r="Z17" s="250">
        <f t="shared" si="11"/>
        <v>71</v>
      </c>
      <c r="AA17" s="250">
        <v>0</v>
      </c>
      <c r="AB17" s="250">
        <v>71</v>
      </c>
      <c r="AC17" s="250">
        <v>0</v>
      </c>
      <c r="AD17" s="250">
        <f t="shared" si="12"/>
        <v>1937</v>
      </c>
      <c r="AE17" s="250">
        <f t="shared" si="13"/>
        <v>0</v>
      </c>
      <c r="AF17" s="250">
        <v>0</v>
      </c>
      <c r="AG17" s="250">
        <v>0</v>
      </c>
      <c r="AH17" s="250">
        <v>0</v>
      </c>
      <c r="AI17" s="250">
        <f t="shared" si="14"/>
        <v>1125</v>
      </c>
      <c r="AJ17" s="250">
        <v>36</v>
      </c>
      <c r="AK17" s="250">
        <v>461</v>
      </c>
      <c r="AL17" s="250">
        <v>628</v>
      </c>
      <c r="AM17" s="250">
        <f t="shared" si="15"/>
        <v>16</v>
      </c>
      <c r="AN17" s="250">
        <v>4</v>
      </c>
      <c r="AO17" s="250">
        <v>5</v>
      </c>
      <c r="AP17" s="250">
        <v>7</v>
      </c>
      <c r="AQ17" s="250">
        <f t="shared" si="16"/>
        <v>767</v>
      </c>
      <c r="AR17" s="250">
        <v>0</v>
      </c>
      <c r="AS17" s="250">
        <v>0</v>
      </c>
      <c r="AT17" s="250">
        <v>767</v>
      </c>
      <c r="AU17" s="250">
        <f t="shared" si="17"/>
        <v>0</v>
      </c>
      <c r="AV17" s="250">
        <v>0</v>
      </c>
      <c r="AW17" s="250">
        <v>0</v>
      </c>
      <c r="AX17" s="250">
        <v>0</v>
      </c>
      <c r="AY17" s="250">
        <f t="shared" si="18"/>
        <v>29</v>
      </c>
      <c r="AZ17" s="250">
        <v>11</v>
      </c>
      <c r="BA17" s="250">
        <v>0</v>
      </c>
      <c r="BB17" s="250">
        <v>18</v>
      </c>
      <c r="BC17" s="250">
        <f t="shared" si="19"/>
        <v>146</v>
      </c>
      <c r="BD17" s="250">
        <f t="shared" si="20"/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f t="shared" si="21"/>
        <v>146</v>
      </c>
      <c r="BL17" s="250">
        <v>0</v>
      </c>
      <c r="BM17" s="250">
        <v>90</v>
      </c>
      <c r="BN17" s="250">
        <v>14</v>
      </c>
      <c r="BO17" s="250">
        <v>0</v>
      </c>
      <c r="BP17" s="250">
        <v>0</v>
      </c>
      <c r="BQ17" s="250">
        <v>42</v>
      </c>
      <c r="BR17" s="250">
        <f t="shared" si="22"/>
        <v>3229</v>
      </c>
      <c r="BS17" s="250">
        <f t="shared" si="23"/>
        <v>0</v>
      </c>
      <c r="BT17" s="250">
        <f t="shared" si="24"/>
        <v>2624</v>
      </c>
      <c r="BU17" s="250">
        <f t="shared" si="25"/>
        <v>91</v>
      </c>
      <c r="BV17" s="250">
        <f t="shared" si="26"/>
        <v>443</v>
      </c>
      <c r="BW17" s="250">
        <f t="shared" si="27"/>
        <v>0</v>
      </c>
      <c r="BX17" s="250">
        <f t="shared" si="28"/>
        <v>71</v>
      </c>
      <c r="BY17" s="250">
        <f t="shared" si="29"/>
        <v>3229</v>
      </c>
      <c r="BZ17" s="250">
        <f t="shared" si="30"/>
        <v>0</v>
      </c>
      <c r="CA17" s="250">
        <f t="shared" si="31"/>
        <v>2624</v>
      </c>
      <c r="CB17" s="250">
        <f t="shared" si="32"/>
        <v>91</v>
      </c>
      <c r="CC17" s="250">
        <f t="shared" si="33"/>
        <v>443</v>
      </c>
      <c r="CD17" s="250">
        <f t="shared" si="34"/>
        <v>0</v>
      </c>
      <c r="CE17" s="250">
        <f t="shared" si="35"/>
        <v>71</v>
      </c>
      <c r="CF17" s="250">
        <f t="shared" si="36"/>
        <v>0</v>
      </c>
      <c r="CG17" s="250">
        <f t="shared" si="37"/>
        <v>0</v>
      </c>
      <c r="CH17" s="250">
        <f t="shared" si="38"/>
        <v>0</v>
      </c>
      <c r="CI17" s="250">
        <f t="shared" si="39"/>
        <v>0</v>
      </c>
      <c r="CJ17" s="250">
        <f t="shared" si="40"/>
        <v>0</v>
      </c>
      <c r="CK17" s="250">
        <f t="shared" si="41"/>
        <v>0</v>
      </c>
      <c r="CL17" s="250">
        <f t="shared" si="42"/>
        <v>0</v>
      </c>
      <c r="CM17" s="250">
        <f t="shared" si="43"/>
        <v>2083</v>
      </c>
      <c r="CN17" s="250">
        <f t="shared" si="44"/>
        <v>0</v>
      </c>
      <c r="CO17" s="250">
        <f t="shared" si="45"/>
        <v>1215</v>
      </c>
      <c r="CP17" s="250">
        <f t="shared" si="46"/>
        <v>30</v>
      </c>
      <c r="CQ17" s="250">
        <f t="shared" si="47"/>
        <v>767</v>
      </c>
      <c r="CR17" s="250">
        <f t="shared" si="48"/>
        <v>0</v>
      </c>
      <c r="CS17" s="250">
        <f t="shared" si="49"/>
        <v>71</v>
      </c>
      <c r="CT17" s="250">
        <f t="shared" si="50"/>
        <v>1937</v>
      </c>
      <c r="CU17" s="250">
        <f t="shared" si="51"/>
        <v>0</v>
      </c>
      <c r="CV17" s="250">
        <f t="shared" si="52"/>
        <v>1125</v>
      </c>
      <c r="CW17" s="250">
        <f t="shared" si="53"/>
        <v>16</v>
      </c>
      <c r="CX17" s="250">
        <f t="shared" si="54"/>
        <v>767</v>
      </c>
      <c r="CY17" s="250">
        <f t="shared" si="55"/>
        <v>0</v>
      </c>
      <c r="CZ17" s="250">
        <f t="shared" si="56"/>
        <v>29</v>
      </c>
      <c r="DA17" s="250">
        <f t="shared" si="57"/>
        <v>146</v>
      </c>
      <c r="DB17" s="250">
        <f t="shared" si="58"/>
        <v>0</v>
      </c>
      <c r="DC17" s="250">
        <f t="shared" si="59"/>
        <v>90</v>
      </c>
      <c r="DD17" s="250">
        <f t="shared" si="60"/>
        <v>14</v>
      </c>
      <c r="DE17" s="250">
        <f t="shared" si="61"/>
        <v>0</v>
      </c>
      <c r="DF17" s="250">
        <f t="shared" si="62"/>
        <v>0</v>
      </c>
      <c r="DG17" s="250">
        <f t="shared" si="63"/>
        <v>42</v>
      </c>
      <c r="DH17" s="250">
        <v>0</v>
      </c>
      <c r="DI17" s="250">
        <f t="shared" si="64"/>
        <v>0</v>
      </c>
      <c r="DJ17" s="250">
        <v>0</v>
      </c>
      <c r="DK17" s="250">
        <v>0</v>
      </c>
      <c r="DL17" s="250">
        <v>0</v>
      </c>
      <c r="DM17" s="250">
        <v>0</v>
      </c>
    </row>
    <row r="18" spans="1:117" s="201" customFormat="1" ht="12" customHeight="1">
      <c r="A18" s="202" t="s">
        <v>272</v>
      </c>
      <c r="B18" s="203" t="s">
        <v>294</v>
      </c>
      <c r="C18" s="202" t="s">
        <v>295</v>
      </c>
      <c r="D18" s="250">
        <f t="shared" si="4"/>
        <v>5718</v>
      </c>
      <c r="E18" s="250">
        <f t="shared" si="5"/>
        <v>3746</v>
      </c>
      <c r="F18" s="250">
        <f t="shared" si="6"/>
        <v>0</v>
      </c>
      <c r="G18" s="250">
        <v>0</v>
      </c>
      <c r="H18" s="250">
        <v>0</v>
      </c>
      <c r="I18" s="250">
        <v>0</v>
      </c>
      <c r="J18" s="250">
        <f t="shared" si="7"/>
        <v>3220</v>
      </c>
      <c r="K18" s="250">
        <v>15</v>
      </c>
      <c r="L18" s="250">
        <v>3205</v>
      </c>
      <c r="M18" s="250">
        <v>0</v>
      </c>
      <c r="N18" s="250">
        <f t="shared" si="8"/>
        <v>112</v>
      </c>
      <c r="O18" s="250">
        <v>2</v>
      </c>
      <c r="P18" s="250">
        <v>110</v>
      </c>
      <c r="Q18" s="250">
        <v>0</v>
      </c>
      <c r="R18" s="250">
        <f t="shared" si="9"/>
        <v>353</v>
      </c>
      <c r="S18" s="250">
        <v>0</v>
      </c>
      <c r="T18" s="250">
        <v>353</v>
      </c>
      <c r="U18" s="250">
        <v>0</v>
      </c>
      <c r="V18" s="250">
        <f t="shared" si="10"/>
        <v>0</v>
      </c>
      <c r="W18" s="250">
        <v>0</v>
      </c>
      <c r="X18" s="250">
        <v>0</v>
      </c>
      <c r="Y18" s="250">
        <v>0</v>
      </c>
      <c r="Z18" s="250">
        <f t="shared" si="11"/>
        <v>61</v>
      </c>
      <c r="AA18" s="250">
        <v>8</v>
      </c>
      <c r="AB18" s="250">
        <v>53</v>
      </c>
      <c r="AC18" s="250">
        <v>0</v>
      </c>
      <c r="AD18" s="250">
        <f t="shared" si="12"/>
        <v>1876</v>
      </c>
      <c r="AE18" s="250">
        <f t="shared" si="13"/>
        <v>0</v>
      </c>
      <c r="AF18" s="250">
        <v>0</v>
      </c>
      <c r="AG18" s="250">
        <v>0</v>
      </c>
      <c r="AH18" s="250">
        <v>0</v>
      </c>
      <c r="AI18" s="250">
        <f t="shared" si="14"/>
        <v>1094</v>
      </c>
      <c r="AJ18" s="250">
        <v>0</v>
      </c>
      <c r="AK18" s="250">
        <v>0</v>
      </c>
      <c r="AL18" s="250">
        <v>1094</v>
      </c>
      <c r="AM18" s="250">
        <f t="shared" si="15"/>
        <v>12</v>
      </c>
      <c r="AN18" s="250">
        <v>0</v>
      </c>
      <c r="AO18" s="250">
        <v>0</v>
      </c>
      <c r="AP18" s="250">
        <v>12</v>
      </c>
      <c r="AQ18" s="250">
        <f t="shared" si="16"/>
        <v>757</v>
      </c>
      <c r="AR18" s="250">
        <v>0</v>
      </c>
      <c r="AS18" s="250">
        <v>0</v>
      </c>
      <c r="AT18" s="250">
        <v>757</v>
      </c>
      <c r="AU18" s="250">
        <f t="shared" si="17"/>
        <v>0</v>
      </c>
      <c r="AV18" s="250">
        <v>0</v>
      </c>
      <c r="AW18" s="250">
        <v>0</v>
      </c>
      <c r="AX18" s="250">
        <v>0</v>
      </c>
      <c r="AY18" s="250">
        <f t="shared" si="18"/>
        <v>13</v>
      </c>
      <c r="AZ18" s="250">
        <v>0</v>
      </c>
      <c r="BA18" s="250">
        <v>0</v>
      </c>
      <c r="BB18" s="250">
        <v>13</v>
      </c>
      <c r="BC18" s="250">
        <f t="shared" si="19"/>
        <v>96</v>
      </c>
      <c r="BD18" s="250">
        <f t="shared" si="20"/>
        <v>96</v>
      </c>
      <c r="BE18" s="250">
        <v>0</v>
      </c>
      <c r="BF18" s="250">
        <v>44</v>
      </c>
      <c r="BG18" s="250">
        <v>12</v>
      </c>
      <c r="BH18" s="250">
        <v>0</v>
      </c>
      <c r="BI18" s="250">
        <v>0</v>
      </c>
      <c r="BJ18" s="250">
        <v>40</v>
      </c>
      <c r="BK18" s="250">
        <f t="shared" si="21"/>
        <v>0</v>
      </c>
      <c r="BL18" s="250"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f t="shared" si="22"/>
        <v>3842</v>
      </c>
      <c r="BS18" s="250">
        <f t="shared" si="23"/>
        <v>0</v>
      </c>
      <c r="BT18" s="250">
        <f t="shared" si="24"/>
        <v>3264</v>
      </c>
      <c r="BU18" s="250">
        <f t="shared" si="25"/>
        <v>124</v>
      </c>
      <c r="BV18" s="250">
        <f t="shared" si="26"/>
        <v>353</v>
      </c>
      <c r="BW18" s="250">
        <f t="shared" si="27"/>
        <v>0</v>
      </c>
      <c r="BX18" s="250">
        <f t="shared" si="28"/>
        <v>101</v>
      </c>
      <c r="BY18" s="250">
        <f t="shared" si="29"/>
        <v>3746</v>
      </c>
      <c r="BZ18" s="250">
        <f t="shared" si="30"/>
        <v>0</v>
      </c>
      <c r="CA18" s="250">
        <f t="shared" si="31"/>
        <v>3220</v>
      </c>
      <c r="CB18" s="250">
        <f t="shared" si="32"/>
        <v>112</v>
      </c>
      <c r="CC18" s="250">
        <f t="shared" si="33"/>
        <v>353</v>
      </c>
      <c r="CD18" s="250">
        <f t="shared" si="34"/>
        <v>0</v>
      </c>
      <c r="CE18" s="250">
        <f t="shared" si="35"/>
        <v>61</v>
      </c>
      <c r="CF18" s="250">
        <f t="shared" si="36"/>
        <v>96</v>
      </c>
      <c r="CG18" s="250">
        <f t="shared" si="37"/>
        <v>0</v>
      </c>
      <c r="CH18" s="250">
        <f t="shared" si="38"/>
        <v>44</v>
      </c>
      <c r="CI18" s="250">
        <f t="shared" si="39"/>
        <v>12</v>
      </c>
      <c r="CJ18" s="250">
        <f t="shared" si="40"/>
        <v>0</v>
      </c>
      <c r="CK18" s="250">
        <f t="shared" si="41"/>
        <v>0</v>
      </c>
      <c r="CL18" s="250">
        <f t="shared" si="42"/>
        <v>40</v>
      </c>
      <c r="CM18" s="250">
        <f t="shared" si="43"/>
        <v>1876</v>
      </c>
      <c r="CN18" s="250">
        <f t="shared" si="44"/>
        <v>0</v>
      </c>
      <c r="CO18" s="250">
        <f t="shared" si="45"/>
        <v>1094</v>
      </c>
      <c r="CP18" s="250">
        <f t="shared" si="46"/>
        <v>12</v>
      </c>
      <c r="CQ18" s="250">
        <f t="shared" si="47"/>
        <v>757</v>
      </c>
      <c r="CR18" s="250">
        <f t="shared" si="48"/>
        <v>0</v>
      </c>
      <c r="CS18" s="250">
        <f t="shared" si="49"/>
        <v>13</v>
      </c>
      <c r="CT18" s="250">
        <f t="shared" si="50"/>
        <v>1876</v>
      </c>
      <c r="CU18" s="250">
        <f t="shared" si="51"/>
        <v>0</v>
      </c>
      <c r="CV18" s="250">
        <f t="shared" si="52"/>
        <v>1094</v>
      </c>
      <c r="CW18" s="250">
        <f t="shared" si="53"/>
        <v>12</v>
      </c>
      <c r="CX18" s="250">
        <f t="shared" si="54"/>
        <v>757</v>
      </c>
      <c r="CY18" s="250">
        <f t="shared" si="55"/>
        <v>0</v>
      </c>
      <c r="CZ18" s="250">
        <f t="shared" si="56"/>
        <v>13</v>
      </c>
      <c r="DA18" s="250">
        <f t="shared" si="57"/>
        <v>0</v>
      </c>
      <c r="DB18" s="250">
        <f t="shared" si="58"/>
        <v>0</v>
      </c>
      <c r="DC18" s="250">
        <f t="shared" si="59"/>
        <v>0</v>
      </c>
      <c r="DD18" s="250">
        <f t="shared" si="60"/>
        <v>0</v>
      </c>
      <c r="DE18" s="250">
        <f t="shared" si="61"/>
        <v>0</v>
      </c>
      <c r="DF18" s="250">
        <f t="shared" si="62"/>
        <v>0</v>
      </c>
      <c r="DG18" s="250">
        <f t="shared" si="63"/>
        <v>0</v>
      </c>
      <c r="DH18" s="250">
        <v>0</v>
      </c>
      <c r="DI18" s="250">
        <f t="shared" si="64"/>
        <v>0</v>
      </c>
      <c r="DJ18" s="250">
        <v>0</v>
      </c>
      <c r="DK18" s="250">
        <v>0</v>
      </c>
      <c r="DL18" s="250">
        <v>0</v>
      </c>
      <c r="DM18" s="250">
        <v>0</v>
      </c>
    </row>
    <row r="19" spans="1:117" s="201" customFormat="1" ht="12" customHeight="1">
      <c r="A19" s="202" t="s">
        <v>272</v>
      </c>
      <c r="B19" s="203" t="s">
        <v>296</v>
      </c>
      <c r="C19" s="202" t="s">
        <v>297</v>
      </c>
      <c r="D19" s="250">
        <f t="shared" si="4"/>
        <v>4590</v>
      </c>
      <c r="E19" s="250">
        <f t="shared" si="5"/>
        <v>3245</v>
      </c>
      <c r="F19" s="250">
        <f t="shared" si="6"/>
        <v>0</v>
      </c>
      <c r="G19" s="250">
        <v>0</v>
      </c>
      <c r="H19" s="250">
        <v>0</v>
      </c>
      <c r="I19" s="250">
        <v>0</v>
      </c>
      <c r="J19" s="250">
        <f t="shared" si="7"/>
        <v>2625</v>
      </c>
      <c r="K19" s="250">
        <v>28</v>
      </c>
      <c r="L19" s="250">
        <v>2597</v>
      </c>
      <c r="M19" s="250">
        <v>0</v>
      </c>
      <c r="N19" s="250">
        <f t="shared" si="8"/>
        <v>116</v>
      </c>
      <c r="O19" s="250">
        <v>20</v>
      </c>
      <c r="P19" s="250">
        <v>96</v>
      </c>
      <c r="Q19" s="250">
        <v>0</v>
      </c>
      <c r="R19" s="250">
        <f t="shared" si="9"/>
        <v>409</v>
      </c>
      <c r="S19" s="250">
        <v>0</v>
      </c>
      <c r="T19" s="250">
        <v>409</v>
      </c>
      <c r="U19" s="250">
        <v>0</v>
      </c>
      <c r="V19" s="250">
        <f t="shared" si="10"/>
        <v>0</v>
      </c>
      <c r="W19" s="250">
        <v>0</v>
      </c>
      <c r="X19" s="250">
        <v>0</v>
      </c>
      <c r="Y19" s="250">
        <v>0</v>
      </c>
      <c r="Z19" s="250">
        <f t="shared" si="11"/>
        <v>95</v>
      </c>
      <c r="AA19" s="250">
        <v>21</v>
      </c>
      <c r="AB19" s="250">
        <v>74</v>
      </c>
      <c r="AC19" s="250">
        <v>0</v>
      </c>
      <c r="AD19" s="250">
        <f t="shared" si="12"/>
        <v>1186</v>
      </c>
      <c r="AE19" s="250">
        <f t="shared" si="13"/>
        <v>0</v>
      </c>
      <c r="AF19" s="250">
        <v>0</v>
      </c>
      <c r="AG19" s="250">
        <v>0</v>
      </c>
      <c r="AH19" s="250">
        <v>0</v>
      </c>
      <c r="AI19" s="250">
        <f t="shared" si="14"/>
        <v>456</v>
      </c>
      <c r="AJ19" s="250">
        <v>0</v>
      </c>
      <c r="AK19" s="250">
        <v>0</v>
      </c>
      <c r="AL19" s="250">
        <v>456</v>
      </c>
      <c r="AM19" s="250">
        <f t="shared" si="15"/>
        <v>4</v>
      </c>
      <c r="AN19" s="250">
        <v>0</v>
      </c>
      <c r="AO19" s="250">
        <v>0</v>
      </c>
      <c r="AP19" s="250">
        <v>4</v>
      </c>
      <c r="AQ19" s="250">
        <f t="shared" si="16"/>
        <v>717</v>
      </c>
      <c r="AR19" s="250">
        <v>0</v>
      </c>
      <c r="AS19" s="250">
        <v>0</v>
      </c>
      <c r="AT19" s="250">
        <v>717</v>
      </c>
      <c r="AU19" s="250">
        <f t="shared" si="17"/>
        <v>0</v>
      </c>
      <c r="AV19" s="250">
        <v>0</v>
      </c>
      <c r="AW19" s="250">
        <v>0</v>
      </c>
      <c r="AX19" s="250">
        <v>0</v>
      </c>
      <c r="AY19" s="250">
        <f t="shared" si="18"/>
        <v>9</v>
      </c>
      <c r="AZ19" s="250">
        <v>0</v>
      </c>
      <c r="BA19" s="250">
        <v>0</v>
      </c>
      <c r="BB19" s="250">
        <v>9</v>
      </c>
      <c r="BC19" s="250">
        <f t="shared" si="19"/>
        <v>159</v>
      </c>
      <c r="BD19" s="250">
        <f t="shared" si="20"/>
        <v>159</v>
      </c>
      <c r="BE19" s="250">
        <v>0</v>
      </c>
      <c r="BF19" s="250">
        <v>98</v>
      </c>
      <c r="BG19" s="250">
        <v>18</v>
      </c>
      <c r="BH19" s="250">
        <v>0</v>
      </c>
      <c r="BI19" s="250">
        <v>0</v>
      </c>
      <c r="BJ19" s="250">
        <v>43</v>
      </c>
      <c r="BK19" s="250">
        <f t="shared" si="21"/>
        <v>0</v>
      </c>
      <c r="BL19" s="250"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f t="shared" si="22"/>
        <v>3404</v>
      </c>
      <c r="BS19" s="250">
        <f t="shared" si="23"/>
        <v>0</v>
      </c>
      <c r="BT19" s="250">
        <f t="shared" si="24"/>
        <v>2723</v>
      </c>
      <c r="BU19" s="250">
        <f t="shared" si="25"/>
        <v>134</v>
      </c>
      <c r="BV19" s="250">
        <f t="shared" si="26"/>
        <v>409</v>
      </c>
      <c r="BW19" s="250">
        <f t="shared" si="27"/>
        <v>0</v>
      </c>
      <c r="BX19" s="250">
        <f t="shared" si="28"/>
        <v>138</v>
      </c>
      <c r="BY19" s="250">
        <f t="shared" si="29"/>
        <v>3245</v>
      </c>
      <c r="BZ19" s="250">
        <f t="shared" si="30"/>
        <v>0</v>
      </c>
      <c r="CA19" s="250">
        <f t="shared" si="31"/>
        <v>2625</v>
      </c>
      <c r="CB19" s="250">
        <f t="shared" si="32"/>
        <v>116</v>
      </c>
      <c r="CC19" s="250">
        <f t="shared" si="33"/>
        <v>409</v>
      </c>
      <c r="CD19" s="250">
        <f t="shared" si="34"/>
        <v>0</v>
      </c>
      <c r="CE19" s="250">
        <f t="shared" si="35"/>
        <v>95</v>
      </c>
      <c r="CF19" s="250">
        <f t="shared" si="36"/>
        <v>159</v>
      </c>
      <c r="CG19" s="250">
        <f t="shared" si="37"/>
        <v>0</v>
      </c>
      <c r="CH19" s="250">
        <f t="shared" si="38"/>
        <v>98</v>
      </c>
      <c r="CI19" s="250">
        <f t="shared" si="39"/>
        <v>18</v>
      </c>
      <c r="CJ19" s="250">
        <f t="shared" si="40"/>
        <v>0</v>
      </c>
      <c r="CK19" s="250">
        <f t="shared" si="41"/>
        <v>0</v>
      </c>
      <c r="CL19" s="250">
        <f t="shared" si="42"/>
        <v>43</v>
      </c>
      <c r="CM19" s="250">
        <f t="shared" si="43"/>
        <v>1186</v>
      </c>
      <c r="CN19" s="250">
        <f t="shared" si="44"/>
        <v>0</v>
      </c>
      <c r="CO19" s="250">
        <f t="shared" si="45"/>
        <v>456</v>
      </c>
      <c r="CP19" s="250">
        <f t="shared" si="46"/>
        <v>4</v>
      </c>
      <c r="CQ19" s="250">
        <f t="shared" si="47"/>
        <v>717</v>
      </c>
      <c r="CR19" s="250">
        <f t="shared" si="48"/>
        <v>0</v>
      </c>
      <c r="CS19" s="250">
        <f t="shared" si="49"/>
        <v>9</v>
      </c>
      <c r="CT19" s="250">
        <f t="shared" si="50"/>
        <v>1186</v>
      </c>
      <c r="CU19" s="250">
        <f t="shared" si="51"/>
        <v>0</v>
      </c>
      <c r="CV19" s="250">
        <f t="shared" si="52"/>
        <v>456</v>
      </c>
      <c r="CW19" s="250">
        <f t="shared" si="53"/>
        <v>4</v>
      </c>
      <c r="CX19" s="250">
        <f t="shared" si="54"/>
        <v>717</v>
      </c>
      <c r="CY19" s="250">
        <f t="shared" si="55"/>
        <v>0</v>
      </c>
      <c r="CZ19" s="250">
        <f t="shared" si="56"/>
        <v>9</v>
      </c>
      <c r="DA19" s="250">
        <f t="shared" si="57"/>
        <v>0</v>
      </c>
      <c r="DB19" s="250">
        <f t="shared" si="58"/>
        <v>0</v>
      </c>
      <c r="DC19" s="250">
        <f t="shared" si="59"/>
        <v>0</v>
      </c>
      <c r="DD19" s="250">
        <f t="shared" si="60"/>
        <v>0</v>
      </c>
      <c r="DE19" s="250">
        <f t="shared" si="61"/>
        <v>0</v>
      </c>
      <c r="DF19" s="250">
        <f t="shared" si="62"/>
        <v>0</v>
      </c>
      <c r="DG19" s="250">
        <f t="shared" si="63"/>
        <v>0</v>
      </c>
      <c r="DH19" s="250">
        <v>0</v>
      </c>
      <c r="DI19" s="250">
        <f t="shared" si="64"/>
        <v>0</v>
      </c>
      <c r="DJ19" s="250">
        <v>0</v>
      </c>
      <c r="DK19" s="250">
        <v>0</v>
      </c>
      <c r="DL19" s="250">
        <v>0</v>
      </c>
      <c r="DM19" s="250">
        <v>0</v>
      </c>
    </row>
    <row r="20" spans="1:117" s="201" customFormat="1" ht="12" customHeight="1">
      <c r="A20" s="202" t="s">
        <v>272</v>
      </c>
      <c r="B20" s="203" t="s">
        <v>298</v>
      </c>
      <c r="C20" s="202" t="s">
        <v>299</v>
      </c>
      <c r="D20" s="250">
        <f t="shared" si="4"/>
        <v>2361</v>
      </c>
      <c r="E20" s="250">
        <f t="shared" si="5"/>
        <v>791</v>
      </c>
      <c r="F20" s="250">
        <f t="shared" si="6"/>
        <v>0</v>
      </c>
      <c r="G20" s="250">
        <v>0</v>
      </c>
      <c r="H20" s="250">
        <v>0</v>
      </c>
      <c r="I20" s="250">
        <v>0</v>
      </c>
      <c r="J20" s="250">
        <f t="shared" si="7"/>
        <v>530</v>
      </c>
      <c r="K20" s="250">
        <v>0</v>
      </c>
      <c r="L20" s="250">
        <v>530</v>
      </c>
      <c r="M20" s="250">
        <v>0</v>
      </c>
      <c r="N20" s="250">
        <f t="shared" si="8"/>
        <v>62</v>
      </c>
      <c r="O20" s="250">
        <v>0</v>
      </c>
      <c r="P20" s="250">
        <v>62</v>
      </c>
      <c r="Q20" s="250">
        <v>0</v>
      </c>
      <c r="R20" s="250">
        <f t="shared" si="9"/>
        <v>196</v>
      </c>
      <c r="S20" s="250">
        <v>0</v>
      </c>
      <c r="T20" s="250">
        <v>196</v>
      </c>
      <c r="U20" s="250">
        <v>0</v>
      </c>
      <c r="V20" s="250">
        <f t="shared" si="10"/>
        <v>2</v>
      </c>
      <c r="W20" s="250">
        <v>0</v>
      </c>
      <c r="X20" s="250">
        <v>2</v>
      </c>
      <c r="Y20" s="250">
        <v>0</v>
      </c>
      <c r="Z20" s="250">
        <f t="shared" si="11"/>
        <v>1</v>
      </c>
      <c r="AA20" s="250">
        <v>0</v>
      </c>
      <c r="AB20" s="250">
        <v>1</v>
      </c>
      <c r="AC20" s="250">
        <v>0</v>
      </c>
      <c r="AD20" s="250">
        <f t="shared" si="12"/>
        <v>1548</v>
      </c>
      <c r="AE20" s="250">
        <f t="shared" si="13"/>
        <v>0</v>
      </c>
      <c r="AF20" s="250">
        <v>0</v>
      </c>
      <c r="AG20" s="250">
        <v>0</v>
      </c>
      <c r="AH20" s="250">
        <v>0</v>
      </c>
      <c r="AI20" s="250">
        <f t="shared" si="14"/>
        <v>679</v>
      </c>
      <c r="AJ20" s="250">
        <v>0</v>
      </c>
      <c r="AK20" s="250"/>
      <c r="AL20" s="250">
        <v>679</v>
      </c>
      <c r="AM20" s="250">
        <f t="shared" si="15"/>
        <v>0</v>
      </c>
      <c r="AN20" s="250">
        <v>0</v>
      </c>
      <c r="AO20" s="250">
        <v>0</v>
      </c>
      <c r="AP20" s="250">
        <v>0</v>
      </c>
      <c r="AQ20" s="250">
        <f t="shared" si="16"/>
        <v>869</v>
      </c>
      <c r="AR20" s="250">
        <v>0</v>
      </c>
      <c r="AS20" s="250">
        <v>0</v>
      </c>
      <c r="AT20" s="250">
        <v>869</v>
      </c>
      <c r="AU20" s="250">
        <f t="shared" si="17"/>
        <v>0</v>
      </c>
      <c r="AV20" s="250">
        <v>0</v>
      </c>
      <c r="AW20" s="250">
        <v>0</v>
      </c>
      <c r="AX20" s="250">
        <v>0</v>
      </c>
      <c r="AY20" s="250">
        <f t="shared" si="18"/>
        <v>0</v>
      </c>
      <c r="AZ20" s="250">
        <v>0</v>
      </c>
      <c r="BA20" s="250">
        <v>0</v>
      </c>
      <c r="BB20" s="250">
        <v>0</v>
      </c>
      <c r="BC20" s="250">
        <f t="shared" si="19"/>
        <v>22</v>
      </c>
      <c r="BD20" s="250">
        <f t="shared" si="20"/>
        <v>14</v>
      </c>
      <c r="BE20" s="250">
        <v>0</v>
      </c>
      <c r="BF20" s="250">
        <v>9</v>
      </c>
      <c r="BG20" s="250">
        <v>3</v>
      </c>
      <c r="BH20" s="250">
        <v>0</v>
      </c>
      <c r="BI20" s="250">
        <v>0</v>
      </c>
      <c r="BJ20" s="250">
        <v>2</v>
      </c>
      <c r="BK20" s="250">
        <f t="shared" si="21"/>
        <v>8</v>
      </c>
      <c r="BL20" s="250">
        <v>0</v>
      </c>
      <c r="BM20" s="250">
        <v>4</v>
      </c>
      <c r="BN20" s="250">
        <v>2</v>
      </c>
      <c r="BO20" s="250">
        <v>0</v>
      </c>
      <c r="BP20" s="250">
        <v>0</v>
      </c>
      <c r="BQ20" s="250">
        <v>2</v>
      </c>
      <c r="BR20" s="250">
        <f t="shared" si="22"/>
        <v>805</v>
      </c>
      <c r="BS20" s="250">
        <f t="shared" si="23"/>
        <v>0</v>
      </c>
      <c r="BT20" s="250">
        <f t="shared" si="24"/>
        <v>539</v>
      </c>
      <c r="BU20" s="250">
        <f t="shared" si="25"/>
        <v>65</v>
      </c>
      <c r="BV20" s="250">
        <f t="shared" si="26"/>
        <v>196</v>
      </c>
      <c r="BW20" s="250">
        <f t="shared" si="27"/>
        <v>2</v>
      </c>
      <c r="BX20" s="250">
        <f t="shared" si="28"/>
        <v>3</v>
      </c>
      <c r="BY20" s="250">
        <f t="shared" si="29"/>
        <v>791</v>
      </c>
      <c r="BZ20" s="250">
        <f t="shared" si="30"/>
        <v>0</v>
      </c>
      <c r="CA20" s="250">
        <f t="shared" si="31"/>
        <v>530</v>
      </c>
      <c r="CB20" s="250">
        <f t="shared" si="32"/>
        <v>62</v>
      </c>
      <c r="CC20" s="250">
        <f t="shared" si="33"/>
        <v>196</v>
      </c>
      <c r="CD20" s="250">
        <f t="shared" si="34"/>
        <v>2</v>
      </c>
      <c r="CE20" s="250">
        <f t="shared" si="35"/>
        <v>1</v>
      </c>
      <c r="CF20" s="250">
        <f t="shared" si="36"/>
        <v>14</v>
      </c>
      <c r="CG20" s="250">
        <f t="shared" si="37"/>
        <v>0</v>
      </c>
      <c r="CH20" s="250">
        <f t="shared" si="38"/>
        <v>9</v>
      </c>
      <c r="CI20" s="250">
        <f t="shared" si="39"/>
        <v>3</v>
      </c>
      <c r="CJ20" s="250">
        <f t="shared" si="40"/>
        <v>0</v>
      </c>
      <c r="CK20" s="250">
        <f t="shared" si="41"/>
        <v>0</v>
      </c>
      <c r="CL20" s="250">
        <f t="shared" si="42"/>
        <v>2</v>
      </c>
      <c r="CM20" s="250">
        <f t="shared" si="43"/>
        <v>1556</v>
      </c>
      <c r="CN20" s="250">
        <f t="shared" si="44"/>
        <v>0</v>
      </c>
      <c r="CO20" s="250">
        <f t="shared" si="45"/>
        <v>683</v>
      </c>
      <c r="CP20" s="250">
        <f t="shared" si="46"/>
        <v>2</v>
      </c>
      <c r="CQ20" s="250">
        <f t="shared" si="47"/>
        <v>869</v>
      </c>
      <c r="CR20" s="250">
        <f t="shared" si="48"/>
        <v>0</v>
      </c>
      <c r="CS20" s="250">
        <f t="shared" si="49"/>
        <v>2</v>
      </c>
      <c r="CT20" s="250">
        <f t="shared" si="50"/>
        <v>1548</v>
      </c>
      <c r="CU20" s="250">
        <f t="shared" si="51"/>
        <v>0</v>
      </c>
      <c r="CV20" s="250">
        <f t="shared" si="52"/>
        <v>679</v>
      </c>
      <c r="CW20" s="250">
        <f t="shared" si="53"/>
        <v>0</v>
      </c>
      <c r="CX20" s="250">
        <f t="shared" si="54"/>
        <v>869</v>
      </c>
      <c r="CY20" s="250">
        <f t="shared" si="55"/>
        <v>0</v>
      </c>
      <c r="CZ20" s="250">
        <f t="shared" si="56"/>
        <v>0</v>
      </c>
      <c r="DA20" s="250">
        <f t="shared" si="57"/>
        <v>8</v>
      </c>
      <c r="DB20" s="250">
        <f t="shared" si="58"/>
        <v>0</v>
      </c>
      <c r="DC20" s="250">
        <f t="shared" si="59"/>
        <v>4</v>
      </c>
      <c r="DD20" s="250">
        <f t="shared" si="60"/>
        <v>2</v>
      </c>
      <c r="DE20" s="250">
        <f t="shared" si="61"/>
        <v>0</v>
      </c>
      <c r="DF20" s="250">
        <f t="shared" si="62"/>
        <v>0</v>
      </c>
      <c r="DG20" s="250">
        <f t="shared" si="63"/>
        <v>2</v>
      </c>
      <c r="DH20" s="250">
        <v>0</v>
      </c>
      <c r="DI20" s="250">
        <f t="shared" si="64"/>
        <v>1</v>
      </c>
      <c r="DJ20" s="250">
        <v>0</v>
      </c>
      <c r="DK20" s="250">
        <v>0</v>
      </c>
      <c r="DL20" s="250">
        <v>0</v>
      </c>
      <c r="DM20" s="250">
        <v>1</v>
      </c>
    </row>
    <row r="21" spans="1:117" s="201" customFormat="1" ht="12" customHeight="1">
      <c r="A21" s="202" t="s">
        <v>272</v>
      </c>
      <c r="B21" s="203" t="s">
        <v>300</v>
      </c>
      <c r="C21" s="202" t="s">
        <v>301</v>
      </c>
      <c r="D21" s="250">
        <f t="shared" si="4"/>
        <v>4362</v>
      </c>
      <c r="E21" s="250">
        <f t="shared" si="5"/>
        <v>3760</v>
      </c>
      <c r="F21" s="250">
        <f t="shared" si="6"/>
        <v>8</v>
      </c>
      <c r="G21" s="250">
        <v>0</v>
      </c>
      <c r="H21" s="250">
        <v>8</v>
      </c>
      <c r="I21" s="250">
        <v>0</v>
      </c>
      <c r="J21" s="250">
        <f t="shared" si="7"/>
        <v>2695</v>
      </c>
      <c r="K21" s="250">
        <v>0</v>
      </c>
      <c r="L21" s="250">
        <v>2695</v>
      </c>
      <c r="M21" s="250">
        <v>0</v>
      </c>
      <c r="N21" s="250">
        <f t="shared" si="8"/>
        <v>201</v>
      </c>
      <c r="O21" s="250">
        <v>4</v>
      </c>
      <c r="P21" s="250">
        <v>197</v>
      </c>
      <c r="Q21" s="250">
        <v>0</v>
      </c>
      <c r="R21" s="250">
        <f t="shared" si="9"/>
        <v>832</v>
      </c>
      <c r="S21" s="250">
        <v>0</v>
      </c>
      <c r="T21" s="250">
        <v>832</v>
      </c>
      <c r="U21" s="250">
        <v>0</v>
      </c>
      <c r="V21" s="250">
        <f t="shared" si="10"/>
        <v>10</v>
      </c>
      <c r="W21" s="250">
        <v>0</v>
      </c>
      <c r="X21" s="250">
        <v>10</v>
      </c>
      <c r="Y21" s="250">
        <v>0</v>
      </c>
      <c r="Z21" s="250">
        <f t="shared" si="11"/>
        <v>14</v>
      </c>
      <c r="AA21" s="250">
        <v>1</v>
      </c>
      <c r="AB21" s="250">
        <v>13</v>
      </c>
      <c r="AC21" s="250">
        <v>0</v>
      </c>
      <c r="AD21" s="250">
        <f t="shared" si="12"/>
        <v>461</v>
      </c>
      <c r="AE21" s="250">
        <f t="shared" si="13"/>
        <v>0</v>
      </c>
      <c r="AF21" s="250">
        <v>0</v>
      </c>
      <c r="AG21" s="250">
        <v>0</v>
      </c>
      <c r="AH21" s="250">
        <v>0</v>
      </c>
      <c r="AI21" s="250">
        <f t="shared" si="14"/>
        <v>367</v>
      </c>
      <c r="AJ21" s="250">
        <v>0</v>
      </c>
      <c r="AK21" s="250">
        <v>367</v>
      </c>
      <c r="AL21" s="250">
        <v>0</v>
      </c>
      <c r="AM21" s="250">
        <f t="shared" si="15"/>
        <v>17</v>
      </c>
      <c r="AN21" s="250">
        <v>0</v>
      </c>
      <c r="AO21" s="250">
        <v>17</v>
      </c>
      <c r="AP21" s="250">
        <v>0</v>
      </c>
      <c r="AQ21" s="250">
        <f t="shared" si="16"/>
        <v>77</v>
      </c>
      <c r="AR21" s="250">
        <v>0</v>
      </c>
      <c r="AS21" s="250">
        <v>72</v>
      </c>
      <c r="AT21" s="250">
        <v>5</v>
      </c>
      <c r="AU21" s="250">
        <f t="shared" si="17"/>
        <v>0</v>
      </c>
      <c r="AV21" s="250">
        <v>0</v>
      </c>
      <c r="AW21" s="250">
        <v>0</v>
      </c>
      <c r="AX21" s="250">
        <v>0</v>
      </c>
      <c r="AY21" s="250">
        <f t="shared" si="18"/>
        <v>0</v>
      </c>
      <c r="AZ21" s="250">
        <v>0</v>
      </c>
      <c r="BA21" s="250">
        <v>0</v>
      </c>
      <c r="BB21" s="250">
        <v>0</v>
      </c>
      <c r="BC21" s="250">
        <f t="shared" si="19"/>
        <v>141</v>
      </c>
      <c r="BD21" s="250">
        <f t="shared" si="20"/>
        <v>113</v>
      </c>
      <c r="BE21" s="250">
        <v>0</v>
      </c>
      <c r="BF21" s="250">
        <v>87</v>
      </c>
      <c r="BG21" s="250">
        <v>16</v>
      </c>
      <c r="BH21" s="250">
        <v>0</v>
      </c>
      <c r="BI21" s="250">
        <v>0</v>
      </c>
      <c r="BJ21" s="250">
        <v>10</v>
      </c>
      <c r="BK21" s="250">
        <f t="shared" si="21"/>
        <v>28</v>
      </c>
      <c r="BL21" s="250">
        <v>0</v>
      </c>
      <c r="BM21" s="250">
        <v>12</v>
      </c>
      <c r="BN21" s="250">
        <v>10</v>
      </c>
      <c r="BO21" s="250">
        <v>3</v>
      </c>
      <c r="BP21" s="250">
        <v>0</v>
      </c>
      <c r="BQ21" s="250">
        <v>3</v>
      </c>
      <c r="BR21" s="250">
        <f t="shared" si="22"/>
        <v>3873</v>
      </c>
      <c r="BS21" s="250">
        <f t="shared" si="23"/>
        <v>8</v>
      </c>
      <c r="BT21" s="250">
        <f t="shared" si="24"/>
        <v>2782</v>
      </c>
      <c r="BU21" s="250">
        <f t="shared" si="25"/>
        <v>217</v>
      </c>
      <c r="BV21" s="250">
        <f t="shared" si="26"/>
        <v>832</v>
      </c>
      <c r="BW21" s="250">
        <f t="shared" si="27"/>
        <v>10</v>
      </c>
      <c r="BX21" s="250">
        <f t="shared" si="28"/>
        <v>24</v>
      </c>
      <c r="BY21" s="250">
        <f t="shared" si="29"/>
        <v>3760</v>
      </c>
      <c r="BZ21" s="250">
        <f t="shared" si="30"/>
        <v>8</v>
      </c>
      <c r="CA21" s="250">
        <f t="shared" si="31"/>
        <v>2695</v>
      </c>
      <c r="CB21" s="250">
        <f t="shared" si="32"/>
        <v>201</v>
      </c>
      <c r="CC21" s="250">
        <f t="shared" si="33"/>
        <v>832</v>
      </c>
      <c r="CD21" s="250">
        <f t="shared" si="34"/>
        <v>10</v>
      </c>
      <c r="CE21" s="250">
        <f t="shared" si="35"/>
        <v>14</v>
      </c>
      <c r="CF21" s="250">
        <f t="shared" si="36"/>
        <v>113</v>
      </c>
      <c r="CG21" s="250">
        <f t="shared" si="37"/>
        <v>0</v>
      </c>
      <c r="CH21" s="250">
        <f t="shared" si="38"/>
        <v>87</v>
      </c>
      <c r="CI21" s="250">
        <f t="shared" si="39"/>
        <v>16</v>
      </c>
      <c r="CJ21" s="250">
        <f t="shared" si="40"/>
        <v>0</v>
      </c>
      <c r="CK21" s="250">
        <f t="shared" si="41"/>
        <v>0</v>
      </c>
      <c r="CL21" s="250">
        <f t="shared" si="42"/>
        <v>10</v>
      </c>
      <c r="CM21" s="250">
        <f t="shared" si="43"/>
        <v>489</v>
      </c>
      <c r="CN21" s="250">
        <f t="shared" si="44"/>
        <v>0</v>
      </c>
      <c r="CO21" s="250">
        <f t="shared" si="45"/>
        <v>379</v>
      </c>
      <c r="CP21" s="250">
        <f t="shared" si="46"/>
        <v>27</v>
      </c>
      <c r="CQ21" s="250">
        <f t="shared" si="47"/>
        <v>80</v>
      </c>
      <c r="CR21" s="250">
        <f t="shared" si="48"/>
        <v>0</v>
      </c>
      <c r="CS21" s="250">
        <f t="shared" si="49"/>
        <v>3</v>
      </c>
      <c r="CT21" s="250">
        <f t="shared" si="50"/>
        <v>461</v>
      </c>
      <c r="CU21" s="250">
        <f t="shared" si="51"/>
        <v>0</v>
      </c>
      <c r="CV21" s="250">
        <f t="shared" si="52"/>
        <v>367</v>
      </c>
      <c r="CW21" s="250">
        <f t="shared" si="53"/>
        <v>17</v>
      </c>
      <c r="CX21" s="250">
        <f t="shared" si="54"/>
        <v>77</v>
      </c>
      <c r="CY21" s="250">
        <f t="shared" si="55"/>
        <v>0</v>
      </c>
      <c r="CZ21" s="250">
        <f t="shared" si="56"/>
        <v>0</v>
      </c>
      <c r="DA21" s="250">
        <f t="shared" si="57"/>
        <v>28</v>
      </c>
      <c r="DB21" s="250">
        <f t="shared" si="58"/>
        <v>0</v>
      </c>
      <c r="DC21" s="250">
        <f t="shared" si="59"/>
        <v>12</v>
      </c>
      <c r="DD21" s="250">
        <f t="shared" si="60"/>
        <v>10</v>
      </c>
      <c r="DE21" s="250">
        <f t="shared" si="61"/>
        <v>3</v>
      </c>
      <c r="DF21" s="250">
        <f t="shared" si="62"/>
        <v>0</v>
      </c>
      <c r="DG21" s="250">
        <f t="shared" si="63"/>
        <v>3</v>
      </c>
      <c r="DH21" s="250">
        <v>0</v>
      </c>
      <c r="DI21" s="250">
        <f t="shared" si="64"/>
        <v>6</v>
      </c>
      <c r="DJ21" s="250">
        <v>5</v>
      </c>
      <c r="DK21" s="250">
        <v>0</v>
      </c>
      <c r="DL21" s="250">
        <v>0</v>
      </c>
      <c r="DM21" s="250">
        <v>1</v>
      </c>
    </row>
    <row r="22" spans="1:117" s="201" customFormat="1" ht="12" customHeight="1">
      <c r="A22" s="202" t="s">
        <v>272</v>
      </c>
      <c r="B22" s="203" t="s">
        <v>302</v>
      </c>
      <c r="C22" s="202" t="s">
        <v>303</v>
      </c>
      <c r="D22" s="250">
        <f t="shared" si="4"/>
        <v>3159</v>
      </c>
      <c r="E22" s="250">
        <f t="shared" si="5"/>
        <v>2333</v>
      </c>
      <c r="F22" s="250">
        <f t="shared" si="6"/>
        <v>0</v>
      </c>
      <c r="G22" s="250">
        <v>0</v>
      </c>
      <c r="H22" s="250">
        <v>0</v>
      </c>
      <c r="I22" s="250">
        <v>0</v>
      </c>
      <c r="J22" s="250">
        <f t="shared" si="7"/>
        <v>1705</v>
      </c>
      <c r="K22" s="250">
        <v>0</v>
      </c>
      <c r="L22" s="250">
        <v>1705</v>
      </c>
      <c r="M22" s="250">
        <v>0</v>
      </c>
      <c r="N22" s="250">
        <f t="shared" si="8"/>
        <v>110</v>
      </c>
      <c r="O22" s="250">
        <v>1</v>
      </c>
      <c r="P22" s="250">
        <v>109</v>
      </c>
      <c r="Q22" s="250">
        <v>0</v>
      </c>
      <c r="R22" s="250">
        <f t="shared" si="9"/>
        <v>462</v>
      </c>
      <c r="S22" s="250">
        <v>1</v>
      </c>
      <c r="T22" s="250">
        <v>461</v>
      </c>
      <c r="U22" s="250">
        <v>0</v>
      </c>
      <c r="V22" s="250">
        <f t="shared" si="10"/>
        <v>5</v>
      </c>
      <c r="W22" s="250">
        <v>0</v>
      </c>
      <c r="X22" s="250">
        <v>5</v>
      </c>
      <c r="Y22" s="250">
        <v>0</v>
      </c>
      <c r="Z22" s="250">
        <f t="shared" si="11"/>
        <v>51</v>
      </c>
      <c r="AA22" s="250">
        <v>1</v>
      </c>
      <c r="AB22" s="250">
        <v>50</v>
      </c>
      <c r="AC22" s="250">
        <v>0</v>
      </c>
      <c r="AD22" s="250">
        <f t="shared" si="12"/>
        <v>10</v>
      </c>
      <c r="AE22" s="250">
        <f t="shared" si="13"/>
        <v>0</v>
      </c>
      <c r="AF22" s="250">
        <v>0</v>
      </c>
      <c r="AG22" s="250">
        <v>0</v>
      </c>
      <c r="AH22" s="250">
        <v>0</v>
      </c>
      <c r="AI22" s="250">
        <f t="shared" si="14"/>
        <v>0</v>
      </c>
      <c r="AJ22" s="250">
        <v>0</v>
      </c>
      <c r="AK22" s="250">
        <v>0</v>
      </c>
      <c r="AL22" s="250">
        <v>0</v>
      </c>
      <c r="AM22" s="250">
        <f t="shared" si="15"/>
        <v>0</v>
      </c>
      <c r="AN22" s="250">
        <v>0</v>
      </c>
      <c r="AO22" s="250">
        <v>0</v>
      </c>
      <c r="AP22" s="250">
        <v>0</v>
      </c>
      <c r="AQ22" s="250">
        <f t="shared" si="16"/>
        <v>10</v>
      </c>
      <c r="AR22" s="250">
        <v>0</v>
      </c>
      <c r="AS22" s="250">
        <v>0</v>
      </c>
      <c r="AT22" s="250">
        <v>10</v>
      </c>
      <c r="AU22" s="250">
        <f t="shared" si="17"/>
        <v>0</v>
      </c>
      <c r="AV22" s="250">
        <v>0</v>
      </c>
      <c r="AW22" s="250">
        <v>0</v>
      </c>
      <c r="AX22" s="250">
        <v>0</v>
      </c>
      <c r="AY22" s="250">
        <f t="shared" si="18"/>
        <v>0</v>
      </c>
      <c r="AZ22" s="250">
        <v>0</v>
      </c>
      <c r="BA22" s="250">
        <v>0</v>
      </c>
      <c r="BB22" s="250">
        <v>0</v>
      </c>
      <c r="BC22" s="250">
        <f t="shared" si="19"/>
        <v>816</v>
      </c>
      <c r="BD22" s="250">
        <f t="shared" si="20"/>
        <v>300</v>
      </c>
      <c r="BE22" s="250">
        <v>0</v>
      </c>
      <c r="BF22" s="250">
        <v>267</v>
      </c>
      <c r="BG22" s="250">
        <v>23</v>
      </c>
      <c r="BH22" s="250">
        <v>2</v>
      </c>
      <c r="BI22" s="250">
        <v>0</v>
      </c>
      <c r="BJ22" s="250">
        <v>8</v>
      </c>
      <c r="BK22" s="250">
        <f t="shared" si="21"/>
        <v>516</v>
      </c>
      <c r="BL22" s="250">
        <v>0</v>
      </c>
      <c r="BM22" s="250">
        <v>490</v>
      </c>
      <c r="BN22" s="250">
        <v>20</v>
      </c>
      <c r="BO22" s="250">
        <v>0</v>
      </c>
      <c r="BP22" s="250">
        <v>0</v>
      </c>
      <c r="BQ22" s="250">
        <v>6</v>
      </c>
      <c r="BR22" s="250">
        <f t="shared" si="22"/>
        <v>2633</v>
      </c>
      <c r="BS22" s="250">
        <f t="shared" si="23"/>
        <v>0</v>
      </c>
      <c r="BT22" s="250">
        <f t="shared" si="24"/>
        <v>1972</v>
      </c>
      <c r="BU22" s="250">
        <f t="shared" si="25"/>
        <v>133</v>
      </c>
      <c r="BV22" s="250">
        <f t="shared" si="26"/>
        <v>464</v>
      </c>
      <c r="BW22" s="250">
        <f t="shared" si="27"/>
        <v>5</v>
      </c>
      <c r="BX22" s="250">
        <f t="shared" si="28"/>
        <v>59</v>
      </c>
      <c r="BY22" s="250">
        <f t="shared" si="29"/>
        <v>2333</v>
      </c>
      <c r="BZ22" s="250">
        <f t="shared" si="30"/>
        <v>0</v>
      </c>
      <c r="CA22" s="250">
        <f t="shared" si="31"/>
        <v>1705</v>
      </c>
      <c r="CB22" s="250">
        <f t="shared" si="32"/>
        <v>110</v>
      </c>
      <c r="CC22" s="250">
        <f t="shared" si="33"/>
        <v>462</v>
      </c>
      <c r="CD22" s="250">
        <f t="shared" si="34"/>
        <v>5</v>
      </c>
      <c r="CE22" s="250">
        <f t="shared" si="35"/>
        <v>51</v>
      </c>
      <c r="CF22" s="250">
        <f t="shared" si="36"/>
        <v>300</v>
      </c>
      <c r="CG22" s="250">
        <f t="shared" si="37"/>
        <v>0</v>
      </c>
      <c r="CH22" s="250">
        <f t="shared" si="38"/>
        <v>267</v>
      </c>
      <c r="CI22" s="250">
        <f t="shared" si="39"/>
        <v>23</v>
      </c>
      <c r="CJ22" s="250">
        <f t="shared" si="40"/>
        <v>2</v>
      </c>
      <c r="CK22" s="250">
        <f t="shared" si="41"/>
        <v>0</v>
      </c>
      <c r="CL22" s="250">
        <f t="shared" si="42"/>
        <v>8</v>
      </c>
      <c r="CM22" s="250">
        <f t="shared" si="43"/>
        <v>526</v>
      </c>
      <c r="CN22" s="250">
        <f t="shared" si="44"/>
        <v>0</v>
      </c>
      <c r="CO22" s="250">
        <f t="shared" si="45"/>
        <v>490</v>
      </c>
      <c r="CP22" s="250">
        <f t="shared" si="46"/>
        <v>20</v>
      </c>
      <c r="CQ22" s="250">
        <f t="shared" si="47"/>
        <v>10</v>
      </c>
      <c r="CR22" s="250">
        <f t="shared" si="48"/>
        <v>0</v>
      </c>
      <c r="CS22" s="250">
        <f t="shared" si="49"/>
        <v>6</v>
      </c>
      <c r="CT22" s="250">
        <f t="shared" si="50"/>
        <v>10</v>
      </c>
      <c r="CU22" s="250">
        <f t="shared" si="51"/>
        <v>0</v>
      </c>
      <c r="CV22" s="250">
        <f t="shared" si="52"/>
        <v>0</v>
      </c>
      <c r="CW22" s="250">
        <f t="shared" si="53"/>
        <v>0</v>
      </c>
      <c r="CX22" s="250">
        <f t="shared" si="54"/>
        <v>10</v>
      </c>
      <c r="CY22" s="250">
        <f t="shared" si="55"/>
        <v>0</v>
      </c>
      <c r="CZ22" s="250">
        <f t="shared" si="56"/>
        <v>0</v>
      </c>
      <c r="DA22" s="250">
        <f t="shared" si="57"/>
        <v>516</v>
      </c>
      <c r="DB22" s="250">
        <f t="shared" si="58"/>
        <v>0</v>
      </c>
      <c r="DC22" s="250">
        <f t="shared" si="59"/>
        <v>490</v>
      </c>
      <c r="DD22" s="250">
        <f t="shared" si="60"/>
        <v>20</v>
      </c>
      <c r="DE22" s="250">
        <f t="shared" si="61"/>
        <v>0</v>
      </c>
      <c r="DF22" s="250">
        <f t="shared" si="62"/>
        <v>0</v>
      </c>
      <c r="DG22" s="250">
        <f t="shared" si="63"/>
        <v>6</v>
      </c>
      <c r="DH22" s="250">
        <v>0</v>
      </c>
      <c r="DI22" s="250">
        <f t="shared" si="64"/>
        <v>4</v>
      </c>
      <c r="DJ22" s="250">
        <v>0</v>
      </c>
      <c r="DK22" s="250">
        <v>4</v>
      </c>
      <c r="DL22" s="250">
        <v>0</v>
      </c>
      <c r="DM22" s="250">
        <v>0</v>
      </c>
    </row>
    <row r="23" spans="1:117" s="201" customFormat="1" ht="12" customHeight="1">
      <c r="A23" s="202" t="s">
        <v>272</v>
      </c>
      <c r="B23" s="203" t="s">
        <v>304</v>
      </c>
      <c r="C23" s="202" t="s">
        <v>305</v>
      </c>
      <c r="D23" s="250">
        <f t="shared" si="4"/>
        <v>3421</v>
      </c>
      <c r="E23" s="250">
        <f t="shared" si="5"/>
        <v>2485</v>
      </c>
      <c r="F23" s="250">
        <f t="shared" si="6"/>
        <v>0</v>
      </c>
      <c r="G23" s="250">
        <v>0</v>
      </c>
      <c r="H23" s="250">
        <v>0</v>
      </c>
      <c r="I23" s="250">
        <v>0</v>
      </c>
      <c r="J23" s="250">
        <f t="shared" si="7"/>
        <v>1777</v>
      </c>
      <c r="K23" s="250">
        <v>0</v>
      </c>
      <c r="L23" s="250">
        <v>1777</v>
      </c>
      <c r="M23" s="250">
        <v>0</v>
      </c>
      <c r="N23" s="250">
        <f t="shared" si="8"/>
        <v>115</v>
      </c>
      <c r="O23" s="250">
        <v>2</v>
      </c>
      <c r="P23" s="250">
        <v>113</v>
      </c>
      <c r="Q23" s="250">
        <v>0</v>
      </c>
      <c r="R23" s="250">
        <f t="shared" si="9"/>
        <v>556</v>
      </c>
      <c r="S23" s="250">
        <v>1</v>
      </c>
      <c r="T23" s="250">
        <v>555</v>
      </c>
      <c r="U23" s="250">
        <v>0</v>
      </c>
      <c r="V23" s="250">
        <f t="shared" si="10"/>
        <v>6</v>
      </c>
      <c r="W23" s="250">
        <v>0</v>
      </c>
      <c r="X23" s="250">
        <v>6</v>
      </c>
      <c r="Y23" s="250">
        <v>0</v>
      </c>
      <c r="Z23" s="250">
        <f t="shared" si="11"/>
        <v>31</v>
      </c>
      <c r="AA23" s="250">
        <v>1</v>
      </c>
      <c r="AB23" s="250">
        <v>30</v>
      </c>
      <c r="AC23" s="250">
        <v>0</v>
      </c>
      <c r="AD23" s="250">
        <f t="shared" si="12"/>
        <v>8</v>
      </c>
      <c r="AE23" s="250">
        <f t="shared" si="13"/>
        <v>0</v>
      </c>
      <c r="AF23" s="250">
        <v>0</v>
      </c>
      <c r="AG23" s="250">
        <v>0</v>
      </c>
      <c r="AH23" s="250">
        <v>0</v>
      </c>
      <c r="AI23" s="250">
        <f t="shared" si="14"/>
        <v>0</v>
      </c>
      <c r="AJ23" s="250">
        <v>0</v>
      </c>
      <c r="AK23" s="250">
        <v>0</v>
      </c>
      <c r="AL23" s="250">
        <v>0</v>
      </c>
      <c r="AM23" s="250">
        <f t="shared" si="15"/>
        <v>0</v>
      </c>
      <c r="AN23" s="250">
        <v>0</v>
      </c>
      <c r="AO23" s="250">
        <v>0</v>
      </c>
      <c r="AP23" s="250">
        <v>0</v>
      </c>
      <c r="AQ23" s="250">
        <f t="shared" si="16"/>
        <v>8</v>
      </c>
      <c r="AR23" s="250">
        <v>0</v>
      </c>
      <c r="AS23" s="250">
        <v>0</v>
      </c>
      <c r="AT23" s="250">
        <v>8</v>
      </c>
      <c r="AU23" s="250">
        <f t="shared" si="17"/>
        <v>0</v>
      </c>
      <c r="AV23" s="250">
        <v>0</v>
      </c>
      <c r="AW23" s="250">
        <v>0</v>
      </c>
      <c r="AX23" s="250">
        <v>0</v>
      </c>
      <c r="AY23" s="250">
        <f t="shared" si="18"/>
        <v>0</v>
      </c>
      <c r="AZ23" s="250">
        <v>0</v>
      </c>
      <c r="BA23" s="250">
        <v>0</v>
      </c>
      <c r="BB23" s="250">
        <v>0</v>
      </c>
      <c r="BC23" s="250">
        <f t="shared" si="19"/>
        <v>928</v>
      </c>
      <c r="BD23" s="250">
        <f t="shared" si="20"/>
        <v>103</v>
      </c>
      <c r="BE23" s="250">
        <v>0</v>
      </c>
      <c r="BF23" s="250">
        <v>64</v>
      </c>
      <c r="BG23" s="250">
        <v>25</v>
      </c>
      <c r="BH23" s="250">
        <v>0</v>
      </c>
      <c r="BI23" s="250">
        <v>0</v>
      </c>
      <c r="BJ23" s="250">
        <v>14</v>
      </c>
      <c r="BK23" s="250">
        <f t="shared" si="21"/>
        <v>825</v>
      </c>
      <c r="BL23" s="250">
        <v>0</v>
      </c>
      <c r="BM23" s="250">
        <v>818</v>
      </c>
      <c r="BN23" s="250">
        <v>4</v>
      </c>
      <c r="BO23" s="250">
        <v>0</v>
      </c>
      <c r="BP23" s="250">
        <v>0</v>
      </c>
      <c r="BQ23" s="250">
        <v>3</v>
      </c>
      <c r="BR23" s="250">
        <f t="shared" si="22"/>
        <v>2588</v>
      </c>
      <c r="BS23" s="250">
        <f t="shared" si="23"/>
        <v>0</v>
      </c>
      <c r="BT23" s="250">
        <f t="shared" si="24"/>
        <v>1841</v>
      </c>
      <c r="BU23" s="250">
        <f t="shared" si="25"/>
        <v>140</v>
      </c>
      <c r="BV23" s="250">
        <f t="shared" si="26"/>
        <v>556</v>
      </c>
      <c r="BW23" s="250">
        <f t="shared" si="27"/>
        <v>6</v>
      </c>
      <c r="BX23" s="250">
        <f t="shared" si="28"/>
        <v>45</v>
      </c>
      <c r="BY23" s="250">
        <f t="shared" si="29"/>
        <v>2485</v>
      </c>
      <c r="BZ23" s="250">
        <f t="shared" si="30"/>
        <v>0</v>
      </c>
      <c r="CA23" s="250">
        <f t="shared" si="31"/>
        <v>1777</v>
      </c>
      <c r="CB23" s="250">
        <f t="shared" si="32"/>
        <v>115</v>
      </c>
      <c r="CC23" s="250">
        <f t="shared" si="33"/>
        <v>556</v>
      </c>
      <c r="CD23" s="250">
        <f t="shared" si="34"/>
        <v>6</v>
      </c>
      <c r="CE23" s="250">
        <f t="shared" si="35"/>
        <v>31</v>
      </c>
      <c r="CF23" s="250">
        <f t="shared" si="36"/>
        <v>103</v>
      </c>
      <c r="CG23" s="250">
        <f t="shared" si="37"/>
        <v>0</v>
      </c>
      <c r="CH23" s="250">
        <f t="shared" si="38"/>
        <v>64</v>
      </c>
      <c r="CI23" s="250">
        <f t="shared" si="39"/>
        <v>25</v>
      </c>
      <c r="CJ23" s="250">
        <f t="shared" si="40"/>
        <v>0</v>
      </c>
      <c r="CK23" s="250">
        <f t="shared" si="41"/>
        <v>0</v>
      </c>
      <c r="CL23" s="250">
        <f t="shared" si="42"/>
        <v>14</v>
      </c>
      <c r="CM23" s="250">
        <f t="shared" si="43"/>
        <v>833</v>
      </c>
      <c r="CN23" s="250">
        <f t="shared" si="44"/>
        <v>0</v>
      </c>
      <c r="CO23" s="250">
        <f t="shared" si="45"/>
        <v>818</v>
      </c>
      <c r="CP23" s="250">
        <f t="shared" si="46"/>
        <v>4</v>
      </c>
      <c r="CQ23" s="250">
        <f t="shared" si="47"/>
        <v>8</v>
      </c>
      <c r="CR23" s="250">
        <f t="shared" si="48"/>
        <v>0</v>
      </c>
      <c r="CS23" s="250">
        <f t="shared" si="49"/>
        <v>3</v>
      </c>
      <c r="CT23" s="250">
        <f t="shared" si="50"/>
        <v>8</v>
      </c>
      <c r="CU23" s="250">
        <f t="shared" si="51"/>
        <v>0</v>
      </c>
      <c r="CV23" s="250">
        <f t="shared" si="52"/>
        <v>0</v>
      </c>
      <c r="CW23" s="250">
        <f t="shared" si="53"/>
        <v>0</v>
      </c>
      <c r="CX23" s="250">
        <f t="shared" si="54"/>
        <v>8</v>
      </c>
      <c r="CY23" s="250">
        <f t="shared" si="55"/>
        <v>0</v>
      </c>
      <c r="CZ23" s="250">
        <f t="shared" si="56"/>
        <v>0</v>
      </c>
      <c r="DA23" s="250">
        <f t="shared" si="57"/>
        <v>825</v>
      </c>
      <c r="DB23" s="250">
        <f t="shared" si="58"/>
        <v>0</v>
      </c>
      <c r="DC23" s="250">
        <f t="shared" si="59"/>
        <v>818</v>
      </c>
      <c r="DD23" s="250">
        <f t="shared" si="60"/>
        <v>4</v>
      </c>
      <c r="DE23" s="250">
        <f t="shared" si="61"/>
        <v>0</v>
      </c>
      <c r="DF23" s="250">
        <f t="shared" si="62"/>
        <v>0</v>
      </c>
      <c r="DG23" s="250">
        <f t="shared" si="63"/>
        <v>3</v>
      </c>
      <c r="DH23" s="250">
        <v>0</v>
      </c>
      <c r="DI23" s="250">
        <f t="shared" si="64"/>
        <v>2</v>
      </c>
      <c r="DJ23" s="250">
        <v>0</v>
      </c>
      <c r="DK23" s="250">
        <v>0</v>
      </c>
      <c r="DL23" s="250">
        <v>0</v>
      </c>
      <c r="DM23" s="250">
        <v>2</v>
      </c>
    </row>
    <row r="24" spans="1:117" s="201" customFormat="1" ht="12" customHeight="1">
      <c r="A24" s="202" t="s">
        <v>272</v>
      </c>
      <c r="B24" s="203" t="s">
        <v>306</v>
      </c>
      <c r="C24" s="202" t="s">
        <v>307</v>
      </c>
      <c r="D24" s="250">
        <f t="shared" si="4"/>
        <v>1422</v>
      </c>
      <c r="E24" s="250">
        <f t="shared" si="5"/>
        <v>871</v>
      </c>
      <c r="F24" s="250">
        <f t="shared" si="6"/>
        <v>0</v>
      </c>
      <c r="G24" s="250">
        <v>0</v>
      </c>
      <c r="H24" s="250">
        <v>0</v>
      </c>
      <c r="I24" s="250">
        <v>0</v>
      </c>
      <c r="J24" s="250">
        <f t="shared" si="7"/>
        <v>623</v>
      </c>
      <c r="K24" s="250">
        <v>0</v>
      </c>
      <c r="L24" s="250">
        <v>623</v>
      </c>
      <c r="M24" s="250">
        <v>0</v>
      </c>
      <c r="N24" s="250">
        <f t="shared" si="8"/>
        <v>27</v>
      </c>
      <c r="O24" s="250">
        <v>0</v>
      </c>
      <c r="P24" s="250">
        <v>27</v>
      </c>
      <c r="Q24" s="250">
        <v>0</v>
      </c>
      <c r="R24" s="250">
        <f t="shared" si="9"/>
        <v>209</v>
      </c>
      <c r="S24" s="250">
        <v>0</v>
      </c>
      <c r="T24" s="250">
        <v>209</v>
      </c>
      <c r="U24" s="250">
        <v>0</v>
      </c>
      <c r="V24" s="250">
        <f t="shared" si="10"/>
        <v>11</v>
      </c>
      <c r="W24" s="250">
        <v>0</v>
      </c>
      <c r="X24" s="250">
        <v>11</v>
      </c>
      <c r="Y24" s="250">
        <v>0</v>
      </c>
      <c r="Z24" s="250">
        <f t="shared" si="11"/>
        <v>1</v>
      </c>
      <c r="AA24" s="250">
        <v>0</v>
      </c>
      <c r="AB24" s="250">
        <v>1</v>
      </c>
      <c r="AC24" s="250">
        <v>0</v>
      </c>
      <c r="AD24" s="250">
        <f t="shared" si="12"/>
        <v>170</v>
      </c>
      <c r="AE24" s="250">
        <f t="shared" si="13"/>
        <v>0</v>
      </c>
      <c r="AF24" s="250">
        <v>0</v>
      </c>
      <c r="AG24" s="250">
        <v>0</v>
      </c>
      <c r="AH24" s="250">
        <v>0</v>
      </c>
      <c r="AI24" s="250">
        <f t="shared" si="14"/>
        <v>153</v>
      </c>
      <c r="AJ24" s="250">
        <v>0</v>
      </c>
      <c r="AK24" s="250">
        <v>0</v>
      </c>
      <c r="AL24" s="250">
        <v>153</v>
      </c>
      <c r="AM24" s="250">
        <f t="shared" si="15"/>
        <v>5</v>
      </c>
      <c r="AN24" s="250">
        <v>0</v>
      </c>
      <c r="AO24" s="250">
        <v>0</v>
      </c>
      <c r="AP24" s="250">
        <v>5</v>
      </c>
      <c r="AQ24" s="250">
        <f t="shared" si="16"/>
        <v>12</v>
      </c>
      <c r="AR24" s="250">
        <v>0</v>
      </c>
      <c r="AS24" s="250">
        <v>0</v>
      </c>
      <c r="AT24" s="250">
        <v>12</v>
      </c>
      <c r="AU24" s="250">
        <f t="shared" si="17"/>
        <v>0</v>
      </c>
      <c r="AV24" s="250">
        <v>0</v>
      </c>
      <c r="AW24" s="250">
        <v>0</v>
      </c>
      <c r="AX24" s="250">
        <v>0</v>
      </c>
      <c r="AY24" s="250">
        <f t="shared" si="18"/>
        <v>0</v>
      </c>
      <c r="AZ24" s="250">
        <v>0</v>
      </c>
      <c r="BA24" s="250">
        <v>0</v>
      </c>
      <c r="BB24" s="250">
        <v>0</v>
      </c>
      <c r="BC24" s="250">
        <f t="shared" si="19"/>
        <v>381</v>
      </c>
      <c r="BD24" s="250">
        <f t="shared" si="20"/>
        <v>277</v>
      </c>
      <c r="BE24" s="250">
        <v>0</v>
      </c>
      <c r="BF24" s="250">
        <v>165</v>
      </c>
      <c r="BG24" s="250">
        <v>52</v>
      </c>
      <c r="BH24" s="250">
        <v>54</v>
      </c>
      <c r="BI24" s="250">
        <v>0</v>
      </c>
      <c r="BJ24" s="250">
        <v>6</v>
      </c>
      <c r="BK24" s="250">
        <f t="shared" si="21"/>
        <v>104</v>
      </c>
      <c r="BL24" s="250">
        <v>0</v>
      </c>
      <c r="BM24" s="250">
        <v>81</v>
      </c>
      <c r="BN24" s="250">
        <v>13</v>
      </c>
      <c r="BO24" s="250">
        <v>8</v>
      </c>
      <c r="BP24" s="250">
        <v>0</v>
      </c>
      <c r="BQ24" s="250">
        <v>2</v>
      </c>
      <c r="BR24" s="250">
        <f t="shared" si="22"/>
        <v>1148</v>
      </c>
      <c r="BS24" s="250">
        <f t="shared" si="23"/>
        <v>0</v>
      </c>
      <c r="BT24" s="250">
        <f t="shared" si="24"/>
        <v>788</v>
      </c>
      <c r="BU24" s="250">
        <f t="shared" si="25"/>
        <v>79</v>
      </c>
      <c r="BV24" s="250">
        <f t="shared" si="26"/>
        <v>263</v>
      </c>
      <c r="BW24" s="250">
        <f t="shared" si="27"/>
        <v>11</v>
      </c>
      <c r="BX24" s="250">
        <f t="shared" si="28"/>
        <v>7</v>
      </c>
      <c r="BY24" s="250">
        <f t="shared" si="29"/>
        <v>871</v>
      </c>
      <c r="BZ24" s="250">
        <f t="shared" si="30"/>
        <v>0</v>
      </c>
      <c r="CA24" s="250">
        <f t="shared" si="31"/>
        <v>623</v>
      </c>
      <c r="CB24" s="250">
        <f t="shared" si="32"/>
        <v>27</v>
      </c>
      <c r="CC24" s="250">
        <f t="shared" si="33"/>
        <v>209</v>
      </c>
      <c r="CD24" s="250">
        <f t="shared" si="34"/>
        <v>11</v>
      </c>
      <c r="CE24" s="250">
        <f t="shared" si="35"/>
        <v>1</v>
      </c>
      <c r="CF24" s="250">
        <f t="shared" si="36"/>
        <v>277</v>
      </c>
      <c r="CG24" s="250">
        <f t="shared" si="37"/>
        <v>0</v>
      </c>
      <c r="CH24" s="250">
        <f t="shared" si="38"/>
        <v>165</v>
      </c>
      <c r="CI24" s="250">
        <f t="shared" si="39"/>
        <v>52</v>
      </c>
      <c r="CJ24" s="250">
        <f t="shared" si="40"/>
        <v>54</v>
      </c>
      <c r="CK24" s="250">
        <f t="shared" si="41"/>
        <v>0</v>
      </c>
      <c r="CL24" s="250">
        <f t="shared" si="42"/>
        <v>6</v>
      </c>
      <c r="CM24" s="250">
        <f t="shared" si="43"/>
        <v>274</v>
      </c>
      <c r="CN24" s="250">
        <f t="shared" si="44"/>
        <v>0</v>
      </c>
      <c r="CO24" s="250">
        <f t="shared" si="45"/>
        <v>234</v>
      </c>
      <c r="CP24" s="250">
        <f t="shared" si="46"/>
        <v>18</v>
      </c>
      <c r="CQ24" s="250">
        <f t="shared" si="47"/>
        <v>20</v>
      </c>
      <c r="CR24" s="250">
        <f t="shared" si="48"/>
        <v>0</v>
      </c>
      <c r="CS24" s="250">
        <f t="shared" si="49"/>
        <v>2</v>
      </c>
      <c r="CT24" s="250">
        <f t="shared" si="50"/>
        <v>170</v>
      </c>
      <c r="CU24" s="250">
        <f t="shared" si="51"/>
        <v>0</v>
      </c>
      <c r="CV24" s="250">
        <f t="shared" si="52"/>
        <v>153</v>
      </c>
      <c r="CW24" s="250">
        <f t="shared" si="53"/>
        <v>5</v>
      </c>
      <c r="CX24" s="250">
        <f t="shared" si="54"/>
        <v>12</v>
      </c>
      <c r="CY24" s="250">
        <f t="shared" si="55"/>
        <v>0</v>
      </c>
      <c r="CZ24" s="250">
        <f t="shared" si="56"/>
        <v>0</v>
      </c>
      <c r="DA24" s="250">
        <f t="shared" si="57"/>
        <v>104</v>
      </c>
      <c r="DB24" s="250">
        <f t="shared" si="58"/>
        <v>0</v>
      </c>
      <c r="DC24" s="250">
        <f t="shared" si="59"/>
        <v>81</v>
      </c>
      <c r="DD24" s="250">
        <f t="shared" si="60"/>
        <v>13</v>
      </c>
      <c r="DE24" s="250">
        <f t="shared" si="61"/>
        <v>8</v>
      </c>
      <c r="DF24" s="250">
        <f t="shared" si="62"/>
        <v>0</v>
      </c>
      <c r="DG24" s="250">
        <f t="shared" si="63"/>
        <v>2</v>
      </c>
      <c r="DH24" s="250">
        <v>0</v>
      </c>
      <c r="DI24" s="250">
        <f t="shared" si="64"/>
        <v>0</v>
      </c>
      <c r="DJ24" s="250">
        <v>0</v>
      </c>
      <c r="DK24" s="250">
        <v>0</v>
      </c>
      <c r="DL24" s="250">
        <v>0</v>
      </c>
      <c r="DM24" s="250">
        <v>0</v>
      </c>
    </row>
    <row r="25" spans="1:117" s="201" customFormat="1" ht="12" customHeight="1">
      <c r="A25" s="202" t="s">
        <v>272</v>
      </c>
      <c r="B25" s="203" t="s">
        <v>308</v>
      </c>
      <c r="C25" s="202" t="s">
        <v>309</v>
      </c>
      <c r="D25" s="250">
        <f t="shared" si="4"/>
        <v>1010</v>
      </c>
      <c r="E25" s="250">
        <f t="shared" si="5"/>
        <v>853</v>
      </c>
      <c r="F25" s="250">
        <f t="shared" si="6"/>
        <v>0</v>
      </c>
      <c r="G25" s="250">
        <v>0</v>
      </c>
      <c r="H25" s="250">
        <v>0</v>
      </c>
      <c r="I25" s="250">
        <v>0</v>
      </c>
      <c r="J25" s="250">
        <f t="shared" si="7"/>
        <v>618</v>
      </c>
      <c r="K25" s="250">
        <v>0</v>
      </c>
      <c r="L25" s="250">
        <v>618</v>
      </c>
      <c r="M25" s="250">
        <v>0</v>
      </c>
      <c r="N25" s="250">
        <f t="shared" si="8"/>
        <v>53</v>
      </c>
      <c r="O25" s="250">
        <v>1</v>
      </c>
      <c r="P25" s="250">
        <v>52</v>
      </c>
      <c r="Q25" s="250">
        <v>0</v>
      </c>
      <c r="R25" s="250">
        <f t="shared" si="9"/>
        <v>169</v>
      </c>
      <c r="S25" s="250">
        <v>9</v>
      </c>
      <c r="T25" s="250">
        <v>160</v>
      </c>
      <c r="U25" s="250">
        <v>0</v>
      </c>
      <c r="V25" s="250">
        <f t="shared" si="10"/>
        <v>9</v>
      </c>
      <c r="W25" s="250">
        <v>0</v>
      </c>
      <c r="X25" s="250">
        <v>2</v>
      </c>
      <c r="Y25" s="250">
        <v>7</v>
      </c>
      <c r="Z25" s="250">
        <f t="shared" si="11"/>
        <v>4</v>
      </c>
      <c r="AA25" s="250">
        <v>0</v>
      </c>
      <c r="AB25" s="250">
        <v>4</v>
      </c>
      <c r="AC25" s="250">
        <v>0</v>
      </c>
      <c r="AD25" s="250">
        <f t="shared" si="12"/>
        <v>7</v>
      </c>
      <c r="AE25" s="250">
        <f t="shared" si="13"/>
        <v>0</v>
      </c>
      <c r="AF25" s="250">
        <v>0</v>
      </c>
      <c r="AG25" s="250">
        <v>0</v>
      </c>
      <c r="AH25" s="250">
        <v>0</v>
      </c>
      <c r="AI25" s="250">
        <f t="shared" si="14"/>
        <v>0</v>
      </c>
      <c r="AJ25" s="250">
        <v>0</v>
      </c>
      <c r="AK25" s="250">
        <v>0</v>
      </c>
      <c r="AL25" s="250">
        <v>0</v>
      </c>
      <c r="AM25" s="250">
        <f t="shared" si="15"/>
        <v>0</v>
      </c>
      <c r="AN25" s="250">
        <v>0</v>
      </c>
      <c r="AO25" s="250">
        <v>0</v>
      </c>
      <c r="AP25" s="250">
        <v>0</v>
      </c>
      <c r="AQ25" s="250">
        <f t="shared" si="16"/>
        <v>7</v>
      </c>
      <c r="AR25" s="250">
        <v>0</v>
      </c>
      <c r="AS25" s="250">
        <v>0</v>
      </c>
      <c r="AT25" s="250">
        <v>7</v>
      </c>
      <c r="AU25" s="250">
        <f t="shared" si="17"/>
        <v>0</v>
      </c>
      <c r="AV25" s="250">
        <v>0</v>
      </c>
      <c r="AW25" s="250">
        <v>0</v>
      </c>
      <c r="AX25" s="250">
        <v>0</v>
      </c>
      <c r="AY25" s="250">
        <f t="shared" si="18"/>
        <v>0</v>
      </c>
      <c r="AZ25" s="250">
        <v>0</v>
      </c>
      <c r="BA25" s="250">
        <v>0</v>
      </c>
      <c r="BB25" s="250">
        <v>0</v>
      </c>
      <c r="BC25" s="250">
        <f t="shared" si="19"/>
        <v>150</v>
      </c>
      <c r="BD25" s="250">
        <f t="shared" si="20"/>
        <v>46</v>
      </c>
      <c r="BE25" s="250">
        <v>0</v>
      </c>
      <c r="BF25" s="250">
        <v>21</v>
      </c>
      <c r="BG25" s="250">
        <v>3</v>
      </c>
      <c r="BH25" s="250">
        <v>9</v>
      </c>
      <c r="BI25" s="250">
        <v>0</v>
      </c>
      <c r="BJ25" s="250">
        <v>13</v>
      </c>
      <c r="BK25" s="250">
        <f t="shared" si="21"/>
        <v>104</v>
      </c>
      <c r="BL25" s="250">
        <v>0</v>
      </c>
      <c r="BM25" s="250">
        <v>91</v>
      </c>
      <c r="BN25" s="250">
        <v>11</v>
      </c>
      <c r="BO25" s="250">
        <v>1</v>
      </c>
      <c r="BP25" s="250">
        <v>0</v>
      </c>
      <c r="BQ25" s="250">
        <v>1</v>
      </c>
      <c r="BR25" s="250">
        <f t="shared" si="22"/>
        <v>899</v>
      </c>
      <c r="BS25" s="250">
        <f t="shared" si="23"/>
        <v>0</v>
      </c>
      <c r="BT25" s="250">
        <f t="shared" si="24"/>
        <v>639</v>
      </c>
      <c r="BU25" s="250">
        <f t="shared" si="25"/>
        <v>56</v>
      </c>
      <c r="BV25" s="250">
        <f t="shared" si="26"/>
        <v>178</v>
      </c>
      <c r="BW25" s="250">
        <f t="shared" si="27"/>
        <v>9</v>
      </c>
      <c r="BX25" s="250">
        <f t="shared" si="28"/>
        <v>17</v>
      </c>
      <c r="BY25" s="250">
        <f t="shared" si="29"/>
        <v>853</v>
      </c>
      <c r="BZ25" s="250">
        <f t="shared" si="30"/>
        <v>0</v>
      </c>
      <c r="CA25" s="250">
        <f t="shared" si="31"/>
        <v>618</v>
      </c>
      <c r="CB25" s="250">
        <f t="shared" si="32"/>
        <v>53</v>
      </c>
      <c r="CC25" s="250">
        <f t="shared" si="33"/>
        <v>169</v>
      </c>
      <c r="CD25" s="250">
        <f t="shared" si="34"/>
        <v>9</v>
      </c>
      <c r="CE25" s="250">
        <f t="shared" si="35"/>
        <v>4</v>
      </c>
      <c r="CF25" s="250">
        <f t="shared" si="36"/>
        <v>46</v>
      </c>
      <c r="CG25" s="250">
        <f t="shared" si="37"/>
        <v>0</v>
      </c>
      <c r="CH25" s="250">
        <f t="shared" si="38"/>
        <v>21</v>
      </c>
      <c r="CI25" s="250">
        <f t="shared" si="39"/>
        <v>3</v>
      </c>
      <c r="CJ25" s="250">
        <f t="shared" si="40"/>
        <v>9</v>
      </c>
      <c r="CK25" s="250">
        <f t="shared" si="41"/>
        <v>0</v>
      </c>
      <c r="CL25" s="250">
        <f t="shared" si="42"/>
        <v>13</v>
      </c>
      <c r="CM25" s="250">
        <f t="shared" si="43"/>
        <v>111</v>
      </c>
      <c r="CN25" s="250">
        <f t="shared" si="44"/>
        <v>0</v>
      </c>
      <c r="CO25" s="250">
        <f t="shared" si="45"/>
        <v>91</v>
      </c>
      <c r="CP25" s="250">
        <f t="shared" si="46"/>
        <v>11</v>
      </c>
      <c r="CQ25" s="250">
        <f t="shared" si="47"/>
        <v>8</v>
      </c>
      <c r="CR25" s="250">
        <f t="shared" si="48"/>
        <v>0</v>
      </c>
      <c r="CS25" s="250">
        <f t="shared" si="49"/>
        <v>1</v>
      </c>
      <c r="CT25" s="250">
        <f t="shared" si="50"/>
        <v>7</v>
      </c>
      <c r="CU25" s="250">
        <f t="shared" si="51"/>
        <v>0</v>
      </c>
      <c r="CV25" s="250">
        <f t="shared" si="52"/>
        <v>0</v>
      </c>
      <c r="CW25" s="250">
        <f t="shared" si="53"/>
        <v>0</v>
      </c>
      <c r="CX25" s="250">
        <f t="shared" si="54"/>
        <v>7</v>
      </c>
      <c r="CY25" s="250">
        <f t="shared" si="55"/>
        <v>0</v>
      </c>
      <c r="CZ25" s="250">
        <f t="shared" si="56"/>
        <v>0</v>
      </c>
      <c r="DA25" s="250">
        <f t="shared" si="57"/>
        <v>104</v>
      </c>
      <c r="DB25" s="250">
        <f t="shared" si="58"/>
        <v>0</v>
      </c>
      <c r="DC25" s="250">
        <f t="shared" si="59"/>
        <v>91</v>
      </c>
      <c r="DD25" s="250">
        <f t="shared" si="60"/>
        <v>11</v>
      </c>
      <c r="DE25" s="250">
        <f t="shared" si="61"/>
        <v>1</v>
      </c>
      <c r="DF25" s="250">
        <f t="shared" si="62"/>
        <v>0</v>
      </c>
      <c r="DG25" s="250">
        <f t="shared" si="63"/>
        <v>1</v>
      </c>
      <c r="DH25" s="250">
        <v>0</v>
      </c>
      <c r="DI25" s="250">
        <f t="shared" si="64"/>
        <v>1</v>
      </c>
      <c r="DJ25" s="250">
        <v>0</v>
      </c>
      <c r="DK25" s="250">
        <v>1</v>
      </c>
      <c r="DL25" s="250">
        <v>0</v>
      </c>
      <c r="DM25" s="250">
        <v>0</v>
      </c>
    </row>
    <row r="26" spans="1:117" s="201" customFormat="1" ht="12" customHeight="1">
      <c r="A26" s="202" t="s">
        <v>272</v>
      </c>
      <c r="B26" s="203" t="s">
        <v>310</v>
      </c>
      <c r="C26" s="202" t="s">
        <v>311</v>
      </c>
      <c r="D26" s="250">
        <f t="shared" si="4"/>
        <v>873</v>
      </c>
      <c r="E26" s="250">
        <f t="shared" si="5"/>
        <v>692</v>
      </c>
      <c r="F26" s="250">
        <f t="shared" si="6"/>
        <v>0</v>
      </c>
      <c r="G26" s="250">
        <v>0</v>
      </c>
      <c r="H26" s="250">
        <v>0</v>
      </c>
      <c r="I26" s="250">
        <v>0</v>
      </c>
      <c r="J26" s="250">
        <f t="shared" si="7"/>
        <v>431</v>
      </c>
      <c r="K26" s="250">
        <v>0</v>
      </c>
      <c r="L26" s="250">
        <v>431</v>
      </c>
      <c r="M26" s="250">
        <v>0</v>
      </c>
      <c r="N26" s="250">
        <f t="shared" si="8"/>
        <v>39</v>
      </c>
      <c r="O26" s="250">
        <v>1</v>
      </c>
      <c r="P26" s="250">
        <v>38</v>
      </c>
      <c r="Q26" s="250">
        <v>0</v>
      </c>
      <c r="R26" s="250">
        <f t="shared" si="9"/>
        <v>215</v>
      </c>
      <c r="S26" s="250">
        <v>0</v>
      </c>
      <c r="T26" s="250">
        <v>215</v>
      </c>
      <c r="U26" s="250">
        <v>0</v>
      </c>
      <c r="V26" s="250">
        <f t="shared" si="10"/>
        <v>1</v>
      </c>
      <c r="W26" s="250">
        <v>0</v>
      </c>
      <c r="X26" s="250">
        <v>1</v>
      </c>
      <c r="Y26" s="250">
        <v>0</v>
      </c>
      <c r="Z26" s="250">
        <f t="shared" si="11"/>
        <v>6</v>
      </c>
      <c r="AA26" s="250">
        <v>1</v>
      </c>
      <c r="AB26" s="250">
        <v>5</v>
      </c>
      <c r="AC26" s="250">
        <v>0</v>
      </c>
      <c r="AD26" s="250">
        <f t="shared" si="12"/>
        <v>0</v>
      </c>
      <c r="AE26" s="250">
        <f t="shared" si="13"/>
        <v>0</v>
      </c>
      <c r="AF26" s="250">
        <v>0</v>
      </c>
      <c r="AG26" s="250">
        <v>0</v>
      </c>
      <c r="AH26" s="250">
        <v>0</v>
      </c>
      <c r="AI26" s="250">
        <f t="shared" si="14"/>
        <v>0</v>
      </c>
      <c r="AJ26" s="250">
        <v>0</v>
      </c>
      <c r="AK26" s="250">
        <v>0</v>
      </c>
      <c r="AL26" s="250">
        <v>0</v>
      </c>
      <c r="AM26" s="250">
        <f t="shared" si="15"/>
        <v>0</v>
      </c>
      <c r="AN26" s="250">
        <v>0</v>
      </c>
      <c r="AO26" s="250">
        <v>0</v>
      </c>
      <c r="AP26" s="250">
        <v>0</v>
      </c>
      <c r="AQ26" s="250">
        <f t="shared" si="16"/>
        <v>0</v>
      </c>
      <c r="AR26" s="250">
        <v>0</v>
      </c>
      <c r="AS26" s="250">
        <v>0</v>
      </c>
      <c r="AT26" s="250">
        <v>0</v>
      </c>
      <c r="AU26" s="250">
        <f t="shared" si="17"/>
        <v>0</v>
      </c>
      <c r="AV26" s="250">
        <v>0</v>
      </c>
      <c r="AW26" s="250">
        <v>0</v>
      </c>
      <c r="AX26" s="250">
        <v>0</v>
      </c>
      <c r="AY26" s="250">
        <f t="shared" si="18"/>
        <v>0</v>
      </c>
      <c r="AZ26" s="250">
        <v>0</v>
      </c>
      <c r="BA26" s="250">
        <v>0</v>
      </c>
      <c r="BB26" s="250">
        <v>0</v>
      </c>
      <c r="BC26" s="250">
        <f t="shared" si="19"/>
        <v>181</v>
      </c>
      <c r="BD26" s="250">
        <f t="shared" si="20"/>
        <v>15</v>
      </c>
      <c r="BE26" s="250">
        <v>0</v>
      </c>
      <c r="BF26" s="250">
        <v>9</v>
      </c>
      <c r="BG26" s="250">
        <v>4</v>
      </c>
      <c r="BH26" s="250">
        <v>0</v>
      </c>
      <c r="BI26" s="250">
        <v>0</v>
      </c>
      <c r="BJ26" s="250">
        <v>2</v>
      </c>
      <c r="BK26" s="250">
        <f t="shared" si="21"/>
        <v>166</v>
      </c>
      <c r="BL26" s="250">
        <v>0</v>
      </c>
      <c r="BM26" s="250">
        <v>160</v>
      </c>
      <c r="BN26" s="250">
        <v>3</v>
      </c>
      <c r="BO26" s="250">
        <v>3</v>
      </c>
      <c r="BP26" s="250">
        <v>0</v>
      </c>
      <c r="BQ26" s="250">
        <v>0</v>
      </c>
      <c r="BR26" s="250">
        <f t="shared" si="22"/>
        <v>707</v>
      </c>
      <c r="BS26" s="250">
        <f t="shared" si="23"/>
        <v>0</v>
      </c>
      <c r="BT26" s="250">
        <f t="shared" si="24"/>
        <v>440</v>
      </c>
      <c r="BU26" s="250">
        <f t="shared" si="25"/>
        <v>43</v>
      </c>
      <c r="BV26" s="250">
        <f t="shared" si="26"/>
        <v>215</v>
      </c>
      <c r="BW26" s="250">
        <f t="shared" si="27"/>
        <v>1</v>
      </c>
      <c r="BX26" s="250">
        <f t="shared" si="28"/>
        <v>8</v>
      </c>
      <c r="BY26" s="250">
        <f t="shared" si="29"/>
        <v>692</v>
      </c>
      <c r="BZ26" s="250">
        <f t="shared" si="30"/>
        <v>0</v>
      </c>
      <c r="CA26" s="250">
        <f t="shared" si="31"/>
        <v>431</v>
      </c>
      <c r="CB26" s="250">
        <f t="shared" si="32"/>
        <v>39</v>
      </c>
      <c r="CC26" s="250">
        <f t="shared" si="33"/>
        <v>215</v>
      </c>
      <c r="CD26" s="250">
        <f t="shared" si="34"/>
        <v>1</v>
      </c>
      <c r="CE26" s="250">
        <f t="shared" si="35"/>
        <v>6</v>
      </c>
      <c r="CF26" s="250">
        <f t="shared" si="36"/>
        <v>15</v>
      </c>
      <c r="CG26" s="250">
        <f t="shared" si="37"/>
        <v>0</v>
      </c>
      <c r="CH26" s="250">
        <f t="shared" si="38"/>
        <v>9</v>
      </c>
      <c r="CI26" s="250">
        <f t="shared" si="39"/>
        <v>4</v>
      </c>
      <c r="CJ26" s="250">
        <f t="shared" si="40"/>
        <v>0</v>
      </c>
      <c r="CK26" s="250">
        <f t="shared" si="41"/>
        <v>0</v>
      </c>
      <c r="CL26" s="250">
        <f t="shared" si="42"/>
        <v>2</v>
      </c>
      <c r="CM26" s="250">
        <f t="shared" si="43"/>
        <v>166</v>
      </c>
      <c r="CN26" s="250">
        <f t="shared" si="44"/>
        <v>0</v>
      </c>
      <c r="CO26" s="250">
        <f t="shared" si="45"/>
        <v>160</v>
      </c>
      <c r="CP26" s="250">
        <f t="shared" si="46"/>
        <v>3</v>
      </c>
      <c r="CQ26" s="250">
        <f t="shared" si="47"/>
        <v>3</v>
      </c>
      <c r="CR26" s="250">
        <f t="shared" si="48"/>
        <v>0</v>
      </c>
      <c r="CS26" s="250">
        <f t="shared" si="49"/>
        <v>0</v>
      </c>
      <c r="CT26" s="250">
        <f t="shared" si="50"/>
        <v>0</v>
      </c>
      <c r="CU26" s="250">
        <f t="shared" si="51"/>
        <v>0</v>
      </c>
      <c r="CV26" s="250">
        <f t="shared" si="52"/>
        <v>0</v>
      </c>
      <c r="CW26" s="250">
        <f t="shared" si="53"/>
        <v>0</v>
      </c>
      <c r="CX26" s="250">
        <f t="shared" si="54"/>
        <v>0</v>
      </c>
      <c r="CY26" s="250">
        <f t="shared" si="55"/>
        <v>0</v>
      </c>
      <c r="CZ26" s="250">
        <f t="shared" si="56"/>
        <v>0</v>
      </c>
      <c r="DA26" s="250">
        <f t="shared" si="57"/>
        <v>166</v>
      </c>
      <c r="DB26" s="250">
        <f t="shared" si="58"/>
        <v>0</v>
      </c>
      <c r="DC26" s="250">
        <f t="shared" si="59"/>
        <v>160</v>
      </c>
      <c r="DD26" s="250">
        <f t="shared" si="60"/>
        <v>3</v>
      </c>
      <c r="DE26" s="250">
        <f t="shared" si="61"/>
        <v>3</v>
      </c>
      <c r="DF26" s="250">
        <f t="shared" si="62"/>
        <v>0</v>
      </c>
      <c r="DG26" s="250">
        <f t="shared" si="63"/>
        <v>0</v>
      </c>
      <c r="DH26" s="250">
        <v>1</v>
      </c>
      <c r="DI26" s="250">
        <f t="shared" si="64"/>
        <v>1</v>
      </c>
      <c r="DJ26" s="250">
        <v>0</v>
      </c>
      <c r="DK26" s="250">
        <v>1</v>
      </c>
      <c r="DL26" s="250">
        <v>0</v>
      </c>
      <c r="DM26" s="250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298" t="s">
        <v>312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09" t="s">
        <v>134</v>
      </c>
      <c r="B2" s="309" t="s">
        <v>135</v>
      </c>
      <c r="C2" s="309" t="s">
        <v>136</v>
      </c>
      <c r="D2" s="256" t="s">
        <v>313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0"/>
      <c r="B3" s="310"/>
      <c r="C3" s="312"/>
      <c r="D3" s="262"/>
      <c r="E3" s="263" t="s">
        <v>314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315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316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317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318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319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320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321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322</v>
      </c>
      <c r="DV3" s="252"/>
      <c r="DW3" s="252"/>
      <c r="DX3" s="252"/>
      <c r="DY3" s="261"/>
      <c r="DZ3" s="263" t="s">
        <v>323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0"/>
      <c r="B4" s="310"/>
      <c r="C4" s="312"/>
      <c r="D4" s="262"/>
      <c r="E4" s="262"/>
      <c r="F4" s="263" t="s">
        <v>324</v>
      </c>
      <c r="G4" s="257"/>
      <c r="H4" s="257"/>
      <c r="I4" s="257"/>
      <c r="J4" s="257"/>
      <c r="K4" s="257"/>
      <c r="L4" s="257"/>
      <c r="M4" s="263" t="s">
        <v>325</v>
      </c>
      <c r="N4" s="257"/>
      <c r="O4" s="257"/>
      <c r="P4" s="257"/>
      <c r="Q4" s="257"/>
      <c r="R4" s="257"/>
      <c r="S4" s="257"/>
      <c r="T4" s="262"/>
      <c r="U4" s="263" t="s">
        <v>324</v>
      </c>
      <c r="V4" s="257"/>
      <c r="W4" s="257"/>
      <c r="X4" s="257"/>
      <c r="Y4" s="257"/>
      <c r="Z4" s="257"/>
      <c r="AA4" s="257"/>
      <c r="AB4" s="263" t="s">
        <v>325</v>
      </c>
      <c r="AC4" s="257"/>
      <c r="AD4" s="257"/>
      <c r="AE4" s="257"/>
      <c r="AF4" s="257"/>
      <c r="AG4" s="257"/>
      <c r="AH4" s="257"/>
      <c r="AI4" s="262"/>
      <c r="AJ4" s="263" t="s">
        <v>324</v>
      </c>
      <c r="AK4" s="257"/>
      <c r="AL4" s="257"/>
      <c r="AM4" s="257"/>
      <c r="AN4" s="257"/>
      <c r="AO4" s="257"/>
      <c r="AP4" s="257"/>
      <c r="AQ4" s="263" t="s">
        <v>325</v>
      </c>
      <c r="AR4" s="257"/>
      <c r="AS4" s="257"/>
      <c r="AT4" s="257"/>
      <c r="AU4" s="257"/>
      <c r="AV4" s="257"/>
      <c r="AW4" s="257"/>
      <c r="AX4" s="262"/>
      <c r="AY4" s="263" t="s">
        <v>324</v>
      </c>
      <c r="AZ4" s="257"/>
      <c r="BA4" s="257"/>
      <c r="BB4" s="257"/>
      <c r="BC4" s="257"/>
      <c r="BD4" s="257"/>
      <c r="BE4" s="257"/>
      <c r="BF4" s="263" t="s">
        <v>325</v>
      </c>
      <c r="BG4" s="257"/>
      <c r="BH4" s="257"/>
      <c r="BI4" s="257"/>
      <c r="BJ4" s="257"/>
      <c r="BK4" s="257"/>
      <c r="BL4" s="257"/>
      <c r="BM4" s="262"/>
      <c r="BN4" s="263" t="s">
        <v>324</v>
      </c>
      <c r="BO4" s="257"/>
      <c r="BP4" s="257"/>
      <c r="BQ4" s="257"/>
      <c r="BR4" s="257"/>
      <c r="BS4" s="257"/>
      <c r="BT4" s="257"/>
      <c r="BU4" s="263" t="s">
        <v>325</v>
      </c>
      <c r="BV4" s="257"/>
      <c r="BW4" s="257"/>
      <c r="BX4" s="257"/>
      <c r="BY4" s="257"/>
      <c r="BZ4" s="257"/>
      <c r="CA4" s="257"/>
      <c r="CB4" s="262"/>
      <c r="CC4" s="263" t="s">
        <v>324</v>
      </c>
      <c r="CD4" s="257"/>
      <c r="CE4" s="257"/>
      <c r="CF4" s="257"/>
      <c r="CG4" s="257"/>
      <c r="CH4" s="257"/>
      <c r="CI4" s="257"/>
      <c r="CJ4" s="263" t="s">
        <v>325</v>
      </c>
      <c r="CK4" s="257"/>
      <c r="CL4" s="257"/>
      <c r="CM4" s="257"/>
      <c r="CN4" s="257"/>
      <c r="CO4" s="257"/>
      <c r="CP4" s="257"/>
      <c r="CQ4" s="262"/>
      <c r="CR4" s="263" t="s">
        <v>324</v>
      </c>
      <c r="CS4" s="257"/>
      <c r="CT4" s="257"/>
      <c r="CU4" s="257"/>
      <c r="CV4" s="257"/>
      <c r="CW4" s="257"/>
      <c r="CX4" s="257"/>
      <c r="CY4" s="263" t="s">
        <v>325</v>
      </c>
      <c r="CZ4" s="257"/>
      <c r="DA4" s="257"/>
      <c r="DB4" s="257"/>
      <c r="DC4" s="257"/>
      <c r="DD4" s="257"/>
      <c r="DE4" s="257"/>
      <c r="DF4" s="262"/>
      <c r="DG4" s="263" t="s">
        <v>324</v>
      </c>
      <c r="DH4" s="257"/>
      <c r="DI4" s="257"/>
      <c r="DJ4" s="257"/>
      <c r="DK4" s="257"/>
      <c r="DL4" s="257"/>
      <c r="DM4" s="257"/>
      <c r="DN4" s="263" t="s">
        <v>325</v>
      </c>
      <c r="DO4" s="257"/>
      <c r="DP4" s="257"/>
      <c r="DQ4" s="257"/>
      <c r="DR4" s="257"/>
      <c r="DS4" s="257"/>
      <c r="DT4" s="257"/>
      <c r="DU4" s="262"/>
      <c r="DV4" s="266" t="s">
        <v>326</v>
      </c>
      <c r="DW4" s="261"/>
      <c r="DX4" s="262" t="s">
        <v>328</v>
      </c>
      <c r="DY4" s="261"/>
      <c r="DZ4" s="262"/>
      <c r="EA4" s="263" t="s">
        <v>324</v>
      </c>
      <c r="EB4" s="257"/>
      <c r="EC4" s="257"/>
      <c r="ED4" s="257"/>
      <c r="EE4" s="257"/>
      <c r="EF4" s="257"/>
      <c r="EG4" s="257"/>
      <c r="EH4" s="263" t="s">
        <v>325</v>
      </c>
      <c r="EI4" s="257"/>
      <c r="EJ4" s="257"/>
      <c r="EK4" s="257"/>
      <c r="EL4" s="257"/>
      <c r="EM4" s="257"/>
      <c r="EN4" s="261"/>
    </row>
    <row r="5" spans="1:144" ht="25.5" customHeight="1">
      <c r="A5" s="310"/>
      <c r="B5" s="310"/>
      <c r="C5" s="312"/>
      <c r="D5" s="293" t="s">
        <v>329</v>
      </c>
      <c r="E5" s="293" t="s">
        <v>329</v>
      </c>
      <c r="F5" s="293" t="s">
        <v>329</v>
      </c>
      <c r="G5" s="292" t="s">
        <v>330</v>
      </c>
      <c r="H5" s="292" t="s">
        <v>331</v>
      </c>
      <c r="I5" s="292" t="s">
        <v>332</v>
      </c>
      <c r="J5" s="292" t="s">
        <v>333</v>
      </c>
      <c r="K5" s="292" t="s">
        <v>335</v>
      </c>
      <c r="L5" s="292" t="s">
        <v>336</v>
      </c>
      <c r="M5" s="293" t="s">
        <v>329</v>
      </c>
      <c r="N5" s="292" t="s">
        <v>330</v>
      </c>
      <c r="O5" s="292" t="s">
        <v>331</v>
      </c>
      <c r="P5" s="292" t="s">
        <v>332</v>
      </c>
      <c r="Q5" s="292" t="s">
        <v>333</v>
      </c>
      <c r="R5" s="292" t="s">
        <v>335</v>
      </c>
      <c r="S5" s="292" t="s">
        <v>336</v>
      </c>
      <c r="T5" s="293" t="s">
        <v>329</v>
      </c>
      <c r="U5" s="293" t="s">
        <v>329</v>
      </c>
      <c r="V5" s="292" t="s">
        <v>330</v>
      </c>
      <c r="W5" s="292" t="s">
        <v>331</v>
      </c>
      <c r="X5" s="292" t="s">
        <v>332</v>
      </c>
      <c r="Y5" s="292" t="s">
        <v>333</v>
      </c>
      <c r="Z5" s="292" t="s">
        <v>335</v>
      </c>
      <c r="AA5" s="292" t="s">
        <v>336</v>
      </c>
      <c r="AB5" s="293" t="s">
        <v>329</v>
      </c>
      <c r="AC5" s="292" t="s">
        <v>330</v>
      </c>
      <c r="AD5" s="292" t="s">
        <v>331</v>
      </c>
      <c r="AE5" s="292" t="s">
        <v>332</v>
      </c>
      <c r="AF5" s="292" t="s">
        <v>333</v>
      </c>
      <c r="AG5" s="292" t="s">
        <v>335</v>
      </c>
      <c r="AH5" s="292" t="s">
        <v>336</v>
      </c>
      <c r="AI5" s="293" t="s">
        <v>329</v>
      </c>
      <c r="AJ5" s="293" t="s">
        <v>329</v>
      </c>
      <c r="AK5" s="292" t="s">
        <v>330</v>
      </c>
      <c r="AL5" s="292" t="s">
        <v>331</v>
      </c>
      <c r="AM5" s="292" t="s">
        <v>332</v>
      </c>
      <c r="AN5" s="292" t="s">
        <v>333</v>
      </c>
      <c r="AO5" s="292" t="s">
        <v>335</v>
      </c>
      <c r="AP5" s="292" t="s">
        <v>336</v>
      </c>
      <c r="AQ5" s="293" t="s">
        <v>329</v>
      </c>
      <c r="AR5" s="292" t="s">
        <v>330</v>
      </c>
      <c r="AS5" s="292" t="s">
        <v>331</v>
      </c>
      <c r="AT5" s="292" t="s">
        <v>332</v>
      </c>
      <c r="AU5" s="292" t="s">
        <v>333</v>
      </c>
      <c r="AV5" s="292" t="s">
        <v>335</v>
      </c>
      <c r="AW5" s="292" t="s">
        <v>336</v>
      </c>
      <c r="AX5" s="293" t="s">
        <v>329</v>
      </c>
      <c r="AY5" s="293" t="s">
        <v>329</v>
      </c>
      <c r="AZ5" s="292" t="s">
        <v>330</v>
      </c>
      <c r="BA5" s="292" t="s">
        <v>331</v>
      </c>
      <c r="BB5" s="292" t="s">
        <v>332</v>
      </c>
      <c r="BC5" s="292" t="s">
        <v>333</v>
      </c>
      <c r="BD5" s="292" t="s">
        <v>335</v>
      </c>
      <c r="BE5" s="292" t="s">
        <v>336</v>
      </c>
      <c r="BF5" s="293" t="s">
        <v>329</v>
      </c>
      <c r="BG5" s="292" t="s">
        <v>330</v>
      </c>
      <c r="BH5" s="292" t="s">
        <v>331</v>
      </c>
      <c r="BI5" s="292" t="s">
        <v>332</v>
      </c>
      <c r="BJ5" s="292" t="s">
        <v>333</v>
      </c>
      <c r="BK5" s="292" t="s">
        <v>335</v>
      </c>
      <c r="BL5" s="292" t="s">
        <v>336</v>
      </c>
      <c r="BM5" s="293" t="s">
        <v>329</v>
      </c>
      <c r="BN5" s="293" t="s">
        <v>329</v>
      </c>
      <c r="BO5" s="292" t="s">
        <v>330</v>
      </c>
      <c r="BP5" s="292" t="s">
        <v>331</v>
      </c>
      <c r="BQ5" s="292" t="s">
        <v>332</v>
      </c>
      <c r="BR5" s="292" t="s">
        <v>333</v>
      </c>
      <c r="BS5" s="292" t="s">
        <v>335</v>
      </c>
      <c r="BT5" s="292" t="s">
        <v>336</v>
      </c>
      <c r="BU5" s="293" t="s">
        <v>329</v>
      </c>
      <c r="BV5" s="292" t="s">
        <v>330</v>
      </c>
      <c r="BW5" s="292" t="s">
        <v>331</v>
      </c>
      <c r="BX5" s="292" t="s">
        <v>332</v>
      </c>
      <c r="BY5" s="292" t="s">
        <v>333</v>
      </c>
      <c r="BZ5" s="292" t="s">
        <v>335</v>
      </c>
      <c r="CA5" s="292" t="s">
        <v>336</v>
      </c>
      <c r="CB5" s="293" t="s">
        <v>329</v>
      </c>
      <c r="CC5" s="293" t="s">
        <v>329</v>
      </c>
      <c r="CD5" s="292" t="s">
        <v>330</v>
      </c>
      <c r="CE5" s="292" t="s">
        <v>331</v>
      </c>
      <c r="CF5" s="292" t="s">
        <v>332</v>
      </c>
      <c r="CG5" s="292" t="s">
        <v>333</v>
      </c>
      <c r="CH5" s="292" t="s">
        <v>335</v>
      </c>
      <c r="CI5" s="292" t="s">
        <v>336</v>
      </c>
      <c r="CJ5" s="293" t="s">
        <v>329</v>
      </c>
      <c r="CK5" s="292" t="s">
        <v>330</v>
      </c>
      <c r="CL5" s="292" t="s">
        <v>331</v>
      </c>
      <c r="CM5" s="292" t="s">
        <v>332</v>
      </c>
      <c r="CN5" s="292" t="s">
        <v>333</v>
      </c>
      <c r="CO5" s="292" t="s">
        <v>335</v>
      </c>
      <c r="CP5" s="292" t="s">
        <v>336</v>
      </c>
      <c r="CQ5" s="293" t="s">
        <v>329</v>
      </c>
      <c r="CR5" s="293" t="s">
        <v>329</v>
      </c>
      <c r="CS5" s="292" t="s">
        <v>330</v>
      </c>
      <c r="CT5" s="292" t="s">
        <v>331</v>
      </c>
      <c r="CU5" s="292" t="s">
        <v>332</v>
      </c>
      <c r="CV5" s="292" t="s">
        <v>333</v>
      </c>
      <c r="CW5" s="292" t="s">
        <v>335</v>
      </c>
      <c r="CX5" s="292" t="s">
        <v>336</v>
      </c>
      <c r="CY5" s="293" t="s">
        <v>329</v>
      </c>
      <c r="CZ5" s="292" t="s">
        <v>330</v>
      </c>
      <c r="DA5" s="292" t="s">
        <v>331</v>
      </c>
      <c r="DB5" s="292" t="s">
        <v>332</v>
      </c>
      <c r="DC5" s="292" t="s">
        <v>333</v>
      </c>
      <c r="DD5" s="292" t="s">
        <v>335</v>
      </c>
      <c r="DE5" s="292" t="s">
        <v>336</v>
      </c>
      <c r="DF5" s="293" t="s">
        <v>329</v>
      </c>
      <c r="DG5" s="293" t="s">
        <v>329</v>
      </c>
      <c r="DH5" s="292" t="s">
        <v>330</v>
      </c>
      <c r="DI5" s="292" t="s">
        <v>331</v>
      </c>
      <c r="DJ5" s="292" t="s">
        <v>332</v>
      </c>
      <c r="DK5" s="292" t="s">
        <v>333</v>
      </c>
      <c r="DL5" s="292" t="s">
        <v>335</v>
      </c>
      <c r="DM5" s="292" t="s">
        <v>336</v>
      </c>
      <c r="DN5" s="293" t="s">
        <v>329</v>
      </c>
      <c r="DO5" s="292" t="s">
        <v>330</v>
      </c>
      <c r="DP5" s="292" t="s">
        <v>331</v>
      </c>
      <c r="DQ5" s="292" t="s">
        <v>332</v>
      </c>
      <c r="DR5" s="292" t="s">
        <v>333</v>
      </c>
      <c r="DS5" s="292" t="s">
        <v>335</v>
      </c>
      <c r="DT5" s="292" t="s">
        <v>336</v>
      </c>
      <c r="DU5" s="293" t="s">
        <v>329</v>
      </c>
      <c r="DV5" s="292" t="s">
        <v>333</v>
      </c>
      <c r="DW5" s="292" t="s">
        <v>335</v>
      </c>
      <c r="DX5" s="292" t="s">
        <v>333</v>
      </c>
      <c r="DY5" s="292" t="s">
        <v>335</v>
      </c>
      <c r="DZ5" s="293" t="s">
        <v>329</v>
      </c>
      <c r="EA5" s="293" t="s">
        <v>329</v>
      </c>
      <c r="EB5" s="292" t="s">
        <v>330</v>
      </c>
      <c r="EC5" s="292" t="s">
        <v>331</v>
      </c>
      <c r="ED5" s="292" t="s">
        <v>332</v>
      </c>
      <c r="EE5" s="292" t="s">
        <v>333</v>
      </c>
      <c r="EF5" s="292" t="s">
        <v>335</v>
      </c>
      <c r="EG5" s="292" t="s">
        <v>336</v>
      </c>
      <c r="EH5" s="293" t="s">
        <v>329</v>
      </c>
      <c r="EI5" s="292" t="s">
        <v>330</v>
      </c>
      <c r="EJ5" s="292" t="s">
        <v>331</v>
      </c>
      <c r="EK5" s="292" t="s">
        <v>332</v>
      </c>
      <c r="EL5" s="292" t="s">
        <v>333</v>
      </c>
      <c r="EM5" s="292" t="s">
        <v>335</v>
      </c>
      <c r="EN5" s="292" t="s">
        <v>336</v>
      </c>
    </row>
    <row r="6" spans="1:144" s="204" customFormat="1" ht="13.5">
      <c r="A6" s="310"/>
      <c r="B6" s="311"/>
      <c r="C6" s="312"/>
      <c r="D6" s="273" t="s">
        <v>337</v>
      </c>
      <c r="E6" s="273" t="s">
        <v>337</v>
      </c>
      <c r="F6" s="273" t="s">
        <v>337</v>
      </c>
      <c r="G6" s="273" t="s">
        <v>337</v>
      </c>
      <c r="H6" s="273" t="s">
        <v>337</v>
      </c>
      <c r="I6" s="273" t="s">
        <v>337</v>
      </c>
      <c r="J6" s="273" t="s">
        <v>337</v>
      </c>
      <c r="K6" s="273" t="s">
        <v>337</v>
      </c>
      <c r="L6" s="273" t="s">
        <v>337</v>
      </c>
      <c r="M6" s="273" t="s">
        <v>337</v>
      </c>
      <c r="N6" s="273" t="s">
        <v>337</v>
      </c>
      <c r="O6" s="273" t="s">
        <v>337</v>
      </c>
      <c r="P6" s="273" t="s">
        <v>337</v>
      </c>
      <c r="Q6" s="273" t="s">
        <v>337</v>
      </c>
      <c r="R6" s="273" t="s">
        <v>337</v>
      </c>
      <c r="S6" s="273" t="s">
        <v>337</v>
      </c>
      <c r="T6" s="273" t="s">
        <v>337</v>
      </c>
      <c r="U6" s="273" t="s">
        <v>337</v>
      </c>
      <c r="V6" s="273" t="s">
        <v>337</v>
      </c>
      <c r="W6" s="273" t="s">
        <v>337</v>
      </c>
      <c r="X6" s="273" t="s">
        <v>337</v>
      </c>
      <c r="Y6" s="273" t="s">
        <v>337</v>
      </c>
      <c r="Z6" s="273" t="s">
        <v>337</v>
      </c>
      <c r="AA6" s="273" t="s">
        <v>337</v>
      </c>
      <c r="AB6" s="273" t="s">
        <v>337</v>
      </c>
      <c r="AC6" s="273" t="s">
        <v>337</v>
      </c>
      <c r="AD6" s="273" t="s">
        <v>337</v>
      </c>
      <c r="AE6" s="273" t="s">
        <v>337</v>
      </c>
      <c r="AF6" s="273" t="s">
        <v>337</v>
      </c>
      <c r="AG6" s="273" t="s">
        <v>337</v>
      </c>
      <c r="AH6" s="273" t="s">
        <v>337</v>
      </c>
      <c r="AI6" s="273" t="s">
        <v>337</v>
      </c>
      <c r="AJ6" s="273" t="s">
        <v>337</v>
      </c>
      <c r="AK6" s="273" t="s">
        <v>337</v>
      </c>
      <c r="AL6" s="273" t="s">
        <v>337</v>
      </c>
      <c r="AM6" s="273" t="s">
        <v>337</v>
      </c>
      <c r="AN6" s="273" t="s">
        <v>337</v>
      </c>
      <c r="AO6" s="273" t="s">
        <v>337</v>
      </c>
      <c r="AP6" s="273" t="s">
        <v>337</v>
      </c>
      <c r="AQ6" s="273" t="s">
        <v>337</v>
      </c>
      <c r="AR6" s="273" t="s">
        <v>337</v>
      </c>
      <c r="AS6" s="273" t="s">
        <v>337</v>
      </c>
      <c r="AT6" s="273" t="s">
        <v>337</v>
      </c>
      <c r="AU6" s="273" t="s">
        <v>337</v>
      </c>
      <c r="AV6" s="273" t="s">
        <v>337</v>
      </c>
      <c r="AW6" s="273" t="s">
        <v>337</v>
      </c>
      <c r="AX6" s="273" t="s">
        <v>337</v>
      </c>
      <c r="AY6" s="273" t="s">
        <v>337</v>
      </c>
      <c r="AZ6" s="273" t="s">
        <v>337</v>
      </c>
      <c r="BA6" s="273" t="s">
        <v>337</v>
      </c>
      <c r="BB6" s="273" t="s">
        <v>337</v>
      </c>
      <c r="BC6" s="273" t="s">
        <v>337</v>
      </c>
      <c r="BD6" s="273" t="s">
        <v>337</v>
      </c>
      <c r="BE6" s="273" t="s">
        <v>337</v>
      </c>
      <c r="BF6" s="273" t="s">
        <v>337</v>
      </c>
      <c r="BG6" s="273" t="s">
        <v>337</v>
      </c>
      <c r="BH6" s="273" t="s">
        <v>337</v>
      </c>
      <c r="BI6" s="273" t="s">
        <v>337</v>
      </c>
      <c r="BJ6" s="273" t="s">
        <v>337</v>
      </c>
      <c r="BK6" s="273" t="s">
        <v>337</v>
      </c>
      <c r="BL6" s="273" t="s">
        <v>337</v>
      </c>
      <c r="BM6" s="273" t="s">
        <v>337</v>
      </c>
      <c r="BN6" s="273" t="s">
        <v>337</v>
      </c>
      <c r="BO6" s="273" t="s">
        <v>337</v>
      </c>
      <c r="BP6" s="273" t="s">
        <v>337</v>
      </c>
      <c r="BQ6" s="273" t="s">
        <v>337</v>
      </c>
      <c r="BR6" s="273" t="s">
        <v>337</v>
      </c>
      <c r="BS6" s="273" t="s">
        <v>337</v>
      </c>
      <c r="BT6" s="273" t="s">
        <v>337</v>
      </c>
      <c r="BU6" s="273" t="s">
        <v>337</v>
      </c>
      <c r="BV6" s="273" t="s">
        <v>337</v>
      </c>
      <c r="BW6" s="273" t="s">
        <v>337</v>
      </c>
      <c r="BX6" s="273" t="s">
        <v>337</v>
      </c>
      <c r="BY6" s="273" t="s">
        <v>337</v>
      </c>
      <c r="BZ6" s="273" t="s">
        <v>337</v>
      </c>
      <c r="CA6" s="273" t="s">
        <v>337</v>
      </c>
      <c r="CB6" s="273" t="s">
        <v>337</v>
      </c>
      <c r="CC6" s="273" t="s">
        <v>337</v>
      </c>
      <c r="CD6" s="273" t="s">
        <v>337</v>
      </c>
      <c r="CE6" s="273" t="s">
        <v>337</v>
      </c>
      <c r="CF6" s="273" t="s">
        <v>337</v>
      </c>
      <c r="CG6" s="273" t="s">
        <v>337</v>
      </c>
      <c r="CH6" s="273" t="s">
        <v>337</v>
      </c>
      <c r="CI6" s="273" t="s">
        <v>337</v>
      </c>
      <c r="CJ6" s="273" t="s">
        <v>337</v>
      </c>
      <c r="CK6" s="273" t="s">
        <v>337</v>
      </c>
      <c r="CL6" s="273" t="s">
        <v>337</v>
      </c>
      <c r="CM6" s="273" t="s">
        <v>337</v>
      </c>
      <c r="CN6" s="273" t="s">
        <v>337</v>
      </c>
      <c r="CO6" s="273" t="s">
        <v>337</v>
      </c>
      <c r="CP6" s="273" t="s">
        <v>337</v>
      </c>
      <c r="CQ6" s="273" t="s">
        <v>337</v>
      </c>
      <c r="CR6" s="273" t="s">
        <v>337</v>
      </c>
      <c r="CS6" s="273" t="s">
        <v>337</v>
      </c>
      <c r="CT6" s="273" t="s">
        <v>337</v>
      </c>
      <c r="CU6" s="273" t="s">
        <v>337</v>
      </c>
      <c r="CV6" s="273" t="s">
        <v>337</v>
      </c>
      <c r="CW6" s="273" t="s">
        <v>337</v>
      </c>
      <c r="CX6" s="273" t="s">
        <v>337</v>
      </c>
      <c r="CY6" s="273" t="s">
        <v>337</v>
      </c>
      <c r="CZ6" s="273" t="s">
        <v>337</v>
      </c>
      <c r="DA6" s="273" t="s">
        <v>337</v>
      </c>
      <c r="DB6" s="273" t="s">
        <v>337</v>
      </c>
      <c r="DC6" s="273" t="s">
        <v>337</v>
      </c>
      <c r="DD6" s="273" t="s">
        <v>337</v>
      </c>
      <c r="DE6" s="273" t="s">
        <v>337</v>
      </c>
      <c r="DF6" s="273" t="s">
        <v>337</v>
      </c>
      <c r="DG6" s="273" t="s">
        <v>337</v>
      </c>
      <c r="DH6" s="273" t="s">
        <v>337</v>
      </c>
      <c r="DI6" s="273" t="s">
        <v>337</v>
      </c>
      <c r="DJ6" s="273" t="s">
        <v>337</v>
      </c>
      <c r="DK6" s="273" t="s">
        <v>337</v>
      </c>
      <c r="DL6" s="273" t="s">
        <v>337</v>
      </c>
      <c r="DM6" s="273" t="s">
        <v>337</v>
      </c>
      <c r="DN6" s="273" t="s">
        <v>337</v>
      </c>
      <c r="DO6" s="273" t="s">
        <v>337</v>
      </c>
      <c r="DP6" s="273" t="s">
        <v>337</v>
      </c>
      <c r="DQ6" s="273" t="s">
        <v>337</v>
      </c>
      <c r="DR6" s="273" t="s">
        <v>337</v>
      </c>
      <c r="DS6" s="273" t="s">
        <v>337</v>
      </c>
      <c r="DT6" s="273" t="s">
        <v>337</v>
      </c>
      <c r="DU6" s="273" t="s">
        <v>337</v>
      </c>
      <c r="DV6" s="273" t="s">
        <v>337</v>
      </c>
      <c r="DW6" s="273" t="s">
        <v>337</v>
      </c>
      <c r="DX6" s="273" t="s">
        <v>337</v>
      </c>
      <c r="DY6" s="273" t="s">
        <v>337</v>
      </c>
      <c r="DZ6" s="273" t="s">
        <v>337</v>
      </c>
      <c r="EA6" s="273" t="s">
        <v>337</v>
      </c>
      <c r="EB6" s="273" t="s">
        <v>337</v>
      </c>
      <c r="EC6" s="273" t="s">
        <v>337</v>
      </c>
      <c r="ED6" s="273" t="s">
        <v>337</v>
      </c>
      <c r="EE6" s="273" t="s">
        <v>337</v>
      </c>
      <c r="EF6" s="273" t="s">
        <v>337</v>
      </c>
      <c r="EG6" s="273" t="s">
        <v>337</v>
      </c>
      <c r="EH6" s="273" t="s">
        <v>337</v>
      </c>
      <c r="EI6" s="273" t="s">
        <v>337</v>
      </c>
      <c r="EJ6" s="273" t="s">
        <v>337</v>
      </c>
      <c r="EK6" s="273" t="s">
        <v>337</v>
      </c>
      <c r="EL6" s="273" t="s">
        <v>337</v>
      </c>
      <c r="EM6" s="273" t="s">
        <v>337</v>
      </c>
      <c r="EN6" s="273" t="s">
        <v>337</v>
      </c>
    </row>
    <row r="7" spans="1:144" s="205" customFormat="1" ht="12" customHeight="1">
      <c r="A7" s="197" t="s">
        <v>338</v>
      </c>
      <c r="B7" s="212" t="s">
        <v>339</v>
      </c>
      <c r="C7" s="198" t="s">
        <v>329</v>
      </c>
      <c r="D7" s="276">
        <f aca="true" t="shared" si="0" ref="D7:AI7">SUM(D8:D26)</f>
        <v>199878</v>
      </c>
      <c r="E7" s="276">
        <f t="shared" si="0"/>
        <v>154958</v>
      </c>
      <c r="F7" s="276">
        <f t="shared" si="0"/>
        <v>140956</v>
      </c>
      <c r="G7" s="276">
        <f t="shared" si="0"/>
        <v>0</v>
      </c>
      <c r="H7" s="276">
        <f t="shared" si="0"/>
        <v>140560</v>
      </c>
      <c r="I7" s="276">
        <f t="shared" si="0"/>
        <v>0</v>
      </c>
      <c r="J7" s="276">
        <f t="shared" si="0"/>
        <v>17</v>
      </c>
      <c r="K7" s="276">
        <f t="shared" si="0"/>
        <v>0</v>
      </c>
      <c r="L7" s="276">
        <f t="shared" si="0"/>
        <v>379</v>
      </c>
      <c r="M7" s="276">
        <f t="shared" si="0"/>
        <v>14002</v>
      </c>
      <c r="N7" s="276">
        <f t="shared" si="0"/>
        <v>0</v>
      </c>
      <c r="O7" s="276">
        <f t="shared" si="0"/>
        <v>13684</v>
      </c>
      <c r="P7" s="276">
        <f t="shared" si="0"/>
        <v>0</v>
      </c>
      <c r="Q7" s="276">
        <f t="shared" si="0"/>
        <v>39</v>
      </c>
      <c r="R7" s="276">
        <f t="shared" si="0"/>
        <v>0</v>
      </c>
      <c r="S7" s="276">
        <f t="shared" si="0"/>
        <v>279</v>
      </c>
      <c r="T7" s="276">
        <f t="shared" si="0"/>
        <v>1472</v>
      </c>
      <c r="U7" s="276">
        <f t="shared" si="0"/>
        <v>1225</v>
      </c>
      <c r="V7" s="276">
        <f t="shared" si="0"/>
        <v>8</v>
      </c>
      <c r="W7" s="276">
        <f t="shared" si="0"/>
        <v>0</v>
      </c>
      <c r="X7" s="276">
        <f t="shared" si="0"/>
        <v>739</v>
      </c>
      <c r="Y7" s="276">
        <f t="shared" si="0"/>
        <v>172</v>
      </c>
      <c r="Z7" s="276">
        <f t="shared" si="0"/>
        <v>0</v>
      </c>
      <c r="AA7" s="276">
        <f t="shared" si="0"/>
        <v>306</v>
      </c>
      <c r="AB7" s="276">
        <f t="shared" si="0"/>
        <v>247</v>
      </c>
      <c r="AC7" s="276">
        <f t="shared" si="0"/>
        <v>0</v>
      </c>
      <c r="AD7" s="276">
        <f t="shared" si="0"/>
        <v>0</v>
      </c>
      <c r="AE7" s="276">
        <f t="shared" si="0"/>
        <v>131</v>
      </c>
      <c r="AF7" s="276">
        <f t="shared" si="0"/>
        <v>1</v>
      </c>
      <c r="AG7" s="276">
        <f t="shared" si="0"/>
        <v>0</v>
      </c>
      <c r="AH7" s="276">
        <f t="shared" si="0"/>
        <v>115</v>
      </c>
      <c r="AI7" s="276">
        <f t="shared" si="0"/>
        <v>4767</v>
      </c>
      <c r="AJ7" s="276">
        <f aca="true" t="shared" si="1" ref="AJ7:BO7">SUM(AJ8:AJ26)</f>
        <v>4480</v>
      </c>
      <c r="AK7" s="276">
        <f t="shared" si="1"/>
        <v>0</v>
      </c>
      <c r="AL7" s="276">
        <f t="shared" si="1"/>
        <v>0</v>
      </c>
      <c r="AM7" s="276">
        <f t="shared" si="1"/>
        <v>0</v>
      </c>
      <c r="AN7" s="276">
        <f t="shared" si="1"/>
        <v>4480</v>
      </c>
      <c r="AO7" s="276">
        <f t="shared" si="1"/>
        <v>0</v>
      </c>
      <c r="AP7" s="276">
        <f t="shared" si="1"/>
        <v>0</v>
      </c>
      <c r="AQ7" s="276">
        <f t="shared" si="1"/>
        <v>287</v>
      </c>
      <c r="AR7" s="276">
        <f t="shared" si="1"/>
        <v>0</v>
      </c>
      <c r="AS7" s="276">
        <f t="shared" si="1"/>
        <v>0</v>
      </c>
      <c r="AT7" s="276">
        <f t="shared" si="1"/>
        <v>0</v>
      </c>
      <c r="AU7" s="276">
        <f t="shared" si="1"/>
        <v>287</v>
      </c>
      <c r="AV7" s="276">
        <f t="shared" si="1"/>
        <v>0</v>
      </c>
      <c r="AW7" s="276">
        <f t="shared" si="1"/>
        <v>0</v>
      </c>
      <c r="AX7" s="276">
        <f t="shared" si="1"/>
        <v>0</v>
      </c>
      <c r="AY7" s="276">
        <f t="shared" si="1"/>
        <v>0</v>
      </c>
      <c r="AZ7" s="276">
        <f t="shared" si="1"/>
        <v>0</v>
      </c>
      <c r="BA7" s="276">
        <f t="shared" si="1"/>
        <v>0</v>
      </c>
      <c r="BB7" s="276">
        <f t="shared" si="1"/>
        <v>0</v>
      </c>
      <c r="BC7" s="276">
        <f t="shared" si="1"/>
        <v>0</v>
      </c>
      <c r="BD7" s="276">
        <f t="shared" si="1"/>
        <v>0</v>
      </c>
      <c r="BE7" s="276">
        <f t="shared" si="1"/>
        <v>0</v>
      </c>
      <c r="BF7" s="276">
        <f t="shared" si="1"/>
        <v>0</v>
      </c>
      <c r="BG7" s="276">
        <f t="shared" si="1"/>
        <v>0</v>
      </c>
      <c r="BH7" s="276">
        <f t="shared" si="1"/>
        <v>0</v>
      </c>
      <c r="BI7" s="276">
        <f t="shared" si="1"/>
        <v>0</v>
      </c>
      <c r="BJ7" s="276">
        <f t="shared" si="1"/>
        <v>0</v>
      </c>
      <c r="BK7" s="276">
        <f t="shared" si="1"/>
        <v>0</v>
      </c>
      <c r="BL7" s="276">
        <f t="shared" si="1"/>
        <v>0</v>
      </c>
      <c r="BM7" s="276">
        <f t="shared" si="1"/>
        <v>0</v>
      </c>
      <c r="BN7" s="276">
        <f t="shared" si="1"/>
        <v>0</v>
      </c>
      <c r="BO7" s="276">
        <f t="shared" si="1"/>
        <v>0</v>
      </c>
      <c r="BP7" s="276">
        <f aca="true" t="shared" si="2" ref="BP7:CU7">SUM(BP8:BP26)</f>
        <v>0</v>
      </c>
      <c r="BQ7" s="276">
        <f t="shared" si="2"/>
        <v>0</v>
      </c>
      <c r="BR7" s="276">
        <f t="shared" si="2"/>
        <v>0</v>
      </c>
      <c r="BS7" s="276">
        <f t="shared" si="2"/>
        <v>0</v>
      </c>
      <c r="BT7" s="276">
        <f t="shared" si="2"/>
        <v>0</v>
      </c>
      <c r="BU7" s="276">
        <f t="shared" si="2"/>
        <v>0</v>
      </c>
      <c r="BV7" s="276">
        <f t="shared" si="2"/>
        <v>0</v>
      </c>
      <c r="BW7" s="276">
        <f t="shared" si="2"/>
        <v>0</v>
      </c>
      <c r="BX7" s="276">
        <f t="shared" si="2"/>
        <v>0</v>
      </c>
      <c r="BY7" s="276">
        <f t="shared" si="2"/>
        <v>0</v>
      </c>
      <c r="BZ7" s="276">
        <f t="shared" si="2"/>
        <v>0</v>
      </c>
      <c r="CA7" s="276">
        <f t="shared" si="2"/>
        <v>0</v>
      </c>
      <c r="CB7" s="276">
        <f t="shared" si="2"/>
        <v>235</v>
      </c>
      <c r="CC7" s="276">
        <f t="shared" si="2"/>
        <v>54</v>
      </c>
      <c r="CD7" s="276">
        <f t="shared" si="2"/>
        <v>0</v>
      </c>
      <c r="CE7" s="276">
        <f t="shared" si="2"/>
        <v>0</v>
      </c>
      <c r="CF7" s="276">
        <f t="shared" si="2"/>
        <v>0</v>
      </c>
      <c r="CG7" s="276">
        <f t="shared" si="2"/>
        <v>54</v>
      </c>
      <c r="CH7" s="276">
        <f t="shared" si="2"/>
        <v>0</v>
      </c>
      <c r="CI7" s="276">
        <f t="shared" si="2"/>
        <v>0</v>
      </c>
      <c r="CJ7" s="276">
        <f t="shared" si="2"/>
        <v>181</v>
      </c>
      <c r="CK7" s="276">
        <f t="shared" si="2"/>
        <v>0</v>
      </c>
      <c r="CL7" s="276">
        <f t="shared" si="2"/>
        <v>0</v>
      </c>
      <c r="CM7" s="276">
        <f t="shared" si="2"/>
        <v>0</v>
      </c>
      <c r="CN7" s="276">
        <f t="shared" si="2"/>
        <v>181</v>
      </c>
      <c r="CO7" s="276">
        <f t="shared" si="2"/>
        <v>0</v>
      </c>
      <c r="CP7" s="276">
        <f t="shared" si="2"/>
        <v>0</v>
      </c>
      <c r="CQ7" s="276">
        <f t="shared" si="2"/>
        <v>25025</v>
      </c>
      <c r="CR7" s="276">
        <f t="shared" si="2"/>
        <v>23654</v>
      </c>
      <c r="CS7" s="276">
        <f t="shared" si="2"/>
        <v>0</v>
      </c>
      <c r="CT7" s="276">
        <f t="shared" si="2"/>
        <v>0</v>
      </c>
      <c r="CU7" s="276">
        <f t="shared" si="2"/>
        <v>5241</v>
      </c>
      <c r="CV7" s="276">
        <f aca="true" t="shared" si="3" ref="CV7:EA7">SUM(CV8:CV26)</f>
        <v>17398</v>
      </c>
      <c r="CW7" s="276">
        <f t="shared" si="3"/>
        <v>131</v>
      </c>
      <c r="CX7" s="276">
        <f t="shared" si="3"/>
        <v>884</v>
      </c>
      <c r="CY7" s="276">
        <f t="shared" si="3"/>
        <v>1371</v>
      </c>
      <c r="CZ7" s="276">
        <f t="shared" si="3"/>
        <v>0</v>
      </c>
      <c r="DA7" s="276">
        <f t="shared" si="3"/>
        <v>0</v>
      </c>
      <c r="DB7" s="276">
        <f t="shared" si="3"/>
        <v>857</v>
      </c>
      <c r="DC7" s="276">
        <f t="shared" si="3"/>
        <v>186</v>
      </c>
      <c r="DD7" s="276">
        <f t="shared" si="3"/>
        <v>1</v>
      </c>
      <c r="DE7" s="276">
        <f t="shared" si="3"/>
        <v>327</v>
      </c>
      <c r="DF7" s="276">
        <f t="shared" si="3"/>
        <v>0</v>
      </c>
      <c r="DG7" s="276">
        <f t="shared" si="3"/>
        <v>0</v>
      </c>
      <c r="DH7" s="276">
        <f t="shared" si="3"/>
        <v>0</v>
      </c>
      <c r="DI7" s="276">
        <f t="shared" si="3"/>
        <v>0</v>
      </c>
      <c r="DJ7" s="276">
        <f t="shared" si="3"/>
        <v>0</v>
      </c>
      <c r="DK7" s="276">
        <f t="shared" si="3"/>
        <v>0</v>
      </c>
      <c r="DL7" s="276">
        <f t="shared" si="3"/>
        <v>0</v>
      </c>
      <c r="DM7" s="276">
        <f t="shared" si="3"/>
        <v>0</v>
      </c>
      <c r="DN7" s="276">
        <f t="shared" si="3"/>
        <v>0</v>
      </c>
      <c r="DO7" s="276">
        <f t="shared" si="3"/>
        <v>0</v>
      </c>
      <c r="DP7" s="276">
        <f t="shared" si="3"/>
        <v>0</v>
      </c>
      <c r="DQ7" s="276">
        <f t="shared" si="3"/>
        <v>0</v>
      </c>
      <c r="DR7" s="276">
        <f t="shared" si="3"/>
        <v>0</v>
      </c>
      <c r="DS7" s="276">
        <f t="shared" si="3"/>
        <v>0</v>
      </c>
      <c r="DT7" s="276">
        <f t="shared" si="3"/>
        <v>0</v>
      </c>
      <c r="DU7" s="276">
        <f t="shared" si="3"/>
        <v>13096</v>
      </c>
      <c r="DV7" s="276">
        <f t="shared" si="3"/>
        <v>10585</v>
      </c>
      <c r="DW7" s="276">
        <f t="shared" si="3"/>
        <v>8</v>
      </c>
      <c r="DX7" s="276">
        <f t="shared" si="3"/>
        <v>2503</v>
      </c>
      <c r="DY7" s="276">
        <f t="shared" si="3"/>
        <v>0</v>
      </c>
      <c r="DZ7" s="276">
        <f t="shared" si="3"/>
        <v>325</v>
      </c>
      <c r="EA7" s="276">
        <f t="shared" si="3"/>
        <v>0</v>
      </c>
      <c r="EB7" s="276">
        <f>SUM(EB8:EB26)</f>
        <v>0</v>
      </c>
      <c r="EC7" s="276">
        <f>SUM(EC8:EC26)</f>
        <v>0</v>
      </c>
      <c r="ED7" s="276">
        <f>SUM(ED8:ED26)</f>
        <v>0</v>
      </c>
      <c r="EE7" s="276">
        <f>SUM(EE8:EE26)</f>
        <v>0</v>
      </c>
      <c r="EF7" s="276">
        <f>SUM(EF8:EF26)</f>
        <v>0</v>
      </c>
      <c r="EG7" s="276">
        <f>SUM(EG8:EG26)</f>
        <v>0</v>
      </c>
      <c r="EH7" s="276">
        <f>SUM(EH8:EH26)</f>
        <v>325</v>
      </c>
      <c r="EI7" s="276">
        <f>SUM(EI8:EI26)</f>
        <v>0</v>
      </c>
      <c r="EJ7" s="276">
        <f>SUM(EJ8:EJ26)</f>
        <v>0</v>
      </c>
      <c r="EK7" s="276">
        <f>SUM(EK8:EK26)</f>
        <v>0</v>
      </c>
      <c r="EL7" s="276">
        <f>SUM(EL8:EL26)</f>
        <v>0</v>
      </c>
      <c r="EM7" s="276">
        <f>SUM(EM8:EM26)</f>
        <v>325</v>
      </c>
      <c r="EN7" s="276">
        <f>SUM(EN8:EN26)</f>
        <v>0</v>
      </c>
    </row>
    <row r="8" spans="1:144" s="201" customFormat="1" ht="12" customHeight="1">
      <c r="A8" s="200" t="s">
        <v>338</v>
      </c>
      <c r="B8" s="214" t="s">
        <v>340</v>
      </c>
      <c r="C8" s="200" t="s">
        <v>341</v>
      </c>
      <c r="D8" s="249">
        <f aca="true" t="shared" si="4" ref="D8:D26">SUM(E8,T8,AI8,AX8,BM8,CB8,CQ8,DF8,DU8,DZ8)</f>
        <v>64299</v>
      </c>
      <c r="E8" s="249">
        <f aca="true" t="shared" si="5" ref="E8:E26">SUM(F8,M8)</f>
        <v>53328</v>
      </c>
      <c r="F8" s="249">
        <f aca="true" t="shared" si="6" ref="F8:F26">SUM(G8:L8)</f>
        <v>50301</v>
      </c>
      <c r="G8" s="249">
        <v>0</v>
      </c>
      <c r="H8" s="249">
        <v>50301</v>
      </c>
      <c r="I8" s="249">
        <v>0</v>
      </c>
      <c r="J8" s="249">
        <v>0</v>
      </c>
      <c r="K8" s="249">
        <v>0</v>
      </c>
      <c r="L8" s="249">
        <v>0</v>
      </c>
      <c r="M8" s="249">
        <f aca="true" t="shared" si="7" ref="M8:M26">SUM(N8:S8)</f>
        <v>3027</v>
      </c>
      <c r="N8" s="249">
        <v>0</v>
      </c>
      <c r="O8" s="249">
        <v>3027</v>
      </c>
      <c r="P8" s="249">
        <v>0</v>
      </c>
      <c r="Q8" s="249">
        <v>0</v>
      </c>
      <c r="R8" s="249">
        <v>0</v>
      </c>
      <c r="S8" s="249">
        <v>0</v>
      </c>
      <c r="T8" s="249">
        <f aca="true" t="shared" si="8" ref="T8:T26">SUM(U8,AB8)</f>
        <v>0</v>
      </c>
      <c r="U8" s="249">
        <f aca="true" t="shared" si="9" ref="U8:U26">SUM(V8:AA8)</f>
        <v>0</v>
      </c>
      <c r="V8" s="249">
        <v>0</v>
      </c>
      <c r="W8" s="249">
        <v>0</v>
      </c>
      <c r="X8" s="249">
        <v>0</v>
      </c>
      <c r="Y8" s="249">
        <v>0</v>
      </c>
      <c r="Z8" s="249">
        <v>0</v>
      </c>
      <c r="AA8" s="249">
        <v>0</v>
      </c>
      <c r="AB8" s="249">
        <f aca="true" t="shared" si="10" ref="AB8:AB26">SUM(AC8:AH8)</f>
        <v>0</v>
      </c>
      <c r="AC8" s="249">
        <v>0</v>
      </c>
      <c r="AD8" s="249">
        <v>0</v>
      </c>
      <c r="AE8" s="249">
        <v>0</v>
      </c>
      <c r="AF8" s="249">
        <v>0</v>
      </c>
      <c r="AG8" s="249">
        <v>0</v>
      </c>
      <c r="AH8" s="249">
        <v>0</v>
      </c>
      <c r="AI8" s="249">
        <f aca="true" t="shared" si="11" ref="AI8:AI26">SUM(AJ8,AQ8)</f>
        <v>636</v>
      </c>
      <c r="AJ8" s="249">
        <f aca="true" t="shared" si="12" ref="AJ8:AJ26">SUM(AK8:AP8)</f>
        <v>636</v>
      </c>
      <c r="AK8" s="249">
        <v>0</v>
      </c>
      <c r="AL8" s="249">
        <v>0</v>
      </c>
      <c r="AM8" s="249">
        <v>0</v>
      </c>
      <c r="AN8" s="249">
        <v>636</v>
      </c>
      <c r="AO8" s="249">
        <v>0</v>
      </c>
      <c r="AP8" s="249">
        <v>0</v>
      </c>
      <c r="AQ8" s="249">
        <f aca="true" t="shared" si="13" ref="AQ8:AQ26"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 aca="true" t="shared" si="14" ref="AX8:AX26">SUM(AY8,BF8)</f>
        <v>0</v>
      </c>
      <c r="AY8" s="249">
        <f aca="true" t="shared" si="15" ref="AY8:AY26"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 aca="true" t="shared" si="16" ref="BF8:BF26"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 aca="true" t="shared" si="17" ref="BM8:BM26">SUM(BN8,BU8)</f>
        <v>0</v>
      </c>
      <c r="BN8" s="249">
        <f aca="true" t="shared" si="18" ref="BN8:BN26"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 aca="true" t="shared" si="19" ref="BU8:BU26"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 aca="true" t="shared" si="20" ref="CB8:CB26">SUM(CC8,CJ8)</f>
        <v>0</v>
      </c>
      <c r="CC8" s="249">
        <f aca="true" t="shared" si="21" ref="CC8:CC26">SUM(CD8:CI8)</f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 aca="true" t="shared" si="22" ref="CJ8:CJ26"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 aca="true" t="shared" si="23" ref="CQ8:CQ26">SUM(CR8,CY8)</f>
        <v>7112</v>
      </c>
      <c r="CR8" s="249">
        <f aca="true" t="shared" si="24" ref="CR8:CR26">SUM(CS8:CX8)</f>
        <v>7044</v>
      </c>
      <c r="CS8" s="249">
        <v>0</v>
      </c>
      <c r="CT8" s="249">
        <v>0</v>
      </c>
      <c r="CU8" s="249">
        <v>1506</v>
      </c>
      <c r="CV8" s="249">
        <v>5433</v>
      </c>
      <c r="CW8" s="249">
        <v>0</v>
      </c>
      <c r="CX8" s="249">
        <v>105</v>
      </c>
      <c r="CY8" s="249">
        <f aca="true" t="shared" si="25" ref="CY8:CY26">SUM(CZ8:DE8)</f>
        <v>68</v>
      </c>
      <c r="CZ8" s="249">
        <v>0</v>
      </c>
      <c r="DA8" s="249">
        <v>0</v>
      </c>
      <c r="DB8" s="249">
        <v>0</v>
      </c>
      <c r="DC8" s="249">
        <v>0</v>
      </c>
      <c r="DD8" s="249">
        <v>0</v>
      </c>
      <c r="DE8" s="249">
        <v>68</v>
      </c>
      <c r="DF8" s="249">
        <f aca="true" t="shared" si="26" ref="DF8:DF26">SUM(DG8,DN8)</f>
        <v>0</v>
      </c>
      <c r="DG8" s="249">
        <f aca="true" t="shared" si="27" ref="DG8:DG26"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 aca="true" t="shared" si="28" ref="DN8:DN26"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 aca="true" t="shared" si="29" ref="DU8:DU26">SUM(DV8:DY8)</f>
        <v>2898</v>
      </c>
      <c r="DV8" s="249">
        <v>2898</v>
      </c>
      <c r="DW8" s="249">
        <v>0</v>
      </c>
      <c r="DX8" s="249">
        <v>0</v>
      </c>
      <c r="DY8" s="249">
        <v>0</v>
      </c>
      <c r="DZ8" s="249">
        <f aca="true" t="shared" si="30" ref="DZ8:DZ26">SUM(EA8,EH8)</f>
        <v>325</v>
      </c>
      <c r="EA8" s="249">
        <f aca="true" t="shared" si="31" ref="EA8:EA26">SUM(EB8:EG8)</f>
        <v>0</v>
      </c>
      <c r="EB8" s="249">
        <v>0</v>
      </c>
      <c r="EC8" s="249">
        <v>0</v>
      </c>
      <c r="ED8" s="249">
        <v>0</v>
      </c>
      <c r="EE8" s="249">
        <v>0</v>
      </c>
      <c r="EF8" s="249">
        <v>0</v>
      </c>
      <c r="EG8" s="249">
        <v>0</v>
      </c>
      <c r="EH8" s="249">
        <f aca="true" t="shared" si="32" ref="EH8:EH26">SUM(EI8:EN8)</f>
        <v>325</v>
      </c>
      <c r="EI8" s="249">
        <v>0</v>
      </c>
      <c r="EJ8" s="249">
        <v>0</v>
      </c>
      <c r="EK8" s="249">
        <v>0</v>
      </c>
      <c r="EL8" s="249">
        <v>0</v>
      </c>
      <c r="EM8" s="249">
        <v>325</v>
      </c>
      <c r="EN8" s="249">
        <v>0</v>
      </c>
    </row>
    <row r="9" spans="1:144" s="201" customFormat="1" ht="12" customHeight="1">
      <c r="A9" s="200" t="s">
        <v>338</v>
      </c>
      <c r="B9" s="214" t="s">
        <v>342</v>
      </c>
      <c r="C9" s="200" t="s">
        <v>343</v>
      </c>
      <c r="D9" s="249">
        <f t="shared" si="4"/>
        <v>58407</v>
      </c>
      <c r="E9" s="249">
        <f t="shared" si="5"/>
        <v>45624</v>
      </c>
      <c r="F9" s="249">
        <f t="shared" si="6"/>
        <v>39499</v>
      </c>
      <c r="G9" s="249">
        <v>0</v>
      </c>
      <c r="H9" s="249">
        <v>39499</v>
      </c>
      <c r="I9" s="249">
        <v>0</v>
      </c>
      <c r="J9" s="249">
        <v>0</v>
      </c>
      <c r="K9" s="249">
        <v>0</v>
      </c>
      <c r="L9" s="249">
        <v>0</v>
      </c>
      <c r="M9" s="249">
        <f t="shared" si="7"/>
        <v>6125</v>
      </c>
      <c r="N9" s="249">
        <v>0</v>
      </c>
      <c r="O9" s="249">
        <v>6125</v>
      </c>
      <c r="P9" s="249">
        <v>0</v>
      </c>
      <c r="Q9" s="249">
        <v>0</v>
      </c>
      <c r="R9" s="249">
        <v>0</v>
      </c>
      <c r="S9" s="249">
        <v>0</v>
      </c>
      <c r="T9" s="249">
        <f t="shared" si="8"/>
        <v>0</v>
      </c>
      <c r="U9" s="249">
        <f t="shared" si="9"/>
        <v>0</v>
      </c>
      <c r="V9" s="249">
        <v>0</v>
      </c>
      <c r="W9" s="249">
        <v>0</v>
      </c>
      <c r="X9" s="249">
        <v>0</v>
      </c>
      <c r="Y9" s="249">
        <v>0</v>
      </c>
      <c r="Z9" s="249">
        <v>0</v>
      </c>
      <c r="AA9" s="249">
        <v>0</v>
      </c>
      <c r="AB9" s="249">
        <f t="shared" si="10"/>
        <v>0</v>
      </c>
      <c r="AC9" s="249">
        <v>0</v>
      </c>
      <c r="AD9" s="249">
        <v>0</v>
      </c>
      <c r="AE9" s="249">
        <v>0</v>
      </c>
      <c r="AF9" s="249">
        <v>0</v>
      </c>
      <c r="AG9" s="249">
        <v>0</v>
      </c>
      <c r="AH9" s="249">
        <v>0</v>
      </c>
      <c r="AI9" s="249">
        <f t="shared" si="11"/>
        <v>2252</v>
      </c>
      <c r="AJ9" s="249">
        <f t="shared" si="12"/>
        <v>2252</v>
      </c>
      <c r="AK9" s="249">
        <v>0</v>
      </c>
      <c r="AL9" s="249">
        <v>0</v>
      </c>
      <c r="AM9" s="249">
        <v>0</v>
      </c>
      <c r="AN9" s="249">
        <v>2252</v>
      </c>
      <c r="AO9" s="249">
        <v>0</v>
      </c>
      <c r="AP9" s="249">
        <v>0</v>
      </c>
      <c r="AQ9" s="249">
        <f t="shared" si="13"/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 t="shared" si="14"/>
        <v>0</v>
      </c>
      <c r="AY9" s="249">
        <f t="shared" si="15"/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 t="shared" si="16"/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 t="shared" si="17"/>
        <v>0</v>
      </c>
      <c r="BN9" s="249">
        <f t="shared" si="18"/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 t="shared" si="19"/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 t="shared" si="20"/>
        <v>0</v>
      </c>
      <c r="CC9" s="249">
        <f t="shared" si="21"/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 t="shared" si="22"/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f t="shared" si="23"/>
        <v>10497</v>
      </c>
      <c r="CR9" s="249">
        <f t="shared" si="24"/>
        <v>10000</v>
      </c>
      <c r="CS9" s="249">
        <v>0</v>
      </c>
      <c r="CT9" s="249">
        <v>0</v>
      </c>
      <c r="CU9" s="249">
        <v>2132</v>
      </c>
      <c r="CV9" s="249">
        <v>7348</v>
      </c>
      <c r="CW9" s="249">
        <v>60</v>
      </c>
      <c r="CX9" s="249">
        <v>460</v>
      </c>
      <c r="CY9" s="249">
        <f t="shared" si="25"/>
        <v>497</v>
      </c>
      <c r="CZ9" s="249">
        <v>0</v>
      </c>
      <c r="DA9" s="249">
        <v>0</v>
      </c>
      <c r="DB9" s="249">
        <v>405</v>
      </c>
      <c r="DC9" s="249">
        <v>20</v>
      </c>
      <c r="DD9" s="249">
        <v>0</v>
      </c>
      <c r="DE9" s="249">
        <v>72</v>
      </c>
      <c r="DF9" s="249">
        <f t="shared" si="26"/>
        <v>0</v>
      </c>
      <c r="DG9" s="249">
        <f t="shared" si="27"/>
        <v>0</v>
      </c>
      <c r="DH9" s="249">
        <v>0</v>
      </c>
      <c r="DI9" s="249">
        <v>0</v>
      </c>
      <c r="DJ9" s="249">
        <v>0</v>
      </c>
      <c r="DK9" s="249"/>
      <c r="DL9" s="249">
        <v>0</v>
      </c>
      <c r="DM9" s="249">
        <v>0</v>
      </c>
      <c r="DN9" s="249">
        <f t="shared" si="28"/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 t="shared" si="29"/>
        <v>34</v>
      </c>
      <c r="DV9" s="249">
        <v>34</v>
      </c>
      <c r="DW9" s="249">
        <v>0</v>
      </c>
      <c r="DX9" s="249">
        <v>0</v>
      </c>
      <c r="DY9" s="249">
        <v>0</v>
      </c>
      <c r="DZ9" s="249">
        <f t="shared" si="30"/>
        <v>0</v>
      </c>
      <c r="EA9" s="249">
        <f t="shared" si="31"/>
        <v>0</v>
      </c>
      <c r="EB9" s="249">
        <v>0</v>
      </c>
      <c r="EC9" s="249">
        <v>0</v>
      </c>
      <c r="ED9" s="249">
        <v>0</v>
      </c>
      <c r="EE9" s="249">
        <v>0</v>
      </c>
      <c r="EF9" s="249">
        <v>0</v>
      </c>
      <c r="EG9" s="249">
        <v>0</v>
      </c>
      <c r="EH9" s="249">
        <f t="shared" si="32"/>
        <v>0</v>
      </c>
      <c r="EI9" s="249">
        <v>0</v>
      </c>
      <c r="EJ9" s="249">
        <v>0</v>
      </c>
      <c r="EK9" s="249">
        <v>0</v>
      </c>
      <c r="EL9" s="249">
        <v>0</v>
      </c>
      <c r="EM9" s="249">
        <v>0</v>
      </c>
      <c r="EN9" s="249">
        <v>0</v>
      </c>
    </row>
    <row r="10" spans="1:144" s="201" customFormat="1" ht="12" customHeight="1">
      <c r="A10" s="200" t="s">
        <v>338</v>
      </c>
      <c r="B10" s="214" t="s">
        <v>344</v>
      </c>
      <c r="C10" s="200" t="s">
        <v>345</v>
      </c>
      <c r="D10" s="249">
        <f t="shared" si="4"/>
        <v>19108</v>
      </c>
      <c r="E10" s="249">
        <f t="shared" si="5"/>
        <v>14380</v>
      </c>
      <c r="F10" s="249">
        <f t="shared" si="6"/>
        <v>13304</v>
      </c>
      <c r="G10" s="249">
        <v>0</v>
      </c>
      <c r="H10" s="249">
        <v>13093</v>
      </c>
      <c r="I10" s="249">
        <v>0</v>
      </c>
      <c r="J10" s="249">
        <v>11</v>
      </c>
      <c r="K10" s="249">
        <v>0</v>
      </c>
      <c r="L10" s="249">
        <v>200</v>
      </c>
      <c r="M10" s="249">
        <f t="shared" si="7"/>
        <v>1076</v>
      </c>
      <c r="N10" s="249">
        <v>0</v>
      </c>
      <c r="O10" s="249">
        <v>901</v>
      </c>
      <c r="P10" s="249">
        <v>0</v>
      </c>
      <c r="Q10" s="249">
        <v>0</v>
      </c>
      <c r="R10" s="249">
        <v>0</v>
      </c>
      <c r="S10" s="249">
        <v>175</v>
      </c>
      <c r="T10" s="249">
        <f t="shared" si="8"/>
        <v>783</v>
      </c>
      <c r="U10" s="249">
        <f t="shared" si="9"/>
        <v>633</v>
      </c>
      <c r="V10" s="249">
        <v>0</v>
      </c>
      <c r="W10" s="249">
        <v>0</v>
      </c>
      <c r="X10" s="249">
        <v>332</v>
      </c>
      <c r="Y10" s="249">
        <v>139</v>
      </c>
      <c r="Z10" s="249">
        <v>0</v>
      </c>
      <c r="AA10" s="249">
        <v>162</v>
      </c>
      <c r="AB10" s="249">
        <f t="shared" si="10"/>
        <v>150</v>
      </c>
      <c r="AC10" s="249">
        <v>0</v>
      </c>
      <c r="AD10" s="249">
        <v>0</v>
      </c>
      <c r="AE10" s="249">
        <v>81</v>
      </c>
      <c r="AF10" s="249">
        <v>1</v>
      </c>
      <c r="AG10" s="249">
        <v>0</v>
      </c>
      <c r="AH10" s="249">
        <v>68</v>
      </c>
      <c r="AI10" s="249">
        <f t="shared" si="11"/>
        <v>109</v>
      </c>
      <c r="AJ10" s="249">
        <f t="shared" si="12"/>
        <v>109</v>
      </c>
      <c r="AK10" s="249">
        <v>0</v>
      </c>
      <c r="AL10" s="249">
        <v>0</v>
      </c>
      <c r="AM10" s="249">
        <v>0</v>
      </c>
      <c r="AN10" s="249">
        <v>109</v>
      </c>
      <c r="AO10" s="249">
        <v>0</v>
      </c>
      <c r="AP10" s="249">
        <v>0</v>
      </c>
      <c r="AQ10" s="249">
        <f t="shared" si="13"/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 t="shared" si="14"/>
        <v>0</v>
      </c>
      <c r="AY10" s="249">
        <f t="shared" si="15"/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 t="shared" si="16"/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 t="shared" si="17"/>
        <v>0</v>
      </c>
      <c r="BN10" s="249">
        <f t="shared" si="18"/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 t="shared" si="19"/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 t="shared" si="20"/>
        <v>0</v>
      </c>
      <c r="CC10" s="249">
        <f t="shared" si="21"/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 t="shared" si="22"/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 t="shared" si="23"/>
        <v>305</v>
      </c>
      <c r="CR10" s="249">
        <f t="shared" si="24"/>
        <v>305</v>
      </c>
      <c r="CS10" s="249">
        <v>0</v>
      </c>
      <c r="CT10" s="249">
        <v>0</v>
      </c>
      <c r="CU10" s="249">
        <v>0</v>
      </c>
      <c r="CV10" s="249">
        <v>305</v>
      </c>
      <c r="CW10" s="249">
        <v>0</v>
      </c>
      <c r="CX10" s="249">
        <v>0</v>
      </c>
      <c r="CY10" s="249">
        <f t="shared" si="25"/>
        <v>0</v>
      </c>
      <c r="CZ10" s="249">
        <v>0</v>
      </c>
      <c r="DA10" s="249">
        <v>0</v>
      </c>
      <c r="DB10" s="249">
        <v>0</v>
      </c>
      <c r="DC10" s="249">
        <v>0</v>
      </c>
      <c r="DD10" s="249">
        <v>0</v>
      </c>
      <c r="DE10" s="249">
        <v>0</v>
      </c>
      <c r="DF10" s="249">
        <f t="shared" si="26"/>
        <v>0</v>
      </c>
      <c r="DG10" s="249">
        <f t="shared" si="27"/>
        <v>0</v>
      </c>
      <c r="DH10" s="249">
        <v>0</v>
      </c>
      <c r="DI10" s="249">
        <v>0</v>
      </c>
      <c r="DJ10" s="249">
        <v>0</v>
      </c>
      <c r="DK10" s="249">
        <v>0</v>
      </c>
      <c r="DL10" s="249">
        <v>0</v>
      </c>
      <c r="DM10" s="249">
        <v>0</v>
      </c>
      <c r="DN10" s="249">
        <f t="shared" si="28"/>
        <v>0</v>
      </c>
      <c r="DO10" s="249">
        <v>0</v>
      </c>
      <c r="DP10" s="249">
        <v>0</v>
      </c>
      <c r="DQ10" s="249">
        <v>0</v>
      </c>
      <c r="DR10" s="249">
        <v>0</v>
      </c>
      <c r="DS10" s="249">
        <v>0</v>
      </c>
      <c r="DT10" s="249">
        <v>0</v>
      </c>
      <c r="DU10" s="249">
        <f t="shared" si="29"/>
        <v>3531</v>
      </c>
      <c r="DV10" s="249">
        <v>3531</v>
      </c>
      <c r="DW10" s="249">
        <v>0</v>
      </c>
      <c r="DX10" s="249">
        <v>0</v>
      </c>
      <c r="DY10" s="249">
        <v>0</v>
      </c>
      <c r="DZ10" s="249">
        <f t="shared" si="30"/>
        <v>0</v>
      </c>
      <c r="EA10" s="249">
        <f t="shared" si="31"/>
        <v>0</v>
      </c>
      <c r="EB10" s="249">
        <v>0</v>
      </c>
      <c r="EC10" s="249">
        <v>0</v>
      </c>
      <c r="ED10" s="249">
        <v>0</v>
      </c>
      <c r="EE10" s="249">
        <v>0</v>
      </c>
      <c r="EF10" s="249">
        <v>0</v>
      </c>
      <c r="EG10" s="249">
        <v>0</v>
      </c>
      <c r="EH10" s="249">
        <f t="shared" si="32"/>
        <v>0</v>
      </c>
      <c r="EI10" s="249">
        <v>0</v>
      </c>
      <c r="EJ10" s="249">
        <v>0</v>
      </c>
      <c r="EK10" s="249">
        <v>0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338</v>
      </c>
      <c r="B11" s="214" t="s">
        <v>346</v>
      </c>
      <c r="C11" s="200" t="s">
        <v>347</v>
      </c>
      <c r="D11" s="249">
        <f t="shared" si="4"/>
        <v>13668</v>
      </c>
      <c r="E11" s="249">
        <f t="shared" si="5"/>
        <v>9174</v>
      </c>
      <c r="F11" s="249">
        <f t="shared" si="6"/>
        <v>8206</v>
      </c>
      <c r="G11" s="249">
        <v>0</v>
      </c>
      <c r="H11" s="249">
        <v>8204</v>
      </c>
      <c r="I11" s="249">
        <v>0</v>
      </c>
      <c r="J11" s="249">
        <v>2</v>
      </c>
      <c r="K11" s="249">
        <v>0</v>
      </c>
      <c r="L11" s="249">
        <v>0</v>
      </c>
      <c r="M11" s="249">
        <f t="shared" si="7"/>
        <v>968</v>
      </c>
      <c r="N11" s="249">
        <v>0</v>
      </c>
      <c r="O11" s="249">
        <v>929</v>
      </c>
      <c r="P11" s="249">
        <v>0</v>
      </c>
      <c r="Q11" s="249">
        <v>39</v>
      </c>
      <c r="R11" s="249">
        <v>0</v>
      </c>
      <c r="S11" s="249">
        <v>0</v>
      </c>
      <c r="T11" s="249">
        <f t="shared" si="8"/>
        <v>0</v>
      </c>
      <c r="U11" s="249">
        <f t="shared" si="9"/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v>0</v>
      </c>
      <c r="AA11" s="249">
        <v>0</v>
      </c>
      <c r="AB11" s="249">
        <f t="shared" si="10"/>
        <v>0</v>
      </c>
      <c r="AC11" s="249"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f t="shared" si="11"/>
        <v>1142</v>
      </c>
      <c r="AJ11" s="249">
        <f t="shared" si="12"/>
        <v>855</v>
      </c>
      <c r="AK11" s="249">
        <v>0</v>
      </c>
      <c r="AL11" s="249">
        <v>0</v>
      </c>
      <c r="AM11" s="249">
        <v>0</v>
      </c>
      <c r="AN11" s="249">
        <v>855</v>
      </c>
      <c r="AO11" s="249">
        <v>0</v>
      </c>
      <c r="AP11" s="249">
        <v>0</v>
      </c>
      <c r="AQ11" s="249">
        <f t="shared" si="13"/>
        <v>287</v>
      </c>
      <c r="AR11" s="249">
        <v>0</v>
      </c>
      <c r="AS11" s="249">
        <v>0</v>
      </c>
      <c r="AT11" s="249">
        <v>0</v>
      </c>
      <c r="AU11" s="249">
        <v>287</v>
      </c>
      <c r="AV11" s="249">
        <v>0</v>
      </c>
      <c r="AW11" s="249">
        <v>0</v>
      </c>
      <c r="AX11" s="249">
        <f t="shared" si="14"/>
        <v>0</v>
      </c>
      <c r="AY11" s="249">
        <f t="shared" si="15"/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 t="shared" si="16"/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 t="shared" si="17"/>
        <v>0</v>
      </c>
      <c r="BN11" s="249">
        <f t="shared" si="18"/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 t="shared" si="19"/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 t="shared" si="20"/>
        <v>197</v>
      </c>
      <c r="CC11" s="249">
        <f t="shared" si="21"/>
        <v>16</v>
      </c>
      <c r="CD11" s="249">
        <v>0</v>
      </c>
      <c r="CE11" s="249">
        <v>0</v>
      </c>
      <c r="CF11" s="249">
        <v>0</v>
      </c>
      <c r="CG11" s="249">
        <v>16</v>
      </c>
      <c r="CH11" s="249">
        <v>0</v>
      </c>
      <c r="CI11" s="249">
        <v>0</v>
      </c>
      <c r="CJ11" s="249">
        <f t="shared" si="22"/>
        <v>181</v>
      </c>
      <c r="CK11" s="249">
        <v>0</v>
      </c>
      <c r="CL11" s="249">
        <v>0</v>
      </c>
      <c r="CM11" s="249">
        <v>0</v>
      </c>
      <c r="CN11" s="249">
        <v>181</v>
      </c>
      <c r="CO11" s="249">
        <v>0</v>
      </c>
      <c r="CP11" s="249">
        <v>0</v>
      </c>
      <c r="CQ11" s="249">
        <f t="shared" si="23"/>
        <v>1502</v>
      </c>
      <c r="CR11" s="249">
        <f t="shared" si="24"/>
        <v>1024</v>
      </c>
      <c r="CS11" s="249">
        <v>0</v>
      </c>
      <c r="CT11" s="249">
        <v>0</v>
      </c>
      <c r="CU11" s="249">
        <v>573</v>
      </c>
      <c r="CV11" s="249">
        <v>398</v>
      </c>
      <c r="CW11" s="249">
        <v>13</v>
      </c>
      <c r="CX11" s="249">
        <v>40</v>
      </c>
      <c r="CY11" s="249">
        <f t="shared" si="25"/>
        <v>478</v>
      </c>
      <c r="CZ11" s="249">
        <v>0</v>
      </c>
      <c r="DA11" s="249">
        <v>0</v>
      </c>
      <c r="DB11" s="249">
        <v>263</v>
      </c>
      <c r="DC11" s="249">
        <v>89</v>
      </c>
      <c r="DD11" s="249">
        <v>1</v>
      </c>
      <c r="DE11" s="249">
        <v>125</v>
      </c>
      <c r="DF11" s="249">
        <f t="shared" si="26"/>
        <v>0</v>
      </c>
      <c r="DG11" s="249">
        <f t="shared" si="27"/>
        <v>0</v>
      </c>
      <c r="DH11" s="249">
        <v>0</v>
      </c>
      <c r="DI11" s="249">
        <v>0</v>
      </c>
      <c r="DJ11" s="249">
        <v>0</v>
      </c>
      <c r="DK11" s="249">
        <v>0</v>
      </c>
      <c r="DL11" s="249">
        <v>0</v>
      </c>
      <c r="DM11" s="249">
        <v>0</v>
      </c>
      <c r="DN11" s="249">
        <f t="shared" si="28"/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 t="shared" si="29"/>
        <v>1653</v>
      </c>
      <c r="DV11" s="249">
        <v>962</v>
      </c>
      <c r="DW11" s="249">
        <v>0</v>
      </c>
      <c r="DX11" s="249">
        <v>691</v>
      </c>
      <c r="DY11" s="249">
        <v>0</v>
      </c>
      <c r="DZ11" s="249">
        <f t="shared" si="30"/>
        <v>0</v>
      </c>
      <c r="EA11" s="249">
        <f t="shared" si="31"/>
        <v>0</v>
      </c>
      <c r="EB11" s="249">
        <v>0</v>
      </c>
      <c r="EC11" s="249">
        <v>0</v>
      </c>
      <c r="ED11" s="249">
        <v>0</v>
      </c>
      <c r="EE11" s="249">
        <v>0</v>
      </c>
      <c r="EF11" s="249">
        <v>0</v>
      </c>
      <c r="EG11" s="249">
        <v>0</v>
      </c>
      <c r="EH11" s="249">
        <f t="shared" si="32"/>
        <v>0</v>
      </c>
      <c r="EI11" s="249">
        <v>0</v>
      </c>
      <c r="EJ11" s="249">
        <v>0</v>
      </c>
      <c r="EK11" s="249">
        <v>0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338</v>
      </c>
      <c r="B12" s="203" t="s">
        <v>348</v>
      </c>
      <c r="C12" s="202" t="s">
        <v>349</v>
      </c>
      <c r="D12" s="250">
        <f t="shared" si="4"/>
        <v>2986</v>
      </c>
      <c r="E12" s="250">
        <f t="shared" si="5"/>
        <v>2238</v>
      </c>
      <c r="F12" s="250">
        <f t="shared" si="6"/>
        <v>2238</v>
      </c>
      <c r="G12" s="250">
        <v>0</v>
      </c>
      <c r="H12" s="250">
        <v>2238</v>
      </c>
      <c r="I12" s="250">
        <v>0</v>
      </c>
      <c r="J12" s="250">
        <v>0</v>
      </c>
      <c r="K12" s="250">
        <v>0</v>
      </c>
      <c r="L12" s="250">
        <v>0</v>
      </c>
      <c r="M12" s="250">
        <f t="shared" si="7"/>
        <v>0</v>
      </c>
      <c r="N12" s="250">
        <v>0</v>
      </c>
      <c r="O12" s="250">
        <v>0</v>
      </c>
      <c r="P12" s="250">
        <v>0</v>
      </c>
      <c r="Q12" s="250">
        <v>0</v>
      </c>
      <c r="R12" s="250">
        <v>0</v>
      </c>
      <c r="S12" s="250">
        <v>0</v>
      </c>
      <c r="T12" s="250">
        <f t="shared" si="8"/>
        <v>0</v>
      </c>
      <c r="U12" s="250">
        <f t="shared" si="9"/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v>0</v>
      </c>
      <c r="AA12" s="250">
        <v>0</v>
      </c>
      <c r="AB12" s="250">
        <f t="shared" si="10"/>
        <v>0</v>
      </c>
      <c r="AC12" s="250">
        <v>0</v>
      </c>
      <c r="AD12" s="250">
        <v>0</v>
      </c>
      <c r="AE12" s="250">
        <v>0</v>
      </c>
      <c r="AF12" s="250">
        <v>0</v>
      </c>
      <c r="AG12" s="250">
        <v>0</v>
      </c>
      <c r="AH12" s="250">
        <v>0</v>
      </c>
      <c r="AI12" s="250">
        <f t="shared" si="11"/>
        <v>10</v>
      </c>
      <c r="AJ12" s="250">
        <f t="shared" si="12"/>
        <v>10</v>
      </c>
      <c r="AK12" s="250">
        <v>0</v>
      </c>
      <c r="AL12" s="250">
        <v>0</v>
      </c>
      <c r="AM12" s="250">
        <v>0</v>
      </c>
      <c r="AN12" s="250">
        <v>10</v>
      </c>
      <c r="AO12" s="250">
        <v>0</v>
      </c>
      <c r="AP12" s="250">
        <v>0</v>
      </c>
      <c r="AQ12" s="250">
        <f t="shared" si="13"/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 t="shared" si="14"/>
        <v>0</v>
      </c>
      <c r="AY12" s="250">
        <f t="shared" si="15"/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 t="shared" si="16"/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 t="shared" si="17"/>
        <v>0</v>
      </c>
      <c r="BN12" s="250">
        <f t="shared" si="18"/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 t="shared" si="19"/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 t="shared" si="20"/>
        <v>0</v>
      </c>
      <c r="CC12" s="250">
        <f t="shared" si="21"/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 t="shared" si="22"/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 t="shared" si="23"/>
        <v>565</v>
      </c>
      <c r="CR12" s="250">
        <f t="shared" si="24"/>
        <v>565</v>
      </c>
      <c r="CS12" s="250">
        <v>0</v>
      </c>
      <c r="CT12" s="250">
        <v>0</v>
      </c>
      <c r="CU12" s="250">
        <v>114</v>
      </c>
      <c r="CV12" s="250">
        <v>404</v>
      </c>
      <c r="CW12" s="250">
        <v>7</v>
      </c>
      <c r="CX12" s="250">
        <v>40</v>
      </c>
      <c r="CY12" s="250">
        <f t="shared" si="25"/>
        <v>0</v>
      </c>
      <c r="CZ12" s="250">
        <v>0</v>
      </c>
      <c r="DA12" s="250">
        <v>0</v>
      </c>
      <c r="DB12" s="250">
        <v>0</v>
      </c>
      <c r="DC12" s="250">
        <v>0</v>
      </c>
      <c r="DD12" s="250">
        <v>0</v>
      </c>
      <c r="DE12" s="250">
        <v>0</v>
      </c>
      <c r="DF12" s="250">
        <f t="shared" si="26"/>
        <v>0</v>
      </c>
      <c r="DG12" s="250">
        <f t="shared" si="27"/>
        <v>0</v>
      </c>
      <c r="DH12" s="250">
        <v>0</v>
      </c>
      <c r="DI12" s="250">
        <v>0</v>
      </c>
      <c r="DJ12" s="250">
        <v>0</v>
      </c>
      <c r="DK12" s="250">
        <v>0</v>
      </c>
      <c r="DL12" s="250">
        <v>0</v>
      </c>
      <c r="DM12" s="250">
        <v>0</v>
      </c>
      <c r="DN12" s="250">
        <f t="shared" si="28"/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f t="shared" si="29"/>
        <v>173</v>
      </c>
      <c r="DV12" s="250">
        <v>173</v>
      </c>
      <c r="DW12" s="250">
        <v>0</v>
      </c>
      <c r="DX12" s="250">
        <v>0</v>
      </c>
      <c r="DY12" s="250">
        <v>0</v>
      </c>
      <c r="DZ12" s="250">
        <f t="shared" si="30"/>
        <v>0</v>
      </c>
      <c r="EA12" s="250">
        <f t="shared" si="31"/>
        <v>0</v>
      </c>
      <c r="EB12" s="250">
        <v>0</v>
      </c>
      <c r="EC12" s="250">
        <v>0</v>
      </c>
      <c r="ED12" s="250">
        <v>0</v>
      </c>
      <c r="EE12" s="250">
        <v>0</v>
      </c>
      <c r="EF12" s="250">
        <v>0</v>
      </c>
      <c r="EG12" s="250">
        <v>0</v>
      </c>
      <c r="EH12" s="250">
        <f t="shared" si="32"/>
        <v>0</v>
      </c>
      <c r="EI12" s="250">
        <v>0</v>
      </c>
      <c r="EJ12" s="250">
        <v>0</v>
      </c>
      <c r="EK12" s="250">
        <v>0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338</v>
      </c>
      <c r="B13" s="203" t="s">
        <v>350</v>
      </c>
      <c r="C13" s="202" t="s">
        <v>351</v>
      </c>
      <c r="D13" s="250">
        <f t="shared" si="4"/>
        <v>876</v>
      </c>
      <c r="E13" s="250">
        <f t="shared" si="5"/>
        <v>729</v>
      </c>
      <c r="F13" s="250">
        <f t="shared" si="6"/>
        <v>697</v>
      </c>
      <c r="G13" s="250">
        <v>0</v>
      </c>
      <c r="H13" s="250">
        <v>697</v>
      </c>
      <c r="I13" s="250">
        <v>0</v>
      </c>
      <c r="J13" s="250">
        <v>0</v>
      </c>
      <c r="K13" s="250">
        <v>0</v>
      </c>
      <c r="L13" s="250">
        <v>0</v>
      </c>
      <c r="M13" s="250">
        <f t="shared" si="7"/>
        <v>32</v>
      </c>
      <c r="N13" s="250">
        <v>0</v>
      </c>
      <c r="O13" s="250">
        <v>32</v>
      </c>
      <c r="P13" s="250">
        <v>0</v>
      </c>
      <c r="Q13" s="250">
        <v>0</v>
      </c>
      <c r="R13" s="250">
        <v>0</v>
      </c>
      <c r="S13" s="250">
        <v>0</v>
      </c>
      <c r="T13" s="250">
        <f t="shared" si="8"/>
        <v>0</v>
      </c>
      <c r="U13" s="250">
        <f t="shared" si="9"/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v>0</v>
      </c>
      <c r="AA13" s="250">
        <v>0</v>
      </c>
      <c r="AB13" s="250">
        <f t="shared" si="10"/>
        <v>0</v>
      </c>
      <c r="AC13" s="250"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f t="shared" si="11"/>
        <v>0</v>
      </c>
      <c r="AJ13" s="250">
        <f t="shared" si="12"/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 t="shared" si="13"/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 t="shared" si="14"/>
        <v>0</v>
      </c>
      <c r="AY13" s="250">
        <f t="shared" si="15"/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 t="shared" si="16"/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 t="shared" si="17"/>
        <v>0</v>
      </c>
      <c r="BN13" s="250">
        <f t="shared" si="18"/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 t="shared" si="19"/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 t="shared" si="20"/>
        <v>0</v>
      </c>
      <c r="CC13" s="250">
        <f t="shared" si="21"/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 t="shared" si="22"/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 t="shared" si="23"/>
        <v>147</v>
      </c>
      <c r="CR13" s="250">
        <f t="shared" si="24"/>
        <v>147</v>
      </c>
      <c r="CS13" s="250">
        <v>0</v>
      </c>
      <c r="CT13" s="250">
        <v>0</v>
      </c>
      <c r="CU13" s="250">
        <v>50</v>
      </c>
      <c r="CV13" s="250">
        <v>94</v>
      </c>
      <c r="CW13" s="250">
        <v>3</v>
      </c>
      <c r="CX13" s="250">
        <v>0</v>
      </c>
      <c r="CY13" s="250">
        <f t="shared" si="25"/>
        <v>0</v>
      </c>
      <c r="CZ13" s="250">
        <v>0</v>
      </c>
      <c r="DA13" s="250">
        <v>0</v>
      </c>
      <c r="DB13" s="250">
        <v>0</v>
      </c>
      <c r="DC13" s="250">
        <v>0</v>
      </c>
      <c r="DD13" s="250">
        <v>0</v>
      </c>
      <c r="DE13" s="250">
        <v>0</v>
      </c>
      <c r="DF13" s="250">
        <f t="shared" si="26"/>
        <v>0</v>
      </c>
      <c r="DG13" s="250">
        <f t="shared" si="27"/>
        <v>0</v>
      </c>
      <c r="DH13" s="250">
        <v>0</v>
      </c>
      <c r="DI13" s="250">
        <v>0</v>
      </c>
      <c r="DJ13" s="250">
        <v>0</v>
      </c>
      <c r="DK13" s="250">
        <v>0</v>
      </c>
      <c r="DL13" s="250">
        <v>0</v>
      </c>
      <c r="DM13" s="250">
        <v>0</v>
      </c>
      <c r="DN13" s="250">
        <f t="shared" si="28"/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 t="shared" si="29"/>
        <v>0</v>
      </c>
      <c r="DV13" s="250">
        <v>0</v>
      </c>
      <c r="DW13" s="250">
        <v>0</v>
      </c>
      <c r="DX13" s="250">
        <v>0</v>
      </c>
      <c r="DY13" s="250">
        <v>0</v>
      </c>
      <c r="DZ13" s="250">
        <f t="shared" si="30"/>
        <v>0</v>
      </c>
      <c r="EA13" s="250">
        <f t="shared" si="31"/>
        <v>0</v>
      </c>
      <c r="EB13" s="250">
        <v>0</v>
      </c>
      <c r="EC13" s="250">
        <v>0</v>
      </c>
      <c r="ED13" s="250">
        <v>0</v>
      </c>
      <c r="EE13" s="250">
        <v>0</v>
      </c>
      <c r="EF13" s="250">
        <v>0</v>
      </c>
      <c r="EG13" s="250">
        <v>0</v>
      </c>
      <c r="EH13" s="250">
        <f t="shared" si="32"/>
        <v>0</v>
      </c>
      <c r="EI13" s="250">
        <v>0</v>
      </c>
      <c r="EJ13" s="250">
        <v>0</v>
      </c>
      <c r="EK13" s="250">
        <v>0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338</v>
      </c>
      <c r="B14" s="203" t="s">
        <v>352</v>
      </c>
      <c r="C14" s="202" t="s">
        <v>353</v>
      </c>
      <c r="D14" s="250">
        <f t="shared" si="4"/>
        <v>1820</v>
      </c>
      <c r="E14" s="250">
        <f t="shared" si="5"/>
        <v>1375</v>
      </c>
      <c r="F14" s="250">
        <f t="shared" si="6"/>
        <v>1317</v>
      </c>
      <c r="G14" s="250">
        <v>0</v>
      </c>
      <c r="H14" s="250">
        <v>1317</v>
      </c>
      <c r="I14" s="250">
        <v>0</v>
      </c>
      <c r="J14" s="250">
        <v>0</v>
      </c>
      <c r="K14" s="250">
        <v>0</v>
      </c>
      <c r="L14" s="250">
        <v>0</v>
      </c>
      <c r="M14" s="250">
        <f t="shared" si="7"/>
        <v>58</v>
      </c>
      <c r="N14" s="250">
        <v>0</v>
      </c>
      <c r="O14" s="250">
        <v>58</v>
      </c>
      <c r="P14" s="250">
        <v>0</v>
      </c>
      <c r="Q14" s="250">
        <v>0</v>
      </c>
      <c r="R14" s="250">
        <v>0</v>
      </c>
      <c r="S14" s="250">
        <v>0</v>
      </c>
      <c r="T14" s="250">
        <f t="shared" si="8"/>
        <v>0</v>
      </c>
      <c r="U14" s="250">
        <f t="shared" si="9"/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v>0</v>
      </c>
      <c r="AA14" s="250">
        <v>0</v>
      </c>
      <c r="AB14" s="250">
        <f t="shared" si="10"/>
        <v>0</v>
      </c>
      <c r="AC14" s="250">
        <v>0</v>
      </c>
      <c r="AD14" s="250">
        <v>0</v>
      </c>
      <c r="AE14" s="250">
        <v>0</v>
      </c>
      <c r="AF14" s="250">
        <v>0</v>
      </c>
      <c r="AG14" s="250">
        <v>0</v>
      </c>
      <c r="AH14" s="250">
        <v>0</v>
      </c>
      <c r="AI14" s="250">
        <f t="shared" si="11"/>
        <v>106</v>
      </c>
      <c r="AJ14" s="250">
        <f t="shared" si="12"/>
        <v>106</v>
      </c>
      <c r="AK14" s="250">
        <v>0</v>
      </c>
      <c r="AL14" s="250"/>
      <c r="AM14" s="250">
        <v>0</v>
      </c>
      <c r="AN14" s="250">
        <v>106</v>
      </c>
      <c r="AO14" s="250">
        <v>0</v>
      </c>
      <c r="AP14" s="250">
        <v>0</v>
      </c>
      <c r="AQ14" s="250">
        <f t="shared" si="13"/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 t="shared" si="14"/>
        <v>0</v>
      </c>
      <c r="AY14" s="250">
        <f t="shared" si="15"/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 t="shared" si="16"/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 t="shared" si="17"/>
        <v>0</v>
      </c>
      <c r="BN14" s="250">
        <f t="shared" si="18"/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 t="shared" si="19"/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 t="shared" si="20"/>
        <v>0</v>
      </c>
      <c r="CC14" s="250">
        <f t="shared" si="21"/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 t="shared" si="22"/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 t="shared" si="23"/>
        <v>339</v>
      </c>
      <c r="CR14" s="250">
        <f t="shared" si="24"/>
        <v>339</v>
      </c>
      <c r="CS14" s="250">
        <v>0</v>
      </c>
      <c r="CT14" s="250">
        <v>0</v>
      </c>
      <c r="CU14" s="250">
        <v>74</v>
      </c>
      <c r="CV14" s="250">
        <v>214</v>
      </c>
      <c r="CW14" s="250">
        <v>2</v>
      </c>
      <c r="CX14" s="250">
        <v>49</v>
      </c>
      <c r="CY14" s="250">
        <f t="shared" si="25"/>
        <v>0</v>
      </c>
      <c r="CZ14" s="250">
        <v>0</v>
      </c>
      <c r="DA14" s="250">
        <v>0</v>
      </c>
      <c r="DB14" s="250">
        <v>0</v>
      </c>
      <c r="DC14" s="250">
        <v>0</v>
      </c>
      <c r="DD14" s="250">
        <v>0</v>
      </c>
      <c r="DE14" s="250">
        <v>0</v>
      </c>
      <c r="DF14" s="250">
        <f t="shared" si="26"/>
        <v>0</v>
      </c>
      <c r="DG14" s="250">
        <f t="shared" si="27"/>
        <v>0</v>
      </c>
      <c r="DH14" s="250">
        <v>0</v>
      </c>
      <c r="DI14" s="250">
        <v>0</v>
      </c>
      <c r="DJ14" s="250"/>
      <c r="DK14" s="250">
        <v>0</v>
      </c>
      <c r="DL14" s="250"/>
      <c r="DM14" s="250"/>
      <c r="DN14" s="250">
        <f t="shared" si="28"/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 t="shared" si="29"/>
        <v>0</v>
      </c>
      <c r="DV14" s="250">
        <v>0</v>
      </c>
      <c r="DW14" s="250">
        <v>0</v>
      </c>
      <c r="DX14" s="250">
        <v>0</v>
      </c>
      <c r="DY14" s="250">
        <v>0</v>
      </c>
      <c r="DZ14" s="250">
        <f t="shared" si="30"/>
        <v>0</v>
      </c>
      <c r="EA14" s="250">
        <f t="shared" si="31"/>
        <v>0</v>
      </c>
      <c r="EB14" s="250">
        <v>0</v>
      </c>
      <c r="EC14" s="250">
        <v>0</v>
      </c>
      <c r="ED14" s="250">
        <v>0</v>
      </c>
      <c r="EE14" s="250"/>
      <c r="EF14" s="250">
        <v>0</v>
      </c>
      <c r="EG14" s="250">
        <v>0</v>
      </c>
      <c r="EH14" s="250">
        <f t="shared" si="32"/>
        <v>0</v>
      </c>
      <c r="EI14" s="250">
        <v>0</v>
      </c>
      <c r="EJ14" s="250">
        <v>0</v>
      </c>
      <c r="EK14" s="250">
        <v>0</v>
      </c>
      <c r="EL14" s="250">
        <v>0</v>
      </c>
      <c r="EM14" s="250">
        <v>0</v>
      </c>
      <c r="EN14" s="250">
        <v>0</v>
      </c>
    </row>
    <row r="15" spans="1:144" s="201" customFormat="1" ht="12" customHeight="1">
      <c r="A15" s="202" t="s">
        <v>338</v>
      </c>
      <c r="B15" s="203" t="s">
        <v>354</v>
      </c>
      <c r="C15" s="202" t="s">
        <v>355</v>
      </c>
      <c r="D15" s="250">
        <f t="shared" si="4"/>
        <v>3958</v>
      </c>
      <c r="E15" s="250">
        <f t="shared" si="5"/>
        <v>3065</v>
      </c>
      <c r="F15" s="250">
        <f t="shared" si="6"/>
        <v>2984</v>
      </c>
      <c r="G15" s="250">
        <v>0</v>
      </c>
      <c r="H15" s="250">
        <v>2984</v>
      </c>
      <c r="I15" s="250">
        <v>0</v>
      </c>
      <c r="J15" s="250">
        <v>0</v>
      </c>
      <c r="K15" s="250">
        <v>0</v>
      </c>
      <c r="L15" s="250">
        <v>0</v>
      </c>
      <c r="M15" s="250">
        <f t="shared" si="7"/>
        <v>81</v>
      </c>
      <c r="N15" s="250">
        <v>0</v>
      </c>
      <c r="O15" s="250">
        <v>81</v>
      </c>
      <c r="P15" s="250">
        <v>0</v>
      </c>
      <c r="Q15" s="250">
        <v>0</v>
      </c>
      <c r="R15" s="250">
        <v>0</v>
      </c>
      <c r="S15" s="250">
        <v>0</v>
      </c>
      <c r="T15" s="250">
        <f t="shared" si="8"/>
        <v>0</v>
      </c>
      <c r="U15" s="250">
        <f t="shared" si="9"/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v>0</v>
      </c>
      <c r="AA15" s="250">
        <v>0</v>
      </c>
      <c r="AB15" s="250">
        <f t="shared" si="10"/>
        <v>0</v>
      </c>
      <c r="AC15" s="250"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f t="shared" si="11"/>
        <v>93</v>
      </c>
      <c r="AJ15" s="250">
        <f t="shared" si="12"/>
        <v>93</v>
      </c>
      <c r="AK15" s="250">
        <v>0</v>
      </c>
      <c r="AL15" s="250">
        <v>0</v>
      </c>
      <c r="AM15" s="250">
        <v>0</v>
      </c>
      <c r="AN15" s="250">
        <v>93</v>
      </c>
      <c r="AO15" s="250">
        <v>0</v>
      </c>
      <c r="AP15" s="250">
        <v>0</v>
      </c>
      <c r="AQ15" s="250">
        <f t="shared" si="13"/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 t="shared" si="14"/>
        <v>0</v>
      </c>
      <c r="AY15" s="250">
        <f t="shared" si="15"/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 t="shared" si="16"/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 t="shared" si="17"/>
        <v>0</v>
      </c>
      <c r="BN15" s="250">
        <f t="shared" si="18"/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 t="shared" si="19"/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 t="shared" si="20"/>
        <v>0</v>
      </c>
      <c r="CC15" s="250">
        <f t="shared" si="21"/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 t="shared" si="22"/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 t="shared" si="23"/>
        <v>693</v>
      </c>
      <c r="CR15" s="250">
        <f t="shared" si="24"/>
        <v>693</v>
      </c>
      <c r="CS15" s="250">
        <v>0</v>
      </c>
      <c r="CT15" s="250">
        <v>0</v>
      </c>
      <c r="CU15" s="250">
        <v>163</v>
      </c>
      <c r="CV15" s="250">
        <v>434</v>
      </c>
      <c r="CW15" s="250">
        <v>10</v>
      </c>
      <c r="CX15" s="250">
        <v>86</v>
      </c>
      <c r="CY15" s="250">
        <f t="shared" si="25"/>
        <v>0</v>
      </c>
      <c r="CZ15" s="250">
        <v>0</v>
      </c>
      <c r="DA15" s="250">
        <v>0</v>
      </c>
      <c r="DB15" s="250">
        <v>0</v>
      </c>
      <c r="DC15" s="250">
        <v>0</v>
      </c>
      <c r="DD15" s="250">
        <v>0</v>
      </c>
      <c r="DE15" s="250">
        <v>0</v>
      </c>
      <c r="DF15" s="250">
        <f t="shared" si="26"/>
        <v>0</v>
      </c>
      <c r="DG15" s="250">
        <f t="shared" si="27"/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 t="shared" si="28"/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 t="shared" si="29"/>
        <v>107</v>
      </c>
      <c r="DV15" s="250">
        <v>107</v>
      </c>
      <c r="DW15" s="250">
        <v>0</v>
      </c>
      <c r="DX15" s="250">
        <v>0</v>
      </c>
      <c r="DY15" s="250">
        <v>0</v>
      </c>
      <c r="DZ15" s="250">
        <f t="shared" si="30"/>
        <v>0</v>
      </c>
      <c r="EA15" s="250">
        <f t="shared" si="31"/>
        <v>0</v>
      </c>
      <c r="EB15" s="250">
        <v>0</v>
      </c>
      <c r="EC15" s="250">
        <v>0</v>
      </c>
      <c r="ED15" s="250">
        <v>0</v>
      </c>
      <c r="EE15" s="250">
        <v>0</v>
      </c>
      <c r="EF15" s="250">
        <v>0</v>
      </c>
      <c r="EG15" s="250">
        <v>0</v>
      </c>
      <c r="EH15" s="250">
        <f t="shared" si="32"/>
        <v>0</v>
      </c>
      <c r="EI15" s="250">
        <v>0</v>
      </c>
      <c r="EJ15" s="250">
        <v>0</v>
      </c>
      <c r="EK15" s="250">
        <v>0</v>
      </c>
      <c r="EL15" s="250">
        <v>0</v>
      </c>
      <c r="EM15" s="250">
        <v>0</v>
      </c>
      <c r="EN15" s="250">
        <v>0</v>
      </c>
    </row>
    <row r="16" spans="1:144" s="201" customFormat="1" ht="12" customHeight="1">
      <c r="A16" s="202" t="s">
        <v>338</v>
      </c>
      <c r="B16" s="203" t="s">
        <v>356</v>
      </c>
      <c r="C16" s="202" t="s">
        <v>357</v>
      </c>
      <c r="D16" s="250">
        <f t="shared" si="4"/>
        <v>2528</v>
      </c>
      <c r="E16" s="250">
        <f t="shared" si="5"/>
        <v>1556</v>
      </c>
      <c r="F16" s="250">
        <f t="shared" si="6"/>
        <v>1527</v>
      </c>
      <c r="G16" s="250">
        <v>0</v>
      </c>
      <c r="H16" s="250">
        <v>1505</v>
      </c>
      <c r="I16" s="250">
        <v>0</v>
      </c>
      <c r="J16" s="250">
        <v>0</v>
      </c>
      <c r="K16" s="250">
        <v>0</v>
      </c>
      <c r="L16" s="250">
        <v>22</v>
      </c>
      <c r="M16" s="250">
        <f t="shared" si="7"/>
        <v>29</v>
      </c>
      <c r="N16" s="250">
        <v>0</v>
      </c>
      <c r="O16" s="250">
        <v>21</v>
      </c>
      <c r="P16" s="250">
        <v>0</v>
      </c>
      <c r="Q16" s="250">
        <v>0</v>
      </c>
      <c r="R16" s="250">
        <v>0</v>
      </c>
      <c r="S16" s="250">
        <v>8</v>
      </c>
      <c r="T16" s="250">
        <f t="shared" si="8"/>
        <v>89</v>
      </c>
      <c r="U16" s="250">
        <f t="shared" si="9"/>
        <v>77</v>
      </c>
      <c r="V16" s="250">
        <v>0</v>
      </c>
      <c r="W16" s="250">
        <v>0</v>
      </c>
      <c r="X16" s="250">
        <v>56</v>
      </c>
      <c r="Y16" s="250">
        <v>0</v>
      </c>
      <c r="Z16" s="250">
        <v>0</v>
      </c>
      <c r="AA16" s="250">
        <v>21</v>
      </c>
      <c r="AB16" s="250">
        <f t="shared" si="10"/>
        <v>12</v>
      </c>
      <c r="AC16" s="250">
        <v>0</v>
      </c>
      <c r="AD16" s="250">
        <v>0</v>
      </c>
      <c r="AE16" s="250">
        <v>6</v>
      </c>
      <c r="AF16" s="250">
        <v>0</v>
      </c>
      <c r="AG16" s="250">
        <v>0</v>
      </c>
      <c r="AH16" s="250">
        <v>6</v>
      </c>
      <c r="AI16" s="250">
        <f t="shared" si="11"/>
        <v>334</v>
      </c>
      <c r="AJ16" s="250">
        <f t="shared" si="12"/>
        <v>334</v>
      </c>
      <c r="AK16" s="250">
        <v>0</v>
      </c>
      <c r="AL16" s="250">
        <v>0</v>
      </c>
      <c r="AM16" s="250">
        <v>0</v>
      </c>
      <c r="AN16" s="250">
        <v>334</v>
      </c>
      <c r="AO16" s="250">
        <v>0</v>
      </c>
      <c r="AP16" s="250">
        <v>0</v>
      </c>
      <c r="AQ16" s="250">
        <f t="shared" si="13"/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 t="shared" si="14"/>
        <v>0</v>
      </c>
      <c r="AY16" s="250">
        <f t="shared" si="15"/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 t="shared" si="16"/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 t="shared" si="17"/>
        <v>0</v>
      </c>
      <c r="BN16" s="250">
        <f t="shared" si="18"/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 t="shared" si="19"/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 t="shared" si="20"/>
        <v>17</v>
      </c>
      <c r="CC16" s="250">
        <f t="shared" si="21"/>
        <v>17</v>
      </c>
      <c r="CD16" s="250">
        <v>0</v>
      </c>
      <c r="CE16" s="250">
        <v>0</v>
      </c>
      <c r="CF16" s="250">
        <v>0</v>
      </c>
      <c r="CG16" s="250">
        <v>17</v>
      </c>
      <c r="CH16" s="250">
        <v>0</v>
      </c>
      <c r="CI16" s="250">
        <v>0</v>
      </c>
      <c r="CJ16" s="250">
        <f t="shared" si="22"/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 t="shared" si="23"/>
        <v>0</v>
      </c>
      <c r="CR16" s="250">
        <f t="shared" si="24"/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f t="shared" si="25"/>
        <v>0</v>
      </c>
      <c r="CZ16" s="250">
        <v>0</v>
      </c>
      <c r="DA16" s="250">
        <v>0</v>
      </c>
      <c r="DB16" s="250">
        <v>0</v>
      </c>
      <c r="DC16" s="250">
        <v>0</v>
      </c>
      <c r="DD16" s="250">
        <v>0</v>
      </c>
      <c r="DE16" s="250">
        <v>0</v>
      </c>
      <c r="DF16" s="250">
        <f t="shared" si="26"/>
        <v>0</v>
      </c>
      <c r="DG16" s="250">
        <f t="shared" si="27"/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f t="shared" si="28"/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 t="shared" si="29"/>
        <v>532</v>
      </c>
      <c r="DV16" s="250">
        <v>214</v>
      </c>
      <c r="DW16" s="250">
        <v>0</v>
      </c>
      <c r="DX16" s="250">
        <v>318</v>
      </c>
      <c r="DY16" s="250">
        <v>0</v>
      </c>
      <c r="DZ16" s="250">
        <f t="shared" si="30"/>
        <v>0</v>
      </c>
      <c r="EA16" s="250">
        <f t="shared" si="31"/>
        <v>0</v>
      </c>
      <c r="EB16" s="250">
        <v>0</v>
      </c>
      <c r="EC16" s="250">
        <v>0</v>
      </c>
      <c r="ED16" s="250">
        <v>0</v>
      </c>
      <c r="EE16" s="250">
        <v>0</v>
      </c>
      <c r="EF16" s="250">
        <v>0</v>
      </c>
      <c r="EG16" s="250">
        <v>0</v>
      </c>
      <c r="EH16" s="250">
        <f t="shared" si="32"/>
        <v>0</v>
      </c>
      <c r="EI16" s="250">
        <v>0</v>
      </c>
      <c r="EJ16" s="250">
        <v>0</v>
      </c>
      <c r="EK16" s="250">
        <v>0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338</v>
      </c>
      <c r="B17" s="203" t="s">
        <v>358</v>
      </c>
      <c r="C17" s="202" t="s">
        <v>359</v>
      </c>
      <c r="D17" s="250">
        <f t="shared" si="4"/>
        <v>5312</v>
      </c>
      <c r="E17" s="250">
        <f t="shared" si="5"/>
        <v>3924</v>
      </c>
      <c r="F17" s="250">
        <f t="shared" si="6"/>
        <v>3805</v>
      </c>
      <c r="G17" s="250">
        <v>0</v>
      </c>
      <c r="H17" s="250">
        <v>3749</v>
      </c>
      <c r="I17" s="250">
        <v>0</v>
      </c>
      <c r="J17" s="250">
        <v>0</v>
      </c>
      <c r="K17" s="250">
        <v>0</v>
      </c>
      <c r="L17" s="250">
        <v>56</v>
      </c>
      <c r="M17" s="250">
        <f t="shared" si="7"/>
        <v>119</v>
      </c>
      <c r="N17" s="250">
        <v>0</v>
      </c>
      <c r="O17" s="250">
        <v>90</v>
      </c>
      <c r="P17" s="250">
        <v>0</v>
      </c>
      <c r="Q17" s="250">
        <v>0</v>
      </c>
      <c r="R17" s="250">
        <v>0</v>
      </c>
      <c r="S17" s="250">
        <v>29</v>
      </c>
      <c r="T17" s="250">
        <f t="shared" si="8"/>
        <v>179</v>
      </c>
      <c r="U17" s="250">
        <f t="shared" si="9"/>
        <v>152</v>
      </c>
      <c r="V17" s="250">
        <v>0</v>
      </c>
      <c r="W17" s="250">
        <v>0</v>
      </c>
      <c r="X17" s="250">
        <v>107</v>
      </c>
      <c r="Y17" s="250">
        <v>1</v>
      </c>
      <c r="Z17" s="250">
        <v>0</v>
      </c>
      <c r="AA17" s="250">
        <v>44</v>
      </c>
      <c r="AB17" s="250">
        <f t="shared" si="10"/>
        <v>27</v>
      </c>
      <c r="AC17" s="250">
        <v>0</v>
      </c>
      <c r="AD17" s="250">
        <v>0</v>
      </c>
      <c r="AE17" s="250">
        <v>14</v>
      </c>
      <c r="AF17" s="250">
        <v>0</v>
      </c>
      <c r="AG17" s="250">
        <v>0</v>
      </c>
      <c r="AH17" s="250">
        <v>13</v>
      </c>
      <c r="AI17" s="250">
        <f t="shared" si="11"/>
        <v>36</v>
      </c>
      <c r="AJ17" s="250">
        <f t="shared" si="12"/>
        <v>36</v>
      </c>
      <c r="AK17" s="250">
        <v>0</v>
      </c>
      <c r="AL17" s="250">
        <v>0</v>
      </c>
      <c r="AM17" s="250">
        <v>0</v>
      </c>
      <c r="AN17" s="250">
        <v>36</v>
      </c>
      <c r="AO17" s="250">
        <v>0</v>
      </c>
      <c r="AP17" s="250">
        <v>0</v>
      </c>
      <c r="AQ17" s="250">
        <f t="shared" si="13"/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 t="shared" si="14"/>
        <v>0</v>
      </c>
      <c r="AY17" s="250">
        <f t="shared" si="15"/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 t="shared" si="16"/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 t="shared" si="17"/>
        <v>0</v>
      </c>
      <c r="BN17" s="250">
        <f t="shared" si="18"/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 t="shared" si="19"/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 t="shared" si="20"/>
        <v>0</v>
      </c>
      <c r="CC17" s="250">
        <f t="shared" si="21"/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 t="shared" si="22"/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 t="shared" si="23"/>
        <v>0</v>
      </c>
      <c r="CR17" s="250">
        <f t="shared" si="24"/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f t="shared" si="25"/>
        <v>0</v>
      </c>
      <c r="CZ17" s="250">
        <v>0</v>
      </c>
      <c r="DA17" s="250">
        <v>0</v>
      </c>
      <c r="DB17" s="250">
        <v>0</v>
      </c>
      <c r="DC17" s="250">
        <v>0</v>
      </c>
      <c r="DD17" s="250">
        <v>0</v>
      </c>
      <c r="DE17" s="250">
        <v>0</v>
      </c>
      <c r="DF17" s="250">
        <f t="shared" si="26"/>
        <v>0</v>
      </c>
      <c r="DG17" s="250">
        <f t="shared" si="27"/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f t="shared" si="28"/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 t="shared" si="29"/>
        <v>1173</v>
      </c>
      <c r="DV17" s="250">
        <v>432</v>
      </c>
      <c r="DW17" s="250">
        <v>0</v>
      </c>
      <c r="DX17" s="250">
        <v>741</v>
      </c>
      <c r="DY17" s="250">
        <v>0</v>
      </c>
      <c r="DZ17" s="250">
        <f t="shared" si="30"/>
        <v>0</v>
      </c>
      <c r="EA17" s="250">
        <f t="shared" si="31"/>
        <v>0</v>
      </c>
      <c r="EB17" s="250">
        <v>0</v>
      </c>
      <c r="EC17" s="250">
        <v>0</v>
      </c>
      <c r="ED17" s="250">
        <v>0</v>
      </c>
      <c r="EE17" s="250">
        <v>0</v>
      </c>
      <c r="EF17" s="250">
        <v>0</v>
      </c>
      <c r="EG17" s="250">
        <v>0</v>
      </c>
      <c r="EH17" s="250">
        <f t="shared" si="32"/>
        <v>0</v>
      </c>
      <c r="EI17" s="250">
        <v>0</v>
      </c>
      <c r="EJ17" s="250">
        <v>0</v>
      </c>
      <c r="EK17" s="250">
        <v>0</v>
      </c>
      <c r="EL17" s="250">
        <v>0</v>
      </c>
      <c r="EM17" s="250">
        <v>0</v>
      </c>
      <c r="EN17" s="250">
        <v>0</v>
      </c>
    </row>
    <row r="18" spans="1:144" s="201" customFormat="1" ht="12" customHeight="1">
      <c r="A18" s="202" t="s">
        <v>338</v>
      </c>
      <c r="B18" s="203" t="s">
        <v>360</v>
      </c>
      <c r="C18" s="202" t="s">
        <v>361</v>
      </c>
      <c r="D18" s="250">
        <f t="shared" si="4"/>
        <v>5718</v>
      </c>
      <c r="E18" s="250">
        <f t="shared" si="5"/>
        <v>4433</v>
      </c>
      <c r="F18" s="250">
        <f t="shared" si="6"/>
        <v>4363</v>
      </c>
      <c r="G18" s="250">
        <v>0</v>
      </c>
      <c r="H18" s="250">
        <v>4314</v>
      </c>
      <c r="I18" s="250">
        <v>0</v>
      </c>
      <c r="J18" s="250">
        <v>0</v>
      </c>
      <c r="K18" s="250">
        <v>0</v>
      </c>
      <c r="L18" s="250">
        <v>49</v>
      </c>
      <c r="M18" s="250">
        <f t="shared" si="7"/>
        <v>70</v>
      </c>
      <c r="N18" s="250">
        <v>0</v>
      </c>
      <c r="O18" s="250">
        <v>44</v>
      </c>
      <c r="P18" s="250">
        <v>0</v>
      </c>
      <c r="Q18" s="250">
        <v>0</v>
      </c>
      <c r="R18" s="250">
        <v>0</v>
      </c>
      <c r="S18" s="250">
        <v>26</v>
      </c>
      <c r="T18" s="250">
        <f t="shared" si="8"/>
        <v>176</v>
      </c>
      <c r="U18" s="250">
        <f t="shared" si="9"/>
        <v>150</v>
      </c>
      <c r="V18" s="250">
        <v>0</v>
      </c>
      <c r="W18" s="250">
        <v>0</v>
      </c>
      <c r="X18" s="250">
        <v>124</v>
      </c>
      <c r="Y18" s="250">
        <v>1</v>
      </c>
      <c r="Z18" s="250">
        <v>0</v>
      </c>
      <c r="AA18" s="250">
        <v>25</v>
      </c>
      <c r="AB18" s="250">
        <f t="shared" si="10"/>
        <v>26</v>
      </c>
      <c r="AC18" s="250">
        <v>0</v>
      </c>
      <c r="AD18" s="250">
        <v>0</v>
      </c>
      <c r="AE18" s="250">
        <v>12</v>
      </c>
      <c r="AF18" s="250">
        <v>0</v>
      </c>
      <c r="AG18" s="250">
        <v>0</v>
      </c>
      <c r="AH18" s="250">
        <v>14</v>
      </c>
      <c r="AI18" s="250">
        <f t="shared" si="11"/>
        <v>4</v>
      </c>
      <c r="AJ18" s="250">
        <f t="shared" si="12"/>
        <v>4</v>
      </c>
      <c r="AK18" s="250">
        <v>0</v>
      </c>
      <c r="AL18" s="250">
        <v>0</v>
      </c>
      <c r="AM18" s="250">
        <v>0</v>
      </c>
      <c r="AN18" s="250">
        <v>4</v>
      </c>
      <c r="AO18" s="250">
        <v>0</v>
      </c>
      <c r="AP18" s="250">
        <v>0</v>
      </c>
      <c r="AQ18" s="250">
        <f t="shared" si="13"/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 t="shared" si="14"/>
        <v>0</v>
      </c>
      <c r="AY18" s="250">
        <f t="shared" si="15"/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 t="shared" si="16"/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 t="shared" si="17"/>
        <v>0</v>
      </c>
      <c r="BN18" s="250">
        <f t="shared" si="18"/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 t="shared" si="19"/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 t="shared" si="20"/>
        <v>0</v>
      </c>
      <c r="CC18" s="250">
        <f t="shared" si="21"/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 t="shared" si="22"/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 t="shared" si="23"/>
        <v>0</v>
      </c>
      <c r="CR18" s="250">
        <f t="shared" si="24"/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f t="shared" si="25"/>
        <v>0</v>
      </c>
      <c r="CZ18" s="250">
        <v>0</v>
      </c>
      <c r="DA18" s="250">
        <v>0</v>
      </c>
      <c r="DB18" s="250">
        <v>0</v>
      </c>
      <c r="DC18" s="250">
        <v>0</v>
      </c>
      <c r="DD18" s="250">
        <v>0</v>
      </c>
      <c r="DE18" s="250">
        <v>0</v>
      </c>
      <c r="DF18" s="250">
        <f t="shared" si="26"/>
        <v>0</v>
      </c>
      <c r="DG18" s="250">
        <f t="shared" si="27"/>
        <v>0</v>
      </c>
      <c r="DH18" s="250">
        <v>0</v>
      </c>
      <c r="DI18" s="250">
        <v>0</v>
      </c>
      <c r="DJ18" s="250">
        <v>0</v>
      </c>
      <c r="DK18" s="250">
        <v>0</v>
      </c>
      <c r="DL18" s="250">
        <v>0</v>
      </c>
      <c r="DM18" s="250">
        <v>0</v>
      </c>
      <c r="DN18" s="250">
        <f t="shared" si="28"/>
        <v>0</v>
      </c>
      <c r="DO18" s="250">
        <v>0</v>
      </c>
      <c r="DP18" s="250">
        <v>0</v>
      </c>
      <c r="DQ18" s="250">
        <v>0</v>
      </c>
      <c r="DR18" s="250">
        <v>0</v>
      </c>
      <c r="DS18" s="250">
        <v>0</v>
      </c>
      <c r="DT18" s="250">
        <v>0</v>
      </c>
      <c r="DU18" s="250">
        <f t="shared" si="29"/>
        <v>1105</v>
      </c>
      <c r="DV18" s="250">
        <v>352</v>
      </c>
      <c r="DW18" s="250">
        <v>0</v>
      </c>
      <c r="DX18" s="250">
        <v>753</v>
      </c>
      <c r="DY18" s="250">
        <v>0</v>
      </c>
      <c r="DZ18" s="250">
        <f t="shared" si="30"/>
        <v>0</v>
      </c>
      <c r="EA18" s="250">
        <f t="shared" si="31"/>
        <v>0</v>
      </c>
      <c r="EB18" s="250">
        <v>0</v>
      </c>
      <c r="EC18" s="250">
        <v>0</v>
      </c>
      <c r="ED18" s="250">
        <v>0</v>
      </c>
      <c r="EE18" s="250">
        <v>0</v>
      </c>
      <c r="EF18" s="250">
        <v>0</v>
      </c>
      <c r="EG18" s="250">
        <v>0</v>
      </c>
      <c r="EH18" s="250">
        <f t="shared" si="32"/>
        <v>0</v>
      </c>
      <c r="EI18" s="250">
        <v>0</v>
      </c>
      <c r="EJ18" s="250">
        <v>0</v>
      </c>
      <c r="EK18" s="250">
        <v>0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338</v>
      </c>
      <c r="B19" s="203" t="s">
        <v>362</v>
      </c>
      <c r="C19" s="202" t="s">
        <v>363</v>
      </c>
      <c r="D19" s="250">
        <f t="shared" si="4"/>
        <v>4590</v>
      </c>
      <c r="E19" s="250">
        <f t="shared" si="5"/>
        <v>3262</v>
      </c>
      <c r="F19" s="250">
        <f t="shared" si="6"/>
        <v>3135</v>
      </c>
      <c r="G19" s="250">
        <v>0</v>
      </c>
      <c r="H19" s="250">
        <v>3081</v>
      </c>
      <c r="I19" s="250">
        <v>0</v>
      </c>
      <c r="J19" s="250">
        <v>4</v>
      </c>
      <c r="K19" s="250">
        <v>0</v>
      </c>
      <c r="L19" s="250">
        <v>50</v>
      </c>
      <c r="M19" s="250">
        <f t="shared" si="7"/>
        <v>127</v>
      </c>
      <c r="N19" s="250">
        <v>0</v>
      </c>
      <c r="O19" s="250">
        <v>98</v>
      </c>
      <c r="P19" s="250">
        <v>0</v>
      </c>
      <c r="Q19" s="250">
        <v>0</v>
      </c>
      <c r="R19" s="250">
        <v>0</v>
      </c>
      <c r="S19" s="250">
        <v>29</v>
      </c>
      <c r="T19" s="250">
        <f t="shared" si="8"/>
        <v>237</v>
      </c>
      <c r="U19" s="250">
        <f t="shared" si="9"/>
        <v>205</v>
      </c>
      <c r="V19" s="250">
        <v>0</v>
      </c>
      <c r="W19" s="250">
        <v>0</v>
      </c>
      <c r="X19" s="250">
        <v>120</v>
      </c>
      <c r="Y19" s="250">
        <v>31</v>
      </c>
      <c r="Z19" s="250">
        <v>0</v>
      </c>
      <c r="AA19" s="250">
        <v>54</v>
      </c>
      <c r="AB19" s="250">
        <f t="shared" si="10"/>
        <v>32</v>
      </c>
      <c r="AC19" s="250">
        <v>0</v>
      </c>
      <c r="AD19" s="250">
        <v>0</v>
      </c>
      <c r="AE19" s="250">
        <v>18</v>
      </c>
      <c r="AF19" s="250">
        <v>0</v>
      </c>
      <c r="AG19" s="250">
        <v>0</v>
      </c>
      <c r="AH19" s="250">
        <v>14</v>
      </c>
      <c r="AI19" s="250">
        <f t="shared" si="11"/>
        <v>7</v>
      </c>
      <c r="AJ19" s="250">
        <f t="shared" si="12"/>
        <v>7</v>
      </c>
      <c r="AK19" s="250">
        <v>0</v>
      </c>
      <c r="AL19" s="250">
        <v>0</v>
      </c>
      <c r="AM19" s="250">
        <v>0</v>
      </c>
      <c r="AN19" s="250">
        <v>7</v>
      </c>
      <c r="AO19" s="250">
        <v>0</v>
      </c>
      <c r="AP19" s="250">
        <v>0</v>
      </c>
      <c r="AQ19" s="250">
        <f t="shared" si="13"/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 t="shared" si="14"/>
        <v>0</v>
      </c>
      <c r="AY19" s="250">
        <f t="shared" si="15"/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 t="shared" si="16"/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 t="shared" si="17"/>
        <v>0</v>
      </c>
      <c r="BN19" s="250">
        <f t="shared" si="18"/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 t="shared" si="19"/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 t="shared" si="20"/>
        <v>0</v>
      </c>
      <c r="CC19" s="250">
        <f t="shared" si="21"/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 t="shared" si="22"/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f t="shared" si="23"/>
        <v>103</v>
      </c>
      <c r="CR19" s="250">
        <f t="shared" si="24"/>
        <v>103</v>
      </c>
      <c r="CS19" s="250">
        <v>0</v>
      </c>
      <c r="CT19" s="250">
        <v>0</v>
      </c>
      <c r="CU19" s="250">
        <v>0</v>
      </c>
      <c r="CV19" s="250">
        <v>103</v>
      </c>
      <c r="CW19" s="250">
        <v>0</v>
      </c>
      <c r="CX19" s="250">
        <v>0</v>
      </c>
      <c r="CY19" s="250">
        <f t="shared" si="25"/>
        <v>0</v>
      </c>
      <c r="CZ19" s="250">
        <v>0</v>
      </c>
      <c r="DA19" s="250">
        <v>0</v>
      </c>
      <c r="DB19" s="250">
        <v>0</v>
      </c>
      <c r="DC19" s="250">
        <v>0</v>
      </c>
      <c r="DD19" s="250">
        <v>0</v>
      </c>
      <c r="DE19" s="250">
        <v>0</v>
      </c>
      <c r="DF19" s="250">
        <f t="shared" si="26"/>
        <v>0</v>
      </c>
      <c r="DG19" s="250">
        <f t="shared" si="27"/>
        <v>0</v>
      </c>
      <c r="DH19" s="250">
        <v>0</v>
      </c>
      <c r="DI19" s="250">
        <v>0</v>
      </c>
      <c r="DJ19" s="250">
        <v>0</v>
      </c>
      <c r="DK19" s="250">
        <v>0</v>
      </c>
      <c r="DL19" s="250">
        <v>0</v>
      </c>
      <c r="DM19" s="250">
        <v>0</v>
      </c>
      <c r="DN19" s="250">
        <f t="shared" si="28"/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 t="shared" si="29"/>
        <v>981</v>
      </c>
      <c r="DV19" s="250">
        <v>981</v>
      </c>
      <c r="DW19" s="250">
        <v>0</v>
      </c>
      <c r="DX19" s="250">
        <v>0</v>
      </c>
      <c r="DY19" s="250">
        <v>0</v>
      </c>
      <c r="DZ19" s="250">
        <f t="shared" si="30"/>
        <v>0</v>
      </c>
      <c r="EA19" s="250">
        <f t="shared" si="31"/>
        <v>0</v>
      </c>
      <c r="EB19" s="250">
        <v>0</v>
      </c>
      <c r="EC19" s="250">
        <v>0</v>
      </c>
      <c r="ED19" s="250">
        <v>0</v>
      </c>
      <c r="EE19" s="250">
        <v>0</v>
      </c>
      <c r="EF19" s="250">
        <v>0</v>
      </c>
      <c r="EG19" s="250">
        <v>0</v>
      </c>
      <c r="EH19" s="250">
        <f t="shared" si="32"/>
        <v>0</v>
      </c>
      <c r="EI19" s="250">
        <v>0</v>
      </c>
      <c r="EJ19" s="250">
        <v>0</v>
      </c>
      <c r="EK19" s="250">
        <v>0</v>
      </c>
      <c r="EL19" s="250">
        <v>0</v>
      </c>
      <c r="EM19" s="250">
        <v>0</v>
      </c>
      <c r="EN19" s="250">
        <v>0</v>
      </c>
    </row>
    <row r="20" spans="1:144" s="201" customFormat="1" ht="12" customHeight="1">
      <c r="A20" s="202" t="s">
        <v>338</v>
      </c>
      <c r="B20" s="203" t="s">
        <v>364</v>
      </c>
      <c r="C20" s="202" t="s">
        <v>365</v>
      </c>
      <c r="D20" s="250">
        <f t="shared" si="4"/>
        <v>2361</v>
      </c>
      <c r="E20" s="250">
        <f t="shared" si="5"/>
        <v>1222</v>
      </c>
      <c r="F20" s="250">
        <f t="shared" si="6"/>
        <v>1209</v>
      </c>
      <c r="G20" s="250">
        <v>0</v>
      </c>
      <c r="H20" s="250">
        <v>1209</v>
      </c>
      <c r="I20" s="250">
        <v>0</v>
      </c>
      <c r="J20" s="250">
        <v>0</v>
      </c>
      <c r="K20" s="250">
        <v>0</v>
      </c>
      <c r="L20" s="250">
        <v>0</v>
      </c>
      <c r="M20" s="250">
        <f t="shared" si="7"/>
        <v>13</v>
      </c>
      <c r="N20" s="250">
        <v>0</v>
      </c>
      <c r="O20" s="250">
        <v>13</v>
      </c>
      <c r="P20" s="250">
        <v>0</v>
      </c>
      <c r="Q20" s="250">
        <v>0</v>
      </c>
      <c r="R20" s="250">
        <v>0</v>
      </c>
      <c r="S20" s="250">
        <v>0</v>
      </c>
      <c r="T20" s="250">
        <f t="shared" si="8"/>
        <v>0</v>
      </c>
      <c r="U20" s="250">
        <f t="shared" si="9"/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v>0</v>
      </c>
      <c r="AA20" s="250">
        <v>0</v>
      </c>
      <c r="AB20" s="250">
        <f t="shared" si="10"/>
        <v>0</v>
      </c>
      <c r="AC20" s="250"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f t="shared" si="11"/>
        <v>0</v>
      </c>
      <c r="AJ20" s="250">
        <f t="shared" si="12"/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 t="shared" si="13"/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 t="shared" si="14"/>
        <v>0</v>
      </c>
      <c r="AY20" s="250">
        <f t="shared" si="15"/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 t="shared" si="16"/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 t="shared" si="17"/>
        <v>0</v>
      </c>
      <c r="BN20" s="250">
        <f t="shared" si="18"/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 t="shared" si="19"/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 t="shared" si="20"/>
        <v>21</v>
      </c>
      <c r="CC20" s="250">
        <f t="shared" si="21"/>
        <v>21</v>
      </c>
      <c r="CD20" s="250">
        <v>0</v>
      </c>
      <c r="CE20" s="250">
        <v>0</v>
      </c>
      <c r="CF20" s="250">
        <v>0</v>
      </c>
      <c r="CG20" s="250">
        <v>21</v>
      </c>
      <c r="CH20" s="250">
        <v>0</v>
      </c>
      <c r="CI20" s="250">
        <v>0</v>
      </c>
      <c r="CJ20" s="250">
        <f t="shared" si="22"/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 t="shared" si="23"/>
        <v>249</v>
      </c>
      <c r="CR20" s="250">
        <f t="shared" si="24"/>
        <v>240</v>
      </c>
      <c r="CS20" s="250">
        <v>0</v>
      </c>
      <c r="CT20" s="250">
        <v>0</v>
      </c>
      <c r="CU20" s="250">
        <v>62</v>
      </c>
      <c r="CV20" s="250">
        <v>175</v>
      </c>
      <c r="CW20" s="250">
        <v>2</v>
      </c>
      <c r="CX20" s="250">
        <v>1</v>
      </c>
      <c r="CY20" s="250">
        <f t="shared" si="25"/>
        <v>9</v>
      </c>
      <c r="CZ20" s="250">
        <v>0</v>
      </c>
      <c r="DA20" s="250">
        <v>0</v>
      </c>
      <c r="DB20" s="250">
        <v>5</v>
      </c>
      <c r="DC20" s="250">
        <v>0</v>
      </c>
      <c r="DD20" s="250">
        <v>0</v>
      </c>
      <c r="DE20" s="250">
        <v>4</v>
      </c>
      <c r="DF20" s="250">
        <f t="shared" si="26"/>
        <v>0</v>
      </c>
      <c r="DG20" s="250">
        <f t="shared" si="27"/>
        <v>0</v>
      </c>
      <c r="DH20" s="250">
        <v>0</v>
      </c>
      <c r="DI20" s="250">
        <v>0</v>
      </c>
      <c r="DJ20" s="250">
        <v>0</v>
      </c>
      <c r="DK20" s="250">
        <v>0</v>
      </c>
      <c r="DL20" s="250">
        <v>0</v>
      </c>
      <c r="DM20" s="250">
        <v>0</v>
      </c>
      <c r="DN20" s="250">
        <f t="shared" si="28"/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 t="shared" si="29"/>
        <v>869</v>
      </c>
      <c r="DV20" s="250">
        <v>869</v>
      </c>
      <c r="DW20" s="250">
        <v>0</v>
      </c>
      <c r="DX20" s="250">
        <v>0</v>
      </c>
      <c r="DY20" s="250">
        <v>0</v>
      </c>
      <c r="DZ20" s="250">
        <f t="shared" si="30"/>
        <v>0</v>
      </c>
      <c r="EA20" s="250">
        <f t="shared" si="31"/>
        <v>0</v>
      </c>
      <c r="EB20" s="250">
        <v>0</v>
      </c>
      <c r="EC20" s="250">
        <v>0</v>
      </c>
      <c r="ED20" s="250">
        <v>0</v>
      </c>
      <c r="EE20" s="250">
        <v>0</v>
      </c>
      <c r="EF20" s="250">
        <v>0</v>
      </c>
      <c r="EG20" s="250">
        <v>0</v>
      </c>
      <c r="EH20" s="250">
        <f t="shared" si="32"/>
        <v>0</v>
      </c>
      <c r="EI20" s="250">
        <v>0</v>
      </c>
      <c r="EJ20" s="250">
        <v>0</v>
      </c>
      <c r="EK20" s="250">
        <v>0</v>
      </c>
      <c r="EL20" s="250">
        <v>0</v>
      </c>
      <c r="EM20" s="250">
        <v>0</v>
      </c>
      <c r="EN20" s="250">
        <v>0</v>
      </c>
    </row>
    <row r="21" spans="1:144" s="201" customFormat="1" ht="12" customHeight="1">
      <c r="A21" s="202" t="s">
        <v>338</v>
      </c>
      <c r="B21" s="203" t="s">
        <v>366</v>
      </c>
      <c r="C21" s="202" t="s">
        <v>367</v>
      </c>
      <c r="D21" s="250">
        <f t="shared" si="4"/>
        <v>4362</v>
      </c>
      <c r="E21" s="250">
        <f t="shared" si="5"/>
        <v>3161</v>
      </c>
      <c r="F21" s="250">
        <f t="shared" si="6"/>
        <v>3062</v>
      </c>
      <c r="G21" s="250">
        <v>0</v>
      </c>
      <c r="H21" s="250">
        <v>3062</v>
      </c>
      <c r="I21" s="250">
        <v>0</v>
      </c>
      <c r="J21" s="250">
        <v>0</v>
      </c>
      <c r="K21" s="250">
        <v>0</v>
      </c>
      <c r="L21" s="250">
        <v>0</v>
      </c>
      <c r="M21" s="250">
        <f t="shared" si="7"/>
        <v>99</v>
      </c>
      <c r="N21" s="250">
        <v>0</v>
      </c>
      <c r="O21" s="250">
        <v>99</v>
      </c>
      <c r="P21" s="250">
        <v>0</v>
      </c>
      <c r="Q21" s="250">
        <v>0</v>
      </c>
      <c r="R21" s="250">
        <v>0</v>
      </c>
      <c r="S21" s="250">
        <v>0</v>
      </c>
      <c r="T21" s="250">
        <f t="shared" si="8"/>
        <v>8</v>
      </c>
      <c r="U21" s="250">
        <f t="shared" si="9"/>
        <v>8</v>
      </c>
      <c r="V21" s="250">
        <v>8</v>
      </c>
      <c r="W21" s="250">
        <v>0</v>
      </c>
      <c r="X21" s="250">
        <v>0</v>
      </c>
      <c r="Y21" s="250">
        <v>0</v>
      </c>
      <c r="Z21" s="250">
        <v>0</v>
      </c>
      <c r="AA21" s="250">
        <v>0</v>
      </c>
      <c r="AB21" s="250">
        <f t="shared" si="10"/>
        <v>0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f t="shared" si="11"/>
        <v>5</v>
      </c>
      <c r="AJ21" s="250">
        <f t="shared" si="12"/>
        <v>5</v>
      </c>
      <c r="AK21" s="250">
        <v>0</v>
      </c>
      <c r="AL21" s="250">
        <v>0</v>
      </c>
      <c r="AM21" s="250">
        <v>0</v>
      </c>
      <c r="AN21" s="250">
        <v>5</v>
      </c>
      <c r="AO21" s="250">
        <v>0</v>
      </c>
      <c r="AP21" s="250">
        <v>0</v>
      </c>
      <c r="AQ21" s="250">
        <f t="shared" si="13"/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 t="shared" si="14"/>
        <v>0</v>
      </c>
      <c r="AY21" s="250">
        <f t="shared" si="15"/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 t="shared" si="16"/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 t="shared" si="17"/>
        <v>0</v>
      </c>
      <c r="BN21" s="250">
        <f t="shared" si="18"/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 t="shared" si="19"/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 t="shared" si="20"/>
        <v>0</v>
      </c>
      <c r="CC21" s="250">
        <f t="shared" si="21"/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 t="shared" si="22"/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f t="shared" si="23"/>
        <v>1188</v>
      </c>
      <c r="CR21" s="250">
        <f t="shared" si="24"/>
        <v>1146</v>
      </c>
      <c r="CS21" s="250">
        <v>0</v>
      </c>
      <c r="CT21" s="250">
        <v>0</v>
      </c>
      <c r="CU21" s="250">
        <v>218</v>
      </c>
      <c r="CV21" s="250">
        <v>904</v>
      </c>
      <c r="CW21" s="250">
        <v>10</v>
      </c>
      <c r="CX21" s="250">
        <v>14</v>
      </c>
      <c r="CY21" s="250">
        <f t="shared" si="25"/>
        <v>42</v>
      </c>
      <c r="CZ21" s="250">
        <v>0</v>
      </c>
      <c r="DA21" s="250">
        <v>0</v>
      </c>
      <c r="DB21" s="250">
        <v>26</v>
      </c>
      <c r="DC21" s="250">
        <v>3</v>
      </c>
      <c r="DD21" s="250">
        <v>0</v>
      </c>
      <c r="DE21" s="250">
        <v>13</v>
      </c>
      <c r="DF21" s="250">
        <f t="shared" si="26"/>
        <v>0</v>
      </c>
      <c r="DG21" s="250">
        <f t="shared" si="27"/>
        <v>0</v>
      </c>
      <c r="DH21" s="250">
        <v>0</v>
      </c>
      <c r="DI21" s="250">
        <v>0</v>
      </c>
      <c r="DJ21" s="250">
        <v>0</v>
      </c>
      <c r="DK21" s="250">
        <v>0</v>
      </c>
      <c r="DL21" s="250">
        <v>0</v>
      </c>
      <c r="DM21" s="250">
        <v>0</v>
      </c>
      <c r="DN21" s="250">
        <f t="shared" si="28"/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 t="shared" si="29"/>
        <v>0</v>
      </c>
      <c r="DV21" s="250">
        <v>0</v>
      </c>
      <c r="DW21" s="250">
        <v>0</v>
      </c>
      <c r="DX21" s="250">
        <v>0</v>
      </c>
      <c r="DY21" s="250">
        <v>0</v>
      </c>
      <c r="DZ21" s="250">
        <f t="shared" si="30"/>
        <v>0</v>
      </c>
      <c r="EA21" s="250">
        <f t="shared" si="31"/>
        <v>0</v>
      </c>
      <c r="EB21" s="250">
        <v>0</v>
      </c>
      <c r="EC21" s="250">
        <v>0</v>
      </c>
      <c r="ED21" s="250">
        <v>0</v>
      </c>
      <c r="EE21" s="250">
        <v>0</v>
      </c>
      <c r="EF21" s="250">
        <v>0</v>
      </c>
      <c r="EG21" s="250">
        <v>0</v>
      </c>
      <c r="EH21" s="250">
        <f t="shared" si="32"/>
        <v>0</v>
      </c>
      <c r="EI21" s="250">
        <v>0</v>
      </c>
      <c r="EJ21" s="250">
        <v>0</v>
      </c>
      <c r="EK21" s="250">
        <v>0</v>
      </c>
      <c r="EL21" s="250">
        <v>0</v>
      </c>
      <c r="EM21" s="250">
        <v>0</v>
      </c>
      <c r="EN21" s="250">
        <v>0</v>
      </c>
    </row>
    <row r="22" spans="1:144" s="201" customFormat="1" ht="12" customHeight="1">
      <c r="A22" s="202" t="s">
        <v>338</v>
      </c>
      <c r="B22" s="203" t="s">
        <v>368</v>
      </c>
      <c r="C22" s="202" t="s">
        <v>369</v>
      </c>
      <c r="D22" s="250">
        <f t="shared" si="4"/>
        <v>3159</v>
      </c>
      <c r="E22" s="250">
        <f t="shared" si="5"/>
        <v>2462</v>
      </c>
      <c r="F22" s="250">
        <f t="shared" si="6"/>
        <v>1705</v>
      </c>
      <c r="G22" s="250">
        <v>0</v>
      </c>
      <c r="H22" s="250">
        <v>1705</v>
      </c>
      <c r="I22" s="250">
        <v>0</v>
      </c>
      <c r="J22" s="250">
        <v>0</v>
      </c>
      <c r="K22" s="250">
        <v>0</v>
      </c>
      <c r="L22" s="250">
        <v>0</v>
      </c>
      <c r="M22" s="250">
        <f t="shared" si="7"/>
        <v>757</v>
      </c>
      <c r="N22" s="250"/>
      <c r="O22" s="250">
        <v>757</v>
      </c>
      <c r="P22" s="250">
        <v>0</v>
      </c>
      <c r="Q22" s="250">
        <v>0</v>
      </c>
      <c r="R22" s="250">
        <v>0</v>
      </c>
      <c r="S22" s="250">
        <v>0</v>
      </c>
      <c r="T22" s="250">
        <f t="shared" si="8"/>
        <v>0</v>
      </c>
      <c r="U22" s="250">
        <f t="shared" si="9"/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v>0</v>
      </c>
      <c r="AA22" s="250">
        <v>0</v>
      </c>
      <c r="AB22" s="250">
        <f t="shared" si="10"/>
        <v>0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f t="shared" si="11"/>
        <v>10</v>
      </c>
      <c r="AJ22" s="250">
        <f t="shared" si="12"/>
        <v>10</v>
      </c>
      <c r="AK22" s="250">
        <v>0</v>
      </c>
      <c r="AL22" s="250">
        <v>0</v>
      </c>
      <c r="AM22" s="250">
        <v>0</v>
      </c>
      <c r="AN22" s="250">
        <v>10</v>
      </c>
      <c r="AO22" s="250">
        <v>0</v>
      </c>
      <c r="AP22" s="250">
        <v>0</v>
      </c>
      <c r="AQ22" s="250">
        <f t="shared" si="13"/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 t="shared" si="14"/>
        <v>0</v>
      </c>
      <c r="AY22" s="250">
        <f t="shared" si="15"/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 t="shared" si="16"/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 t="shared" si="17"/>
        <v>0</v>
      </c>
      <c r="BN22" s="250">
        <f t="shared" si="18"/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 t="shared" si="19"/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 t="shared" si="20"/>
        <v>0</v>
      </c>
      <c r="CC22" s="250">
        <f t="shared" si="21"/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 t="shared" si="22"/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 t="shared" si="23"/>
        <v>687</v>
      </c>
      <c r="CR22" s="250">
        <f t="shared" si="24"/>
        <v>628</v>
      </c>
      <c r="CS22" s="250">
        <v>0</v>
      </c>
      <c r="CT22" s="250">
        <v>0</v>
      </c>
      <c r="CU22" s="250">
        <v>110</v>
      </c>
      <c r="CV22" s="250">
        <v>462</v>
      </c>
      <c r="CW22" s="250">
        <v>5</v>
      </c>
      <c r="CX22" s="250">
        <v>51</v>
      </c>
      <c r="CY22" s="250">
        <f t="shared" si="25"/>
        <v>59</v>
      </c>
      <c r="CZ22" s="250">
        <v>0</v>
      </c>
      <c r="DA22" s="250">
        <v>0</v>
      </c>
      <c r="DB22" s="250">
        <v>43</v>
      </c>
      <c r="DC22" s="250">
        <v>2</v>
      </c>
      <c r="DD22" s="250">
        <v>0</v>
      </c>
      <c r="DE22" s="250">
        <v>14</v>
      </c>
      <c r="DF22" s="250">
        <f t="shared" si="26"/>
        <v>0</v>
      </c>
      <c r="DG22" s="250">
        <f t="shared" si="27"/>
        <v>0</v>
      </c>
      <c r="DH22" s="250">
        <v>0</v>
      </c>
      <c r="DI22" s="250">
        <v>0</v>
      </c>
      <c r="DJ22" s="250">
        <v>0</v>
      </c>
      <c r="DK22" s="250">
        <v>0</v>
      </c>
      <c r="DL22" s="250">
        <v>0</v>
      </c>
      <c r="DM22" s="250">
        <v>0</v>
      </c>
      <c r="DN22" s="250">
        <f t="shared" si="28"/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 t="shared" si="29"/>
        <v>0</v>
      </c>
      <c r="DV22" s="250">
        <v>0</v>
      </c>
      <c r="DW22" s="250">
        <v>0</v>
      </c>
      <c r="DX22" s="250">
        <v>0</v>
      </c>
      <c r="DY22" s="250">
        <v>0</v>
      </c>
      <c r="DZ22" s="250">
        <f t="shared" si="30"/>
        <v>0</v>
      </c>
      <c r="EA22" s="250">
        <f t="shared" si="31"/>
        <v>0</v>
      </c>
      <c r="EB22" s="250">
        <v>0</v>
      </c>
      <c r="EC22" s="250">
        <v>0</v>
      </c>
      <c r="ED22" s="250">
        <v>0</v>
      </c>
      <c r="EE22" s="250">
        <v>0</v>
      </c>
      <c r="EF22" s="250">
        <v>0</v>
      </c>
      <c r="EG22" s="250">
        <v>0</v>
      </c>
      <c r="EH22" s="250">
        <f t="shared" si="32"/>
        <v>0</v>
      </c>
      <c r="EI22" s="250">
        <v>0</v>
      </c>
      <c r="EJ22" s="250">
        <v>0</v>
      </c>
      <c r="EK22" s="250">
        <v>0</v>
      </c>
      <c r="EL22" s="250">
        <v>0</v>
      </c>
      <c r="EM22" s="250">
        <v>0</v>
      </c>
      <c r="EN22" s="250">
        <v>0</v>
      </c>
    </row>
    <row r="23" spans="1:144" s="201" customFormat="1" ht="12" customHeight="1">
      <c r="A23" s="202" t="s">
        <v>338</v>
      </c>
      <c r="B23" s="203" t="s">
        <v>370</v>
      </c>
      <c r="C23" s="202" t="s">
        <v>371</v>
      </c>
      <c r="D23" s="250">
        <f t="shared" si="4"/>
        <v>3421</v>
      </c>
      <c r="E23" s="250">
        <f t="shared" si="5"/>
        <v>2659</v>
      </c>
      <c r="F23" s="250">
        <f t="shared" si="6"/>
        <v>1777</v>
      </c>
      <c r="G23" s="250">
        <v>0</v>
      </c>
      <c r="H23" s="250">
        <v>1777</v>
      </c>
      <c r="I23" s="250">
        <v>0</v>
      </c>
      <c r="J23" s="250">
        <v>0</v>
      </c>
      <c r="K23" s="250">
        <v>0</v>
      </c>
      <c r="L23" s="250">
        <v>0</v>
      </c>
      <c r="M23" s="250">
        <f t="shared" si="7"/>
        <v>882</v>
      </c>
      <c r="N23" s="250">
        <v>0</v>
      </c>
      <c r="O23" s="250">
        <v>882</v>
      </c>
      <c r="P23" s="250">
        <v>0</v>
      </c>
      <c r="Q23" s="250">
        <v>0</v>
      </c>
      <c r="R23" s="250">
        <v>0</v>
      </c>
      <c r="S23" s="250">
        <v>0</v>
      </c>
      <c r="T23" s="250">
        <f t="shared" si="8"/>
        <v>0</v>
      </c>
      <c r="U23" s="250">
        <f t="shared" si="9"/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v>0</v>
      </c>
      <c r="AA23" s="250">
        <v>0</v>
      </c>
      <c r="AB23" s="250">
        <f t="shared" si="10"/>
        <v>0</v>
      </c>
      <c r="AC23" s="250"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f t="shared" si="11"/>
        <v>8</v>
      </c>
      <c r="AJ23" s="250">
        <f t="shared" si="12"/>
        <v>8</v>
      </c>
      <c r="AK23" s="250">
        <v>0</v>
      </c>
      <c r="AL23" s="250">
        <v>0</v>
      </c>
      <c r="AM23" s="250">
        <v>0</v>
      </c>
      <c r="AN23" s="250">
        <v>8</v>
      </c>
      <c r="AO23" s="250">
        <v>0</v>
      </c>
      <c r="AP23" s="250">
        <v>0</v>
      </c>
      <c r="AQ23" s="250">
        <f t="shared" si="13"/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 t="shared" si="14"/>
        <v>0</v>
      </c>
      <c r="AY23" s="250">
        <f t="shared" si="15"/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 t="shared" si="16"/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 t="shared" si="17"/>
        <v>0</v>
      </c>
      <c r="BN23" s="250">
        <f t="shared" si="18"/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 t="shared" si="19"/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 t="shared" si="20"/>
        <v>0</v>
      </c>
      <c r="CC23" s="250">
        <f t="shared" si="21"/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 t="shared" si="22"/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f t="shared" si="23"/>
        <v>754</v>
      </c>
      <c r="CR23" s="250">
        <f t="shared" si="24"/>
        <v>708</v>
      </c>
      <c r="CS23" s="250">
        <v>0</v>
      </c>
      <c r="CT23" s="250">
        <v>0</v>
      </c>
      <c r="CU23" s="250">
        <v>115</v>
      </c>
      <c r="CV23" s="250">
        <v>556</v>
      </c>
      <c r="CW23" s="250">
        <v>6</v>
      </c>
      <c r="CX23" s="250">
        <v>31</v>
      </c>
      <c r="CY23" s="250">
        <f t="shared" si="25"/>
        <v>46</v>
      </c>
      <c r="CZ23" s="250">
        <v>0</v>
      </c>
      <c r="DA23" s="250">
        <v>0</v>
      </c>
      <c r="DB23" s="250">
        <v>29</v>
      </c>
      <c r="DC23" s="250">
        <v>0</v>
      </c>
      <c r="DD23" s="250">
        <v>0</v>
      </c>
      <c r="DE23" s="250">
        <v>17</v>
      </c>
      <c r="DF23" s="250">
        <f t="shared" si="26"/>
        <v>0</v>
      </c>
      <c r="DG23" s="250">
        <f t="shared" si="27"/>
        <v>0</v>
      </c>
      <c r="DH23" s="250">
        <v>0</v>
      </c>
      <c r="DI23" s="250">
        <v>0</v>
      </c>
      <c r="DJ23" s="250">
        <v>0</v>
      </c>
      <c r="DK23" s="250">
        <v>0</v>
      </c>
      <c r="DL23" s="250">
        <v>0</v>
      </c>
      <c r="DM23" s="250">
        <v>0</v>
      </c>
      <c r="DN23" s="250">
        <f t="shared" si="28"/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 t="shared" si="29"/>
        <v>0</v>
      </c>
      <c r="DV23" s="250">
        <v>0</v>
      </c>
      <c r="DW23" s="250">
        <v>0</v>
      </c>
      <c r="DX23" s="250">
        <v>0</v>
      </c>
      <c r="DY23" s="250">
        <v>0</v>
      </c>
      <c r="DZ23" s="250">
        <f t="shared" si="30"/>
        <v>0</v>
      </c>
      <c r="EA23" s="250">
        <f t="shared" si="31"/>
        <v>0</v>
      </c>
      <c r="EB23" s="250">
        <v>0</v>
      </c>
      <c r="EC23" s="250">
        <v>0</v>
      </c>
      <c r="ED23" s="250">
        <v>0</v>
      </c>
      <c r="EE23" s="250">
        <v>0</v>
      </c>
      <c r="EF23" s="250">
        <v>0</v>
      </c>
      <c r="EG23" s="250">
        <v>0</v>
      </c>
      <c r="EH23" s="250">
        <f t="shared" si="32"/>
        <v>0</v>
      </c>
      <c r="EI23" s="250">
        <v>0</v>
      </c>
      <c r="EJ23" s="250">
        <v>0</v>
      </c>
      <c r="EK23" s="250">
        <v>0</v>
      </c>
      <c r="EL23" s="250">
        <v>0</v>
      </c>
      <c r="EM23" s="250">
        <v>0</v>
      </c>
      <c r="EN23" s="250">
        <v>0</v>
      </c>
    </row>
    <row r="24" spans="1:144" s="201" customFormat="1" ht="12" customHeight="1">
      <c r="A24" s="202" t="s">
        <v>338</v>
      </c>
      <c r="B24" s="203" t="s">
        <v>372</v>
      </c>
      <c r="C24" s="202" t="s">
        <v>373</v>
      </c>
      <c r="D24" s="250">
        <f t="shared" si="4"/>
        <v>1422</v>
      </c>
      <c r="E24" s="250">
        <f t="shared" si="5"/>
        <v>1022</v>
      </c>
      <c r="F24" s="250">
        <f t="shared" si="6"/>
        <v>776</v>
      </c>
      <c r="G24" s="250">
        <v>0</v>
      </c>
      <c r="H24" s="250">
        <v>776</v>
      </c>
      <c r="I24" s="250">
        <v>0</v>
      </c>
      <c r="J24" s="250">
        <v>0</v>
      </c>
      <c r="K24" s="250">
        <v>0</v>
      </c>
      <c r="L24" s="250">
        <v>0</v>
      </c>
      <c r="M24" s="250">
        <f t="shared" si="7"/>
        <v>246</v>
      </c>
      <c r="N24" s="250">
        <v>0</v>
      </c>
      <c r="O24" s="250">
        <v>246</v>
      </c>
      <c r="P24" s="250">
        <v>0</v>
      </c>
      <c r="Q24" s="250">
        <v>0</v>
      </c>
      <c r="R24" s="250">
        <v>0</v>
      </c>
      <c r="S24" s="250">
        <v>0</v>
      </c>
      <c r="T24" s="250">
        <f t="shared" si="8"/>
        <v>0</v>
      </c>
      <c r="U24" s="250">
        <f t="shared" si="9"/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v>0</v>
      </c>
      <c r="AA24" s="250">
        <v>0</v>
      </c>
      <c r="AB24" s="250">
        <f t="shared" si="10"/>
        <v>0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f t="shared" si="11"/>
        <v>8</v>
      </c>
      <c r="AJ24" s="250">
        <f t="shared" si="12"/>
        <v>8</v>
      </c>
      <c r="AK24" s="250">
        <v>0</v>
      </c>
      <c r="AL24" s="250">
        <v>0</v>
      </c>
      <c r="AM24" s="250">
        <v>0</v>
      </c>
      <c r="AN24" s="250">
        <v>8</v>
      </c>
      <c r="AO24" s="250">
        <v>0</v>
      </c>
      <c r="AP24" s="250">
        <v>0</v>
      </c>
      <c r="AQ24" s="250">
        <f t="shared" si="13"/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 t="shared" si="14"/>
        <v>0</v>
      </c>
      <c r="AY24" s="250">
        <f t="shared" si="15"/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 t="shared" si="16"/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 t="shared" si="17"/>
        <v>0</v>
      </c>
      <c r="BN24" s="250">
        <f t="shared" si="18"/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 t="shared" si="19"/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 t="shared" si="20"/>
        <v>0</v>
      </c>
      <c r="CC24" s="250">
        <f t="shared" si="21"/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 t="shared" si="22"/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f t="shared" si="23"/>
        <v>392</v>
      </c>
      <c r="CR24" s="250">
        <f t="shared" si="24"/>
        <v>256</v>
      </c>
      <c r="CS24" s="250">
        <v>0</v>
      </c>
      <c r="CT24" s="250">
        <v>0</v>
      </c>
      <c r="CU24" s="250">
        <v>32</v>
      </c>
      <c r="CV24" s="250">
        <v>213</v>
      </c>
      <c r="CW24" s="250">
        <v>11</v>
      </c>
      <c r="CX24" s="250">
        <v>0</v>
      </c>
      <c r="CY24" s="250">
        <f t="shared" si="25"/>
        <v>136</v>
      </c>
      <c r="CZ24" s="250">
        <v>0</v>
      </c>
      <c r="DA24" s="250">
        <v>0</v>
      </c>
      <c r="DB24" s="250">
        <v>65</v>
      </c>
      <c r="DC24" s="250">
        <v>62</v>
      </c>
      <c r="DD24" s="250">
        <v>0</v>
      </c>
      <c r="DE24" s="250">
        <v>9</v>
      </c>
      <c r="DF24" s="250">
        <f t="shared" si="26"/>
        <v>0</v>
      </c>
      <c r="DG24" s="250">
        <f t="shared" si="27"/>
        <v>0</v>
      </c>
      <c r="DH24" s="250">
        <v>0</v>
      </c>
      <c r="DI24" s="250">
        <v>0</v>
      </c>
      <c r="DJ24" s="250">
        <v>0</v>
      </c>
      <c r="DK24" s="250">
        <v>0</v>
      </c>
      <c r="DL24" s="250">
        <v>0</v>
      </c>
      <c r="DM24" s="250">
        <v>0</v>
      </c>
      <c r="DN24" s="250">
        <f t="shared" si="28"/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 t="shared" si="29"/>
        <v>0</v>
      </c>
      <c r="DV24" s="250">
        <v>0</v>
      </c>
      <c r="DW24" s="250">
        <v>0</v>
      </c>
      <c r="DX24" s="250">
        <v>0</v>
      </c>
      <c r="DY24" s="250">
        <v>0</v>
      </c>
      <c r="DZ24" s="250">
        <f t="shared" si="30"/>
        <v>0</v>
      </c>
      <c r="EA24" s="250">
        <f t="shared" si="31"/>
        <v>0</v>
      </c>
      <c r="EB24" s="250">
        <v>0</v>
      </c>
      <c r="EC24" s="250">
        <v>0</v>
      </c>
      <c r="ED24" s="250">
        <v>0</v>
      </c>
      <c r="EE24" s="250">
        <v>0</v>
      </c>
      <c r="EF24" s="250">
        <v>0</v>
      </c>
      <c r="EG24" s="250">
        <v>0</v>
      </c>
      <c r="EH24" s="250">
        <f t="shared" si="32"/>
        <v>0</v>
      </c>
      <c r="EI24" s="250">
        <v>0</v>
      </c>
      <c r="EJ24" s="250">
        <v>0</v>
      </c>
      <c r="EK24" s="250">
        <v>0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338</v>
      </c>
      <c r="B25" s="203" t="s">
        <v>374</v>
      </c>
      <c r="C25" s="202" t="s">
        <v>375</v>
      </c>
      <c r="D25" s="250">
        <f t="shared" si="4"/>
        <v>1010</v>
      </c>
      <c r="E25" s="250">
        <f t="shared" si="5"/>
        <v>743</v>
      </c>
      <c r="F25" s="250">
        <f t="shared" si="6"/>
        <v>619</v>
      </c>
      <c r="G25" s="250">
        <v>0</v>
      </c>
      <c r="H25" s="250">
        <v>618</v>
      </c>
      <c r="I25" s="250">
        <v>0</v>
      </c>
      <c r="J25" s="250">
        <v>0</v>
      </c>
      <c r="K25" s="250">
        <v>0</v>
      </c>
      <c r="L25" s="250">
        <v>1</v>
      </c>
      <c r="M25" s="250">
        <f t="shared" si="7"/>
        <v>124</v>
      </c>
      <c r="N25" s="250">
        <v>0</v>
      </c>
      <c r="O25" s="250">
        <v>112</v>
      </c>
      <c r="P25" s="250">
        <v>0</v>
      </c>
      <c r="Q25" s="250">
        <v>0</v>
      </c>
      <c r="R25" s="250">
        <v>0</v>
      </c>
      <c r="S25" s="250">
        <v>12</v>
      </c>
      <c r="T25" s="250">
        <f t="shared" si="8"/>
        <v>0</v>
      </c>
      <c r="U25" s="250">
        <f t="shared" si="9"/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v>0</v>
      </c>
      <c r="AA25" s="250">
        <v>0</v>
      </c>
      <c r="AB25" s="250">
        <f t="shared" si="10"/>
        <v>0</v>
      </c>
      <c r="AC25" s="250"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f t="shared" si="11"/>
        <v>7</v>
      </c>
      <c r="AJ25" s="250">
        <f t="shared" si="12"/>
        <v>7</v>
      </c>
      <c r="AK25" s="250">
        <v>0</v>
      </c>
      <c r="AL25" s="250">
        <v>0</v>
      </c>
      <c r="AM25" s="250">
        <v>0</v>
      </c>
      <c r="AN25" s="250">
        <v>7</v>
      </c>
      <c r="AO25" s="250">
        <v>0</v>
      </c>
      <c r="AP25" s="250">
        <v>0</v>
      </c>
      <c r="AQ25" s="250">
        <f t="shared" si="13"/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f t="shared" si="14"/>
        <v>0</v>
      </c>
      <c r="AY25" s="250">
        <f t="shared" si="15"/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 t="shared" si="16"/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 t="shared" si="17"/>
        <v>0</v>
      </c>
      <c r="BN25" s="250">
        <f t="shared" si="18"/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 t="shared" si="19"/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 t="shared" si="20"/>
        <v>0</v>
      </c>
      <c r="CC25" s="250">
        <f t="shared" si="21"/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 t="shared" si="22"/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f t="shared" si="23"/>
        <v>251</v>
      </c>
      <c r="CR25" s="250">
        <f t="shared" si="24"/>
        <v>225</v>
      </c>
      <c r="CS25" s="250">
        <v>0</v>
      </c>
      <c r="CT25" s="250">
        <v>0</v>
      </c>
      <c r="CU25" s="250">
        <v>53</v>
      </c>
      <c r="CV25" s="250">
        <v>167</v>
      </c>
      <c r="CW25" s="250">
        <v>2</v>
      </c>
      <c r="CX25" s="250">
        <v>3</v>
      </c>
      <c r="CY25" s="250">
        <f t="shared" si="25"/>
        <v>26</v>
      </c>
      <c r="CZ25" s="250">
        <v>0</v>
      </c>
      <c r="DA25" s="250">
        <v>0</v>
      </c>
      <c r="DB25" s="250">
        <v>14</v>
      </c>
      <c r="DC25" s="250">
        <v>10</v>
      </c>
      <c r="DD25" s="250">
        <v>0</v>
      </c>
      <c r="DE25" s="250">
        <v>2</v>
      </c>
      <c r="DF25" s="250">
        <f t="shared" si="26"/>
        <v>0</v>
      </c>
      <c r="DG25" s="250">
        <f t="shared" si="27"/>
        <v>0</v>
      </c>
      <c r="DH25" s="250">
        <v>0</v>
      </c>
      <c r="DI25" s="250">
        <v>0</v>
      </c>
      <c r="DJ25" s="250">
        <v>0</v>
      </c>
      <c r="DK25" s="250">
        <v>0</v>
      </c>
      <c r="DL25" s="250">
        <v>0</v>
      </c>
      <c r="DM25" s="250">
        <v>0</v>
      </c>
      <c r="DN25" s="250">
        <f t="shared" si="28"/>
        <v>0</v>
      </c>
      <c r="DO25" s="250">
        <v>0</v>
      </c>
      <c r="DP25" s="250">
        <v>0</v>
      </c>
      <c r="DQ25" s="250">
        <v>0</v>
      </c>
      <c r="DR25" s="250">
        <v>0</v>
      </c>
      <c r="DS25" s="250">
        <v>0</v>
      </c>
      <c r="DT25" s="250">
        <v>0</v>
      </c>
      <c r="DU25" s="250">
        <f t="shared" si="29"/>
        <v>9</v>
      </c>
      <c r="DV25" s="250">
        <v>2</v>
      </c>
      <c r="DW25" s="250">
        <v>7</v>
      </c>
      <c r="DX25" s="250">
        <v>0</v>
      </c>
      <c r="DY25" s="250">
        <v>0</v>
      </c>
      <c r="DZ25" s="250">
        <f t="shared" si="30"/>
        <v>0</v>
      </c>
      <c r="EA25" s="250">
        <f t="shared" si="31"/>
        <v>0</v>
      </c>
      <c r="EB25" s="250">
        <v>0</v>
      </c>
      <c r="EC25" s="250">
        <v>0</v>
      </c>
      <c r="ED25" s="250">
        <v>0</v>
      </c>
      <c r="EE25" s="250">
        <v>0</v>
      </c>
      <c r="EF25" s="250">
        <v>0</v>
      </c>
      <c r="EG25" s="250">
        <v>0</v>
      </c>
      <c r="EH25" s="250">
        <f t="shared" si="32"/>
        <v>0</v>
      </c>
      <c r="EI25" s="250">
        <v>0</v>
      </c>
      <c r="EJ25" s="250">
        <v>0</v>
      </c>
      <c r="EK25" s="250">
        <v>0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338</v>
      </c>
      <c r="B26" s="203" t="s">
        <v>376</v>
      </c>
      <c r="C26" s="202" t="s">
        <v>377</v>
      </c>
      <c r="D26" s="250">
        <f t="shared" si="4"/>
        <v>873</v>
      </c>
      <c r="E26" s="250">
        <f t="shared" si="5"/>
        <v>601</v>
      </c>
      <c r="F26" s="250">
        <f t="shared" si="6"/>
        <v>432</v>
      </c>
      <c r="G26" s="250">
        <v>0</v>
      </c>
      <c r="H26" s="250">
        <v>431</v>
      </c>
      <c r="I26" s="250">
        <v>0</v>
      </c>
      <c r="J26" s="250">
        <v>0</v>
      </c>
      <c r="K26" s="250">
        <v>0</v>
      </c>
      <c r="L26" s="250">
        <v>1</v>
      </c>
      <c r="M26" s="250">
        <f t="shared" si="7"/>
        <v>169</v>
      </c>
      <c r="N26" s="250">
        <v>0</v>
      </c>
      <c r="O26" s="250">
        <v>169</v>
      </c>
      <c r="P26" s="250">
        <v>0</v>
      </c>
      <c r="Q26" s="250">
        <v>0</v>
      </c>
      <c r="R26" s="250">
        <v>0</v>
      </c>
      <c r="S26" s="250">
        <v>0</v>
      </c>
      <c r="T26" s="250">
        <f t="shared" si="8"/>
        <v>0</v>
      </c>
      <c r="U26" s="250">
        <f t="shared" si="9"/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v>0</v>
      </c>
      <c r="AA26" s="250">
        <v>0</v>
      </c>
      <c r="AB26" s="250">
        <f t="shared" si="10"/>
        <v>0</v>
      </c>
      <c r="AC26" s="250"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f t="shared" si="11"/>
        <v>0</v>
      </c>
      <c r="AJ26" s="250">
        <f t="shared" si="12"/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 t="shared" si="13"/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 t="shared" si="14"/>
        <v>0</v>
      </c>
      <c r="AY26" s="250">
        <f t="shared" si="15"/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 t="shared" si="16"/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 t="shared" si="17"/>
        <v>0</v>
      </c>
      <c r="BN26" s="250">
        <f t="shared" si="18"/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 t="shared" si="19"/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 t="shared" si="20"/>
        <v>0</v>
      </c>
      <c r="CC26" s="250">
        <f t="shared" si="21"/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 t="shared" si="22"/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f t="shared" si="23"/>
        <v>241</v>
      </c>
      <c r="CR26" s="250">
        <f t="shared" si="24"/>
        <v>231</v>
      </c>
      <c r="CS26" s="250">
        <v>0</v>
      </c>
      <c r="CT26" s="250">
        <v>0</v>
      </c>
      <c r="CU26" s="250">
        <v>39</v>
      </c>
      <c r="CV26" s="250">
        <v>188</v>
      </c>
      <c r="CW26" s="250">
        <v>0</v>
      </c>
      <c r="CX26" s="250">
        <v>4</v>
      </c>
      <c r="CY26" s="250">
        <f t="shared" si="25"/>
        <v>10</v>
      </c>
      <c r="CZ26" s="250">
        <v>0</v>
      </c>
      <c r="DA26" s="250">
        <v>0</v>
      </c>
      <c r="DB26" s="250">
        <v>7</v>
      </c>
      <c r="DC26" s="250">
        <v>0</v>
      </c>
      <c r="DD26" s="250">
        <v>0</v>
      </c>
      <c r="DE26" s="250">
        <v>3</v>
      </c>
      <c r="DF26" s="250">
        <f t="shared" si="26"/>
        <v>0</v>
      </c>
      <c r="DG26" s="250">
        <f t="shared" si="27"/>
        <v>0</v>
      </c>
      <c r="DH26" s="250">
        <v>0</v>
      </c>
      <c r="DI26" s="250">
        <v>0</v>
      </c>
      <c r="DJ26" s="250">
        <v>0</v>
      </c>
      <c r="DK26" s="250">
        <v>0</v>
      </c>
      <c r="DL26" s="250">
        <v>0</v>
      </c>
      <c r="DM26" s="250">
        <v>0</v>
      </c>
      <c r="DN26" s="250">
        <f t="shared" si="28"/>
        <v>0</v>
      </c>
      <c r="DO26" s="250">
        <v>0</v>
      </c>
      <c r="DP26" s="250">
        <v>0</v>
      </c>
      <c r="DQ26" s="250">
        <v>0</v>
      </c>
      <c r="DR26" s="250">
        <v>0</v>
      </c>
      <c r="DS26" s="250">
        <v>0</v>
      </c>
      <c r="DT26" s="250">
        <v>0</v>
      </c>
      <c r="DU26" s="250">
        <f t="shared" si="29"/>
        <v>31</v>
      </c>
      <c r="DV26" s="250">
        <v>30</v>
      </c>
      <c r="DW26" s="250">
        <v>1</v>
      </c>
      <c r="DX26" s="250">
        <v>0</v>
      </c>
      <c r="DY26" s="250">
        <v>0</v>
      </c>
      <c r="DZ26" s="250">
        <f t="shared" si="30"/>
        <v>0</v>
      </c>
      <c r="EA26" s="250">
        <f t="shared" si="31"/>
        <v>0</v>
      </c>
      <c r="EB26" s="250">
        <v>0</v>
      </c>
      <c r="EC26" s="250">
        <v>0</v>
      </c>
      <c r="ED26" s="250">
        <v>0</v>
      </c>
      <c r="EE26" s="250">
        <v>0</v>
      </c>
      <c r="EF26" s="250">
        <v>0</v>
      </c>
      <c r="EG26" s="250">
        <v>0</v>
      </c>
      <c r="EH26" s="250">
        <f t="shared" si="32"/>
        <v>0</v>
      </c>
      <c r="EI26" s="250">
        <v>0</v>
      </c>
      <c r="EJ26" s="250">
        <v>0</v>
      </c>
      <c r="EK26" s="250">
        <v>0</v>
      </c>
      <c r="EL26" s="250">
        <v>0</v>
      </c>
      <c r="EM26" s="250">
        <v>0</v>
      </c>
      <c r="EN26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298" t="s">
        <v>378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09" t="s">
        <v>134</v>
      </c>
      <c r="B2" s="309" t="s">
        <v>135</v>
      </c>
      <c r="C2" s="309" t="s">
        <v>136</v>
      </c>
      <c r="D2" s="256" t="s">
        <v>379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380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381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0"/>
      <c r="B3" s="310"/>
      <c r="C3" s="312"/>
      <c r="D3" s="333" t="s">
        <v>158</v>
      </c>
      <c r="E3" s="309" t="s">
        <v>162</v>
      </c>
      <c r="F3" s="334" t="s">
        <v>382</v>
      </c>
      <c r="G3" s="338"/>
      <c r="H3" s="338"/>
      <c r="I3" s="338"/>
      <c r="J3" s="338"/>
      <c r="K3" s="338"/>
      <c r="L3" s="338"/>
      <c r="M3" s="339"/>
      <c r="N3" s="309" t="s">
        <v>383</v>
      </c>
      <c r="O3" s="309" t="s">
        <v>384</v>
      </c>
      <c r="P3" s="333" t="s">
        <v>158</v>
      </c>
      <c r="Q3" s="309" t="s">
        <v>162</v>
      </c>
      <c r="R3" s="340" t="s">
        <v>385</v>
      </c>
      <c r="S3" s="341"/>
      <c r="T3" s="341"/>
      <c r="U3" s="341"/>
      <c r="V3" s="341"/>
      <c r="W3" s="341"/>
      <c r="X3" s="341"/>
      <c r="Y3" s="342"/>
      <c r="Z3" s="333" t="s">
        <v>158</v>
      </c>
      <c r="AA3" s="309" t="s">
        <v>163</v>
      </c>
      <c r="AB3" s="309" t="s">
        <v>179</v>
      </c>
      <c r="AC3" s="263" t="s">
        <v>386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0"/>
      <c r="B4" s="310"/>
      <c r="C4" s="312"/>
      <c r="D4" s="333"/>
      <c r="E4" s="312"/>
      <c r="F4" s="333" t="s">
        <v>158</v>
      </c>
      <c r="G4" s="309" t="s">
        <v>168</v>
      </c>
      <c r="H4" s="309" t="s">
        <v>170</v>
      </c>
      <c r="I4" s="309" t="s">
        <v>172</v>
      </c>
      <c r="J4" s="309" t="s">
        <v>174</v>
      </c>
      <c r="K4" s="309" t="s">
        <v>182</v>
      </c>
      <c r="L4" s="309" t="s">
        <v>178</v>
      </c>
      <c r="M4" s="309" t="s">
        <v>183</v>
      </c>
      <c r="N4" s="312"/>
      <c r="O4" s="343"/>
      <c r="P4" s="333"/>
      <c r="Q4" s="312"/>
      <c r="R4" s="310" t="s">
        <v>158</v>
      </c>
      <c r="S4" s="309" t="s">
        <v>168</v>
      </c>
      <c r="T4" s="309" t="s">
        <v>170</v>
      </c>
      <c r="U4" s="309" t="s">
        <v>172</v>
      </c>
      <c r="V4" s="309" t="s">
        <v>174</v>
      </c>
      <c r="W4" s="309" t="s">
        <v>182</v>
      </c>
      <c r="X4" s="309" t="s">
        <v>178</v>
      </c>
      <c r="Y4" s="309" t="s">
        <v>183</v>
      </c>
      <c r="Z4" s="333"/>
      <c r="AA4" s="312"/>
      <c r="AB4" s="312"/>
      <c r="AC4" s="333" t="s">
        <v>158</v>
      </c>
      <c r="AD4" s="309" t="s">
        <v>168</v>
      </c>
      <c r="AE4" s="309" t="s">
        <v>170</v>
      </c>
      <c r="AF4" s="309" t="s">
        <v>172</v>
      </c>
      <c r="AG4" s="309" t="s">
        <v>174</v>
      </c>
      <c r="AH4" s="309" t="s">
        <v>182</v>
      </c>
      <c r="AI4" s="309" t="s">
        <v>178</v>
      </c>
      <c r="AJ4" s="309" t="s">
        <v>183</v>
      </c>
    </row>
    <row r="5" spans="1:36" s="191" customFormat="1" ht="25.5" customHeight="1">
      <c r="A5" s="310"/>
      <c r="B5" s="310"/>
      <c r="C5" s="312"/>
      <c r="D5" s="333"/>
      <c r="E5" s="312"/>
      <c r="F5" s="333"/>
      <c r="G5" s="312"/>
      <c r="H5" s="310"/>
      <c r="I5" s="310"/>
      <c r="J5" s="310"/>
      <c r="K5" s="310"/>
      <c r="L5" s="310"/>
      <c r="M5" s="312"/>
      <c r="N5" s="310"/>
      <c r="O5" s="343"/>
      <c r="P5" s="333"/>
      <c r="Q5" s="310"/>
      <c r="R5" s="312"/>
      <c r="S5" s="312"/>
      <c r="T5" s="310"/>
      <c r="U5" s="310"/>
      <c r="V5" s="310"/>
      <c r="W5" s="310"/>
      <c r="X5" s="310"/>
      <c r="Y5" s="312"/>
      <c r="Z5" s="333"/>
      <c r="AA5" s="310"/>
      <c r="AB5" s="310"/>
      <c r="AC5" s="333"/>
      <c r="AD5" s="312"/>
      <c r="AE5" s="310"/>
      <c r="AF5" s="310"/>
      <c r="AG5" s="310"/>
      <c r="AH5" s="310"/>
      <c r="AI5" s="310"/>
      <c r="AJ5" s="312"/>
    </row>
    <row r="6" spans="1:36" s="206" customFormat="1" ht="11.25">
      <c r="A6" s="310"/>
      <c r="B6" s="311"/>
      <c r="C6" s="312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 aca="true" t="shared" si="0" ref="D7:AJ7">SUM(D8:D26)</f>
        <v>199847</v>
      </c>
      <c r="E7" s="276">
        <f t="shared" si="0"/>
        <v>154974</v>
      </c>
      <c r="F7" s="276">
        <f t="shared" si="0"/>
        <v>31411</v>
      </c>
      <c r="G7" s="276">
        <f t="shared" si="0"/>
        <v>1472</v>
      </c>
      <c r="H7" s="276">
        <f t="shared" si="0"/>
        <v>4767</v>
      </c>
      <c r="I7" s="276">
        <f t="shared" si="0"/>
        <v>0</v>
      </c>
      <c r="J7" s="276">
        <f t="shared" si="0"/>
        <v>0</v>
      </c>
      <c r="K7" s="276">
        <f t="shared" si="0"/>
        <v>235</v>
      </c>
      <c r="L7" s="276">
        <f t="shared" si="0"/>
        <v>24937</v>
      </c>
      <c r="M7" s="276">
        <f t="shared" si="0"/>
        <v>0</v>
      </c>
      <c r="N7" s="276">
        <f t="shared" si="0"/>
        <v>325</v>
      </c>
      <c r="O7" s="276">
        <f t="shared" si="0"/>
        <v>13137</v>
      </c>
      <c r="P7" s="276">
        <f t="shared" si="0"/>
        <v>156197</v>
      </c>
      <c r="Q7" s="276">
        <f t="shared" si="0"/>
        <v>154974</v>
      </c>
      <c r="R7" s="276">
        <f t="shared" si="0"/>
        <v>1223</v>
      </c>
      <c r="S7" s="276">
        <f t="shared" si="0"/>
        <v>368</v>
      </c>
      <c r="T7" s="276">
        <f t="shared" si="0"/>
        <v>0</v>
      </c>
      <c r="U7" s="276">
        <f t="shared" si="0"/>
        <v>0</v>
      </c>
      <c r="V7" s="276">
        <f t="shared" si="0"/>
        <v>0</v>
      </c>
      <c r="W7" s="276">
        <f t="shared" si="0"/>
        <v>0</v>
      </c>
      <c r="X7" s="276">
        <f t="shared" si="0"/>
        <v>855</v>
      </c>
      <c r="Y7" s="276">
        <f t="shared" si="0"/>
        <v>0</v>
      </c>
      <c r="Z7" s="276">
        <f t="shared" si="0"/>
        <v>19113</v>
      </c>
      <c r="AA7" s="276">
        <f t="shared" si="0"/>
        <v>325</v>
      </c>
      <c r="AB7" s="276">
        <f t="shared" si="0"/>
        <v>12455</v>
      </c>
      <c r="AC7" s="276">
        <f t="shared" si="0"/>
        <v>6333</v>
      </c>
      <c r="AD7" s="276">
        <f t="shared" si="0"/>
        <v>398</v>
      </c>
      <c r="AE7" s="276">
        <f t="shared" si="0"/>
        <v>0</v>
      </c>
      <c r="AF7" s="276">
        <f t="shared" si="0"/>
        <v>0</v>
      </c>
      <c r="AG7" s="276">
        <f t="shared" si="0"/>
        <v>0</v>
      </c>
      <c r="AH7" s="276">
        <f t="shared" si="0"/>
        <v>0</v>
      </c>
      <c r="AI7" s="276">
        <f t="shared" si="0"/>
        <v>5935</v>
      </c>
      <c r="AJ7" s="276">
        <f t="shared" si="0"/>
        <v>0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 aca="true" t="shared" si="1" ref="D8:D26">SUM(E8,F8,N8,O8)</f>
        <v>64299</v>
      </c>
      <c r="E8" s="249">
        <f aca="true" t="shared" si="2" ref="E8:E26">+Q8</f>
        <v>53328</v>
      </c>
      <c r="F8" s="249">
        <f aca="true" t="shared" si="3" ref="F8:F26">SUM(G8:M8)</f>
        <v>7748</v>
      </c>
      <c r="G8" s="249">
        <v>0</v>
      </c>
      <c r="H8" s="249">
        <v>636</v>
      </c>
      <c r="I8" s="249">
        <v>0</v>
      </c>
      <c r="J8" s="249">
        <v>0</v>
      </c>
      <c r="K8" s="249">
        <v>0</v>
      </c>
      <c r="L8" s="249">
        <v>7112</v>
      </c>
      <c r="M8" s="249">
        <v>0</v>
      </c>
      <c r="N8" s="249">
        <f aca="true" t="shared" si="4" ref="N8:N26">+AA8</f>
        <v>325</v>
      </c>
      <c r="O8" s="249">
        <f>+'資源化量内訳'!Y8</f>
        <v>2898</v>
      </c>
      <c r="P8" s="249">
        <f aca="true" t="shared" si="5" ref="P8:P26">+SUM(Q8,R8)</f>
        <v>53328</v>
      </c>
      <c r="Q8" s="249">
        <v>53328</v>
      </c>
      <c r="R8" s="249">
        <f aca="true" t="shared" si="6" ref="R8:R26">+SUM(S8,T8,U8,V8,W8,X8,Y8)</f>
        <v>0</v>
      </c>
      <c r="S8" s="249">
        <v>0</v>
      </c>
      <c r="T8" s="249">
        <v>0</v>
      </c>
      <c r="U8" s="249">
        <v>0</v>
      </c>
      <c r="V8" s="249">
        <v>0</v>
      </c>
      <c r="W8" s="249">
        <v>0</v>
      </c>
      <c r="X8" s="249">
        <v>0</v>
      </c>
      <c r="Y8" s="249">
        <v>0</v>
      </c>
      <c r="Z8" s="249">
        <f aca="true" t="shared" si="7" ref="Z8:Z26">SUM(AA8:AC8)</f>
        <v>7980</v>
      </c>
      <c r="AA8" s="249">
        <v>325</v>
      </c>
      <c r="AB8" s="249">
        <v>5719</v>
      </c>
      <c r="AC8" s="249">
        <f aca="true" t="shared" si="8" ref="AC8:AC26">SUM(AD8:AJ8)</f>
        <v>1936</v>
      </c>
      <c r="AD8" s="249">
        <v>0</v>
      </c>
      <c r="AE8" s="249">
        <v>0</v>
      </c>
      <c r="AF8" s="249">
        <v>0</v>
      </c>
      <c r="AG8" s="249">
        <v>0</v>
      </c>
      <c r="AH8" s="249">
        <v>0</v>
      </c>
      <c r="AI8" s="249">
        <v>1936</v>
      </c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 t="shared" si="1"/>
        <v>58409</v>
      </c>
      <c r="E9" s="249">
        <f t="shared" si="2"/>
        <v>45624</v>
      </c>
      <c r="F9" s="249">
        <f t="shared" si="3"/>
        <v>12751</v>
      </c>
      <c r="G9" s="249">
        <v>0</v>
      </c>
      <c r="H9" s="249">
        <v>2252</v>
      </c>
      <c r="I9" s="249">
        <v>0</v>
      </c>
      <c r="J9" s="249">
        <v>0</v>
      </c>
      <c r="K9" s="249">
        <v>0</v>
      </c>
      <c r="L9" s="249">
        <v>10499</v>
      </c>
      <c r="M9" s="249">
        <v>0</v>
      </c>
      <c r="N9" s="249">
        <f t="shared" si="4"/>
        <v>0</v>
      </c>
      <c r="O9" s="249">
        <f>+'資源化量内訳'!Y9</f>
        <v>34</v>
      </c>
      <c r="P9" s="249">
        <f t="shared" si="5"/>
        <v>45624</v>
      </c>
      <c r="Q9" s="249">
        <v>45624</v>
      </c>
      <c r="R9" s="249">
        <f t="shared" si="6"/>
        <v>0</v>
      </c>
      <c r="S9" s="249">
        <v>0</v>
      </c>
      <c r="T9" s="249">
        <v>0</v>
      </c>
      <c r="U9" s="249">
        <v>0</v>
      </c>
      <c r="V9" s="249">
        <v>0</v>
      </c>
      <c r="W9" s="249">
        <v>0</v>
      </c>
      <c r="X9" s="249">
        <v>0</v>
      </c>
      <c r="Y9" s="249">
        <v>0</v>
      </c>
      <c r="Z9" s="249">
        <f t="shared" si="7"/>
        <v>4254</v>
      </c>
      <c r="AA9" s="249">
        <v>0</v>
      </c>
      <c r="AB9" s="249">
        <v>1666</v>
      </c>
      <c r="AC9" s="249">
        <f t="shared" si="8"/>
        <v>2588</v>
      </c>
      <c r="AD9" s="249">
        <v>0</v>
      </c>
      <c r="AE9" s="249">
        <v>0</v>
      </c>
      <c r="AF9" s="249">
        <v>0</v>
      </c>
      <c r="AG9" s="249">
        <v>0</v>
      </c>
      <c r="AH9" s="249">
        <v>0</v>
      </c>
      <c r="AI9" s="249">
        <v>2588</v>
      </c>
      <c r="AJ9" s="249">
        <v>0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 t="shared" si="1"/>
        <v>19108</v>
      </c>
      <c r="E10" s="249">
        <f t="shared" si="2"/>
        <v>14380</v>
      </c>
      <c r="F10" s="249">
        <f t="shared" si="3"/>
        <v>1197</v>
      </c>
      <c r="G10" s="249">
        <v>783</v>
      </c>
      <c r="H10" s="249">
        <v>109</v>
      </c>
      <c r="I10" s="249">
        <v>0</v>
      </c>
      <c r="J10" s="249">
        <v>0</v>
      </c>
      <c r="K10" s="249">
        <v>0</v>
      </c>
      <c r="L10" s="249">
        <v>305</v>
      </c>
      <c r="M10" s="249">
        <v>0</v>
      </c>
      <c r="N10" s="249">
        <f t="shared" si="4"/>
        <v>0</v>
      </c>
      <c r="O10" s="249">
        <f>+'資源化量内訳'!Y10</f>
        <v>3531</v>
      </c>
      <c r="P10" s="249">
        <f t="shared" si="5"/>
        <v>14576</v>
      </c>
      <c r="Q10" s="249">
        <v>14380</v>
      </c>
      <c r="R10" s="249">
        <f t="shared" si="6"/>
        <v>196</v>
      </c>
      <c r="S10" s="249">
        <v>196</v>
      </c>
      <c r="T10" s="249">
        <v>0</v>
      </c>
      <c r="U10" s="249"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f t="shared" si="7"/>
        <v>1949</v>
      </c>
      <c r="AA10" s="249">
        <v>0</v>
      </c>
      <c r="AB10" s="249">
        <v>1737</v>
      </c>
      <c r="AC10" s="249">
        <f t="shared" si="8"/>
        <v>212</v>
      </c>
      <c r="AD10" s="249">
        <v>212</v>
      </c>
      <c r="AE10" s="249">
        <v>0</v>
      </c>
      <c r="AF10" s="249">
        <v>0</v>
      </c>
      <c r="AG10" s="249">
        <v>0</v>
      </c>
      <c r="AH10" s="249">
        <v>0</v>
      </c>
      <c r="AI10" s="249">
        <v>0</v>
      </c>
      <c r="AJ10" s="249">
        <v>0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 t="shared" si="1"/>
        <v>13668</v>
      </c>
      <c r="E11" s="249">
        <f t="shared" si="2"/>
        <v>9174</v>
      </c>
      <c r="F11" s="249">
        <f t="shared" si="3"/>
        <v>2841</v>
      </c>
      <c r="G11" s="249">
        <v>0</v>
      </c>
      <c r="H11" s="249">
        <v>1142</v>
      </c>
      <c r="I11" s="249">
        <v>0</v>
      </c>
      <c r="J11" s="249">
        <v>0</v>
      </c>
      <c r="K11" s="249">
        <v>197</v>
      </c>
      <c r="L11" s="249">
        <v>1502</v>
      </c>
      <c r="M11" s="249">
        <v>0</v>
      </c>
      <c r="N11" s="249">
        <f t="shared" si="4"/>
        <v>0</v>
      </c>
      <c r="O11" s="249">
        <f>+'資源化量内訳'!Y11</f>
        <v>1653</v>
      </c>
      <c r="P11" s="249">
        <f t="shared" si="5"/>
        <v>9724</v>
      </c>
      <c r="Q11" s="249">
        <v>9174</v>
      </c>
      <c r="R11" s="249">
        <f t="shared" si="6"/>
        <v>550</v>
      </c>
      <c r="S11" s="249">
        <v>0</v>
      </c>
      <c r="T11" s="249">
        <v>0</v>
      </c>
      <c r="U11" s="249">
        <v>0</v>
      </c>
      <c r="V11" s="249">
        <v>0</v>
      </c>
      <c r="W11" s="249">
        <v>0</v>
      </c>
      <c r="X11" s="249">
        <v>550</v>
      </c>
      <c r="Y11" s="249">
        <v>0</v>
      </c>
      <c r="Z11" s="249">
        <f t="shared" si="7"/>
        <v>487</v>
      </c>
      <c r="AA11" s="249">
        <v>0</v>
      </c>
      <c r="AB11" s="249">
        <v>419</v>
      </c>
      <c r="AC11" s="249">
        <f t="shared" si="8"/>
        <v>68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v>68</v>
      </c>
      <c r="AJ11" s="249">
        <v>0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 t="shared" si="1"/>
        <v>2986</v>
      </c>
      <c r="E12" s="250">
        <f t="shared" si="2"/>
        <v>2238</v>
      </c>
      <c r="F12" s="250">
        <f t="shared" si="3"/>
        <v>575</v>
      </c>
      <c r="G12" s="250">
        <v>0</v>
      </c>
      <c r="H12" s="250">
        <v>10</v>
      </c>
      <c r="I12" s="250">
        <v>0</v>
      </c>
      <c r="J12" s="250">
        <v>0</v>
      </c>
      <c r="K12" s="250">
        <v>0</v>
      </c>
      <c r="L12" s="250">
        <v>565</v>
      </c>
      <c r="M12" s="250">
        <v>0</v>
      </c>
      <c r="N12" s="250">
        <f t="shared" si="4"/>
        <v>0</v>
      </c>
      <c r="O12" s="250">
        <f>+'資源化量内訳'!Y12</f>
        <v>173</v>
      </c>
      <c r="P12" s="250">
        <f t="shared" si="5"/>
        <v>2238</v>
      </c>
      <c r="Q12" s="250">
        <v>2238</v>
      </c>
      <c r="R12" s="250">
        <f t="shared" si="6"/>
        <v>0</v>
      </c>
      <c r="S12" s="250">
        <v>0</v>
      </c>
      <c r="T12" s="250">
        <v>0</v>
      </c>
      <c r="U12" s="250"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f t="shared" si="7"/>
        <v>414</v>
      </c>
      <c r="AA12" s="250">
        <v>0</v>
      </c>
      <c r="AB12" s="250">
        <v>251</v>
      </c>
      <c r="AC12" s="250">
        <f t="shared" si="8"/>
        <v>163</v>
      </c>
      <c r="AD12" s="250">
        <v>0</v>
      </c>
      <c r="AE12" s="250">
        <v>0</v>
      </c>
      <c r="AF12" s="250">
        <v>0</v>
      </c>
      <c r="AG12" s="250">
        <v>0</v>
      </c>
      <c r="AH12" s="250">
        <v>0</v>
      </c>
      <c r="AI12" s="250">
        <v>163</v>
      </c>
      <c r="AJ12" s="250">
        <v>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 t="shared" si="1"/>
        <v>876</v>
      </c>
      <c r="E13" s="250">
        <f t="shared" si="2"/>
        <v>729</v>
      </c>
      <c r="F13" s="250">
        <f t="shared" si="3"/>
        <v>147</v>
      </c>
      <c r="G13" s="250">
        <v>0</v>
      </c>
      <c r="H13" s="250">
        <v>0</v>
      </c>
      <c r="I13" s="250">
        <v>0</v>
      </c>
      <c r="J13" s="250">
        <v>0</v>
      </c>
      <c r="K13" s="250">
        <v>0</v>
      </c>
      <c r="L13" s="250">
        <v>147</v>
      </c>
      <c r="M13" s="250">
        <v>0</v>
      </c>
      <c r="N13" s="250">
        <f t="shared" si="4"/>
        <v>0</v>
      </c>
      <c r="O13" s="250">
        <f>+'資源化量内訳'!Y13</f>
        <v>0</v>
      </c>
      <c r="P13" s="250">
        <f t="shared" si="5"/>
        <v>729</v>
      </c>
      <c r="Q13" s="250">
        <v>729</v>
      </c>
      <c r="R13" s="250">
        <f t="shared" si="6"/>
        <v>0</v>
      </c>
      <c r="S13" s="250">
        <v>0</v>
      </c>
      <c r="T13" s="250">
        <v>0</v>
      </c>
      <c r="U13" s="250"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f t="shared" si="7"/>
        <v>126</v>
      </c>
      <c r="AA13" s="250">
        <v>0</v>
      </c>
      <c r="AB13" s="250">
        <v>76</v>
      </c>
      <c r="AC13" s="250">
        <f t="shared" si="8"/>
        <v>50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v>50</v>
      </c>
      <c r="AJ13" s="250">
        <v>0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 t="shared" si="1"/>
        <v>1820</v>
      </c>
      <c r="E14" s="250">
        <f t="shared" si="2"/>
        <v>1375</v>
      </c>
      <c r="F14" s="250">
        <f t="shared" si="3"/>
        <v>445</v>
      </c>
      <c r="G14" s="250">
        <v>0</v>
      </c>
      <c r="H14" s="250">
        <v>106</v>
      </c>
      <c r="I14" s="250">
        <v>0</v>
      </c>
      <c r="J14" s="250">
        <v>0</v>
      </c>
      <c r="K14" s="250">
        <v>0</v>
      </c>
      <c r="L14" s="250">
        <v>339</v>
      </c>
      <c r="M14" s="250">
        <v>0</v>
      </c>
      <c r="N14" s="250">
        <f t="shared" si="4"/>
        <v>0</v>
      </c>
      <c r="O14" s="250">
        <f>+'資源化量内訳'!Y14</f>
        <v>0</v>
      </c>
      <c r="P14" s="250">
        <f t="shared" si="5"/>
        <v>1375</v>
      </c>
      <c r="Q14" s="250">
        <v>1375</v>
      </c>
      <c r="R14" s="250">
        <f t="shared" si="6"/>
        <v>0</v>
      </c>
      <c r="S14" s="250">
        <v>0</v>
      </c>
      <c r="T14" s="250">
        <v>0</v>
      </c>
      <c r="U14" s="250"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f t="shared" si="7"/>
        <v>271</v>
      </c>
      <c r="AA14" s="250"/>
      <c r="AB14" s="250">
        <v>146</v>
      </c>
      <c r="AC14" s="250">
        <f t="shared" si="8"/>
        <v>125</v>
      </c>
      <c r="AD14" s="250">
        <v>0</v>
      </c>
      <c r="AE14" s="250">
        <v>0</v>
      </c>
      <c r="AF14" s="250">
        <v>0</v>
      </c>
      <c r="AG14" s="250">
        <v>0</v>
      </c>
      <c r="AH14" s="250">
        <v>0</v>
      </c>
      <c r="AI14" s="250">
        <v>125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 t="shared" si="1"/>
        <v>3957</v>
      </c>
      <c r="E15" s="250">
        <f t="shared" si="2"/>
        <v>3064</v>
      </c>
      <c r="F15" s="250">
        <f t="shared" si="3"/>
        <v>786</v>
      </c>
      <c r="G15" s="250">
        <v>0</v>
      </c>
      <c r="H15" s="250">
        <v>93</v>
      </c>
      <c r="I15" s="250">
        <v>0</v>
      </c>
      <c r="J15" s="250">
        <v>0</v>
      </c>
      <c r="K15" s="250">
        <v>0</v>
      </c>
      <c r="L15" s="250">
        <v>693</v>
      </c>
      <c r="M15" s="250">
        <v>0</v>
      </c>
      <c r="N15" s="250">
        <f t="shared" si="4"/>
        <v>0</v>
      </c>
      <c r="O15" s="250">
        <f>+'資源化量内訳'!Y15</f>
        <v>107</v>
      </c>
      <c r="P15" s="250">
        <f t="shared" si="5"/>
        <v>3064</v>
      </c>
      <c r="Q15" s="250">
        <v>3064</v>
      </c>
      <c r="R15" s="250">
        <f t="shared" si="6"/>
        <v>0</v>
      </c>
      <c r="S15" s="250">
        <v>0</v>
      </c>
      <c r="T15" s="250">
        <v>0</v>
      </c>
      <c r="U15" s="250"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f t="shared" si="7"/>
        <v>573</v>
      </c>
      <c r="AA15" s="250">
        <v>0</v>
      </c>
      <c r="AB15" s="250">
        <v>329</v>
      </c>
      <c r="AC15" s="250">
        <f t="shared" si="8"/>
        <v>244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v>244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 t="shared" si="1"/>
        <v>2528</v>
      </c>
      <c r="E16" s="250">
        <f t="shared" si="2"/>
        <v>1556</v>
      </c>
      <c r="F16" s="250">
        <f t="shared" si="3"/>
        <v>440</v>
      </c>
      <c r="G16" s="250">
        <v>89</v>
      </c>
      <c r="H16" s="250">
        <v>334</v>
      </c>
      <c r="I16" s="250">
        <v>0</v>
      </c>
      <c r="J16" s="250">
        <v>0</v>
      </c>
      <c r="K16" s="250">
        <v>17</v>
      </c>
      <c r="L16" s="250">
        <v>0</v>
      </c>
      <c r="M16" s="250">
        <v>0</v>
      </c>
      <c r="N16" s="250">
        <f t="shared" si="4"/>
        <v>0</v>
      </c>
      <c r="O16" s="250">
        <f>+'資源化量内訳'!Y16</f>
        <v>532</v>
      </c>
      <c r="P16" s="250">
        <f t="shared" si="5"/>
        <v>1579</v>
      </c>
      <c r="Q16" s="250">
        <v>1556</v>
      </c>
      <c r="R16" s="250">
        <f t="shared" si="6"/>
        <v>23</v>
      </c>
      <c r="S16" s="250">
        <v>23</v>
      </c>
      <c r="T16" s="250">
        <v>0</v>
      </c>
      <c r="U16" s="250"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f t="shared" si="7"/>
        <v>212</v>
      </c>
      <c r="AA16" s="250">
        <v>0</v>
      </c>
      <c r="AB16" s="250">
        <v>188</v>
      </c>
      <c r="AC16" s="250">
        <f t="shared" si="8"/>
        <v>24</v>
      </c>
      <c r="AD16" s="250">
        <v>24</v>
      </c>
      <c r="AE16" s="250">
        <v>0</v>
      </c>
      <c r="AF16" s="250">
        <v>0</v>
      </c>
      <c r="AG16" s="250">
        <v>0</v>
      </c>
      <c r="AH16" s="250">
        <v>0</v>
      </c>
      <c r="AI16" s="250">
        <v>0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 t="shared" si="1"/>
        <v>5312</v>
      </c>
      <c r="E17" s="250">
        <f t="shared" si="2"/>
        <v>3924</v>
      </c>
      <c r="F17" s="250">
        <f t="shared" si="3"/>
        <v>215</v>
      </c>
      <c r="G17" s="250">
        <v>179</v>
      </c>
      <c r="H17" s="250">
        <v>36</v>
      </c>
      <c r="I17" s="250">
        <v>0</v>
      </c>
      <c r="J17" s="250">
        <v>0</v>
      </c>
      <c r="K17" s="250">
        <v>0</v>
      </c>
      <c r="L17" s="250">
        <v>0</v>
      </c>
      <c r="M17" s="250">
        <v>0</v>
      </c>
      <c r="N17" s="250">
        <f t="shared" si="4"/>
        <v>0</v>
      </c>
      <c r="O17" s="250">
        <f>+'資源化量内訳'!Y17</f>
        <v>1173</v>
      </c>
      <c r="P17" s="250">
        <f t="shared" si="5"/>
        <v>3968</v>
      </c>
      <c r="Q17" s="250">
        <v>3924</v>
      </c>
      <c r="R17" s="250">
        <f t="shared" si="6"/>
        <v>44</v>
      </c>
      <c r="S17" s="250">
        <v>44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f t="shared" si="7"/>
        <v>524</v>
      </c>
      <c r="AA17" s="250">
        <v>0</v>
      </c>
      <c r="AB17" s="250">
        <v>475</v>
      </c>
      <c r="AC17" s="250">
        <f t="shared" si="8"/>
        <v>49</v>
      </c>
      <c r="AD17" s="250">
        <v>49</v>
      </c>
      <c r="AE17" s="250">
        <v>0</v>
      </c>
      <c r="AF17" s="250">
        <v>0</v>
      </c>
      <c r="AG17" s="250">
        <v>0</v>
      </c>
      <c r="AH17" s="250">
        <v>0</v>
      </c>
      <c r="AI17" s="250">
        <v>0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 t="shared" si="1"/>
        <v>5718</v>
      </c>
      <c r="E18" s="250">
        <f t="shared" si="2"/>
        <v>4433</v>
      </c>
      <c r="F18" s="250">
        <f t="shared" si="3"/>
        <v>180</v>
      </c>
      <c r="G18" s="250">
        <v>176</v>
      </c>
      <c r="H18" s="250">
        <v>4</v>
      </c>
      <c r="I18" s="250">
        <v>0</v>
      </c>
      <c r="J18" s="250">
        <v>0</v>
      </c>
      <c r="K18" s="250">
        <v>0</v>
      </c>
      <c r="L18" s="250">
        <v>0</v>
      </c>
      <c r="M18" s="250">
        <v>0</v>
      </c>
      <c r="N18" s="250">
        <f t="shared" si="4"/>
        <v>0</v>
      </c>
      <c r="O18" s="250">
        <f>+'資源化量内訳'!Y18</f>
        <v>1105</v>
      </c>
      <c r="P18" s="250">
        <f t="shared" si="5"/>
        <v>4478</v>
      </c>
      <c r="Q18" s="250">
        <v>4433</v>
      </c>
      <c r="R18" s="250">
        <f t="shared" si="6"/>
        <v>45</v>
      </c>
      <c r="S18" s="250">
        <v>45</v>
      </c>
      <c r="T18" s="250">
        <v>0</v>
      </c>
      <c r="U18" s="250"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f t="shared" si="7"/>
        <v>584</v>
      </c>
      <c r="AA18" s="250">
        <v>0</v>
      </c>
      <c r="AB18" s="250">
        <v>536</v>
      </c>
      <c r="AC18" s="250">
        <f t="shared" si="8"/>
        <v>48</v>
      </c>
      <c r="AD18" s="250">
        <v>48</v>
      </c>
      <c r="AE18" s="250">
        <v>0</v>
      </c>
      <c r="AF18" s="250">
        <v>0</v>
      </c>
      <c r="AG18" s="250">
        <v>0</v>
      </c>
      <c r="AH18" s="250">
        <v>0</v>
      </c>
      <c r="AI18" s="250">
        <v>0</v>
      </c>
      <c r="AJ18" s="250">
        <v>0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 t="shared" si="1"/>
        <v>4590</v>
      </c>
      <c r="E19" s="250">
        <f t="shared" si="2"/>
        <v>3262</v>
      </c>
      <c r="F19" s="250">
        <f t="shared" si="3"/>
        <v>347</v>
      </c>
      <c r="G19" s="250">
        <v>237</v>
      </c>
      <c r="H19" s="250">
        <v>7</v>
      </c>
      <c r="I19" s="250">
        <v>0</v>
      </c>
      <c r="J19" s="250">
        <v>0</v>
      </c>
      <c r="K19" s="250">
        <v>0</v>
      </c>
      <c r="L19" s="250">
        <v>103</v>
      </c>
      <c r="M19" s="250">
        <v>0</v>
      </c>
      <c r="N19" s="250">
        <f t="shared" si="4"/>
        <v>0</v>
      </c>
      <c r="O19" s="250">
        <f>+'資源化量内訳'!Y19</f>
        <v>981</v>
      </c>
      <c r="P19" s="250">
        <f t="shared" si="5"/>
        <v>3323</v>
      </c>
      <c r="Q19" s="250">
        <v>3262</v>
      </c>
      <c r="R19" s="250">
        <f t="shared" si="6"/>
        <v>61</v>
      </c>
      <c r="S19" s="250">
        <v>60</v>
      </c>
      <c r="T19" s="250">
        <v>0</v>
      </c>
      <c r="U19" s="250">
        <v>0</v>
      </c>
      <c r="V19" s="250">
        <v>0</v>
      </c>
      <c r="W19" s="250">
        <v>0</v>
      </c>
      <c r="X19" s="250">
        <v>1</v>
      </c>
      <c r="Y19" s="250">
        <v>0</v>
      </c>
      <c r="Z19" s="250">
        <f t="shared" si="7"/>
        <v>458</v>
      </c>
      <c r="AA19" s="250">
        <v>0</v>
      </c>
      <c r="AB19" s="250">
        <v>394</v>
      </c>
      <c r="AC19" s="250">
        <f t="shared" si="8"/>
        <v>64</v>
      </c>
      <c r="AD19" s="250">
        <v>64</v>
      </c>
      <c r="AE19" s="250">
        <v>0</v>
      </c>
      <c r="AF19" s="250">
        <v>0</v>
      </c>
      <c r="AG19" s="250">
        <v>0</v>
      </c>
      <c r="AH19" s="250">
        <v>0</v>
      </c>
      <c r="AI19" s="250">
        <v>0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 t="shared" si="1"/>
        <v>2361</v>
      </c>
      <c r="E20" s="250">
        <f t="shared" si="2"/>
        <v>1222</v>
      </c>
      <c r="F20" s="250">
        <f t="shared" si="3"/>
        <v>270</v>
      </c>
      <c r="G20" s="250">
        <v>0</v>
      </c>
      <c r="H20" s="250">
        <v>0</v>
      </c>
      <c r="I20" s="250">
        <v>0</v>
      </c>
      <c r="J20" s="250">
        <v>0</v>
      </c>
      <c r="K20" s="250">
        <v>21</v>
      </c>
      <c r="L20" s="250">
        <v>249</v>
      </c>
      <c r="M20" s="250">
        <v>0</v>
      </c>
      <c r="N20" s="250">
        <f t="shared" si="4"/>
        <v>0</v>
      </c>
      <c r="O20" s="250">
        <f>+'資源化量内訳'!Y20</f>
        <v>869</v>
      </c>
      <c r="P20" s="250">
        <f t="shared" si="5"/>
        <v>1242</v>
      </c>
      <c r="Q20" s="250">
        <v>1222</v>
      </c>
      <c r="R20" s="250">
        <f t="shared" si="6"/>
        <v>20</v>
      </c>
      <c r="S20" s="250">
        <v>0</v>
      </c>
      <c r="T20" s="250">
        <v>0</v>
      </c>
      <c r="U20" s="250">
        <v>0</v>
      </c>
      <c r="V20" s="250">
        <v>0</v>
      </c>
      <c r="W20" s="250">
        <v>0</v>
      </c>
      <c r="X20" s="250">
        <v>20</v>
      </c>
      <c r="Y20" s="250">
        <v>0</v>
      </c>
      <c r="Z20" s="250">
        <f t="shared" si="7"/>
        <v>97</v>
      </c>
      <c r="AA20" s="250">
        <v>0</v>
      </c>
      <c r="AB20" s="250">
        <v>44</v>
      </c>
      <c r="AC20" s="250">
        <f t="shared" si="8"/>
        <v>53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v>53</v>
      </c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 t="shared" si="1"/>
        <v>4393</v>
      </c>
      <c r="E21" s="250">
        <f t="shared" si="2"/>
        <v>3178</v>
      </c>
      <c r="F21" s="250">
        <f t="shared" si="3"/>
        <v>1215</v>
      </c>
      <c r="G21" s="250">
        <v>8</v>
      </c>
      <c r="H21" s="250">
        <v>5</v>
      </c>
      <c r="I21" s="250">
        <v>0</v>
      </c>
      <c r="J21" s="250">
        <v>0</v>
      </c>
      <c r="K21" s="250">
        <v>0</v>
      </c>
      <c r="L21" s="250">
        <v>1202</v>
      </c>
      <c r="M21" s="250">
        <v>0</v>
      </c>
      <c r="N21" s="250">
        <f t="shared" si="4"/>
        <v>0</v>
      </c>
      <c r="O21" s="250">
        <f>+'資源化量内訳'!Y21</f>
        <v>0</v>
      </c>
      <c r="P21" s="250">
        <f t="shared" si="5"/>
        <v>3277</v>
      </c>
      <c r="Q21" s="250">
        <v>3178</v>
      </c>
      <c r="R21" s="250">
        <f t="shared" si="6"/>
        <v>99</v>
      </c>
      <c r="S21" s="250">
        <v>0</v>
      </c>
      <c r="T21" s="250">
        <v>0</v>
      </c>
      <c r="U21" s="250">
        <v>0</v>
      </c>
      <c r="V21" s="250">
        <v>0</v>
      </c>
      <c r="W21" s="250">
        <v>0</v>
      </c>
      <c r="X21" s="250">
        <v>99</v>
      </c>
      <c r="Y21" s="250">
        <v>0</v>
      </c>
      <c r="Z21" s="250">
        <f t="shared" si="7"/>
        <v>389</v>
      </c>
      <c r="AA21" s="250">
        <v>0</v>
      </c>
      <c r="AB21" s="250">
        <v>147</v>
      </c>
      <c r="AC21" s="250">
        <f t="shared" si="8"/>
        <v>242</v>
      </c>
      <c r="AD21" s="250">
        <v>1</v>
      </c>
      <c r="AE21" s="250">
        <v>0</v>
      </c>
      <c r="AF21" s="250">
        <v>0</v>
      </c>
      <c r="AG21" s="250">
        <v>0</v>
      </c>
      <c r="AH21" s="250">
        <v>0</v>
      </c>
      <c r="AI21" s="250">
        <v>241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 t="shared" si="1"/>
        <v>3113</v>
      </c>
      <c r="E22" s="250">
        <f t="shared" si="2"/>
        <v>2462</v>
      </c>
      <c r="F22" s="250">
        <f t="shared" si="3"/>
        <v>651</v>
      </c>
      <c r="G22" s="250">
        <v>0</v>
      </c>
      <c r="H22" s="250">
        <v>10</v>
      </c>
      <c r="I22" s="250">
        <v>0</v>
      </c>
      <c r="J22" s="250">
        <v>0</v>
      </c>
      <c r="K22" s="250">
        <v>0</v>
      </c>
      <c r="L22" s="250">
        <v>641</v>
      </c>
      <c r="M22" s="250">
        <v>0</v>
      </c>
      <c r="N22" s="250">
        <f t="shared" si="4"/>
        <v>0</v>
      </c>
      <c r="O22" s="250">
        <f>+'資源化量内訳'!Y22</f>
        <v>0</v>
      </c>
      <c r="P22" s="250">
        <f t="shared" si="5"/>
        <v>2531</v>
      </c>
      <c r="Q22" s="250">
        <v>2462</v>
      </c>
      <c r="R22" s="250">
        <f t="shared" si="6"/>
        <v>69</v>
      </c>
      <c r="S22" s="250">
        <v>0</v>
      </c>
      <c r="T22" s="250">
        <v>0</v>
      </c>
      <c r="U22" s="250">
        <v>0</v>
      </c>
      <c r="V22" s="250">
        <v>0</v>
      </c>
      <c r="W22" s="250">
        <v>0</v>
      </c>
      <c r="X22" s="250">
        <v>69</v>
      </c>
      <c r="Y22" s="250">
        <v>0</v>
      </c>
      <c r="Z22" s="250">
        <f t="shared" si="7"/>
        <v>281</v>
      </c>
      <c r="AA22" s="250">
        <v>0</v>
      </c>
      <c r="AB22" s="250">
        <v>111</v>
      </c>
      <c r="AC22" s="250">
        <f t="shared" si="8"/>
        <v>170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v>170</v>
      </c>
      <c r="AJ22" s="250">
        <v>0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 t="shared" si="1"/>
        <v>3421</v>
      </c>
      <c r="E23" s="250">
        <f t="shared" si="2"/>
        <v>2659</v>
      </c>
      <c r="F23" s="250">
        <f t="shared" si="3"/>
        <v>762</v>
      </c>
      <c r="G23" s="250">
        <v>0</v>
      </c>
      <c r="H23" s="250">
        <v>8</v>
      </c>
      <c r="I23" s="250">
        <v>0</v>
      </c>
      <c r="J23" s="250">
        <v>0</v>
      </c>
      <c r="K23" s="250">
        <v>0</v>
      </c>
      <c r="L23" s="250">
        <v>754</v>
      </c>
      <c r="M23" s="250">
        <v>0</v>
      </c>
      <c r="N23" s="250">
        <f t="shared" si="4"/>
        <v>0</v>
      </c>
      <c r="O23" s="250">
        <f>+'資源化量内訳'!Y23</f>
        <v>0</v>
      </c>
      <c r="P23" s="250">
        <f t="shared" si="5"/>
        <v>2724</v>
      </c>
      <c r="Q23" s="250">
        <v>2659</v>
      </c>
      <c r="R23" s="250">
        <f t="shared" si="6"/>
        <v>65</v>
      </c>
      <c r="S23" s="250">
        <v>0</v>
      </c>
      <c r="T23" s="250">
        <v>0</v>
      </c>
      <c r="U23" s="250">
        <v>0</v>
      </c>
      <c r="V23" s="250">
        <v>0</v>
      </c>
      <c r="W23" s="250">
        <v>0</v>
      </c>
      <c r="X23" s="250">
        <v>65</v>
      </c>
      <c r="Y23" s="250">
        <v>0</v>
      </c>
      <c r="Z23" s="250">
        <f t="shared" si="7"/>
        <v>275</v>
      </c>
      <c r="AA23" s="250">
        <v>0</v>
      </c>
      <c r="AB23" s="250">
        <v>118</v>
      </c>
      <c r="AC23" s="250">
        <f t="shared" si="8"/>
        <v>157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v>157</v>
      </c>
      <c r="AJ23" s="250">
        <v>0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 t="shared" si="1"/>
        <v>1405</v>
      </c>
      <c r="E24" s="250">
        <f t="shared" si="2"/>
        <v>1022</v>
      </c>
      <c r="F24" s="250">
        <f t="shared" si="3"/>
        <v>342</v>
      </c>
      <c r="G24" s="250">
        <v>0</v>
      </c>
      <c r="H24" s="250">
        <v>8</v>
      </c>
      <c r="I24" s="250">
        <v>0</v>
      </c>
      <c r="J24" s="250">
        <v>0</v>
      </c>
      <c r="K24" s="250">
        <v>0</v>
      </c>
      <c r="L24" s="250">
        <v>334</v>
      </c>
      <c r="M24" s="250">
        <v>0</v>
      </c>
      <c r="N24" s="250">
        <f t="shared" si="4"/>
        <v>0</v>
      </c>
      <c r="O24" s="250">
        <f>+'資源化量内訳'!Y24</f>
        <v>41</v>
      </c>
      <c r="P24" s="250">
        <f t="shared" si="5"/>
        <v>1051</v>
      </c>
      <c r="Q24" s="250">
        <v>1022</v>
      </c>
      <c r="R24" s="250">
        <f t="shared" si="6"/>
        <v>29</v>
      </c>
      <c r="S24" s="250">
        <v>0</v>
      </c>
      <c r="T24" s="250">
        <v>0</v>
      </c>
      <c r="U24" s="250">
        <v>0</v>
      </c>
      <c r="V24" s="250">
        <v>0</v>
      </c>
      <c r="W24" s="250">
        <v>0</v>
      </c>
      <c r="X24" s="250">
        <v>29</v>
      </c>
      <c r="Y24" s="250">
        <v>0</v>
      </c>
      <c r="Z24" s="250">
        <f t="shared" si="7"/>
        <v>88</v>
      </c>
      <c r="AA24" s="250">
        <v>0</v>
      </c>
      <c r="AB24" s="250">
        <v>44</v>
      </c>
      <c r="AC24" s="250">
        <f t="shared" si="8"/>
        <v>44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v>44</v>
      </c>
      <c r="AJ24" s="250">
        <v>0</v>
      </c>
    </row>
    <row r="25" spans="1:36" s="201" customFormat="1" ht="12" customHeight="1">
      <c r="A25" s="202" t="s">
        <v>188</v>
      </c>
      <c r="B25" s="203" t="s">
        <v>225</v>
      </c>
      <c r="C25" s="202" t="s">
        <v>226</v>
      </c>
      <c r="D25" s="250">
        <f t="shared" si="1"/>
        <v>1010</v>
      </c>
      <c r="E25" s="250">
        <f t="shared" si="2"/>
        <v>743</v>
      </c>
      <c r="F25" s="250">
        <f t="shared" si="3"/>
        <v>258</v>
      </c>
      <c r="G25" s="250">
        <v>0</v>
      </c>
      <c r="H25" s="250">
        <v>7</v>
      </c>
      <c r="I25" s="250">
        <v>0</v>
      </c>
      <c r="J25" s="250">
        <v>0</v>
      </c>
      <c r="K25" s="250">
        <v>0</v>
      </c>
      <c r="L25" s="250">
        <v>251</v>
      </c>
      <c r="M25" s="250">
        <v>0</v>
      </c>
      <c r="N25" s="250">
        <f t="shared" si="4"/>
        <v>0</v>
      </c>
      <c r="O25" s="250">
        <f>+'資源化量内訳'!Y25</f>
        <v>9</v>
      </c>
      <c r="P25" s="250">
        <f t="shared" si="5"/>
        <v>765</v>
      </c>
      <c r="Q25" s="250">
        <v>743</v>
      </c>
      <c r="R25" s="250">
        <f t="shared" si="6"/>
        <v>22</v>
      </c>
      <c r="S25" s="250">
        <v>0</v>
      </c>
      <c r="T25" s="250">
        <v>0</v>
      </c>
      <c r="U25" s="250">
        <v>0</v>
      </c>
      <c r="V25" s="250">
        <v>0</v>
      </c>
      <c r="W25" s="250">
        <v>0</v>
      </c>
      <c r="X25" s="250">
        <v>22</v>
      </c>
      <c r="Y25" s="250">
        <v>0</v>
      </c>
      <c r="Z25" s="250">
        <f t="shared" si="7"/>
        <v>84</v>
      </c>
      <c r="AA25" s="250">
        <v>0</v>
      </c>
      <c r="AB25" s="250">
        <v>30</v>
      </c>
      <c r="AC25" s="250">
        <f t="shared" si="8"/>
        <v>54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v>54</v>
      </c>
      <c r="AJ25" s="250">
        <v>0</v>
      </c>
    </row>
    <row r="26" spans="1:36" s="201" customFormat="1" ht="12" customHeight="1">
      <c r="A26" s="202" t="s">
        <v>188</v>
      </c>
      <c r="B26" s="203" t="s">
        <v>227</v>
      </c>
      <c r="C26" s="202" t="s">
        <v>228</v>
      </c>
      <c r="D26" s="250">
        <f t="shared" si="1"/>
        <v>873</v>
      </c>
      <c r="E26" s="250">
        <f t="shared" si="2"/>
        <v>601</v>
      </c>
      <c r="F26" s="250">
        <f t="shared" si="3"/>
        <v>241</v>
      </c>
      <c r="G26" s="250"/>
      <c r="H26" s="250">
        <v>0</v>
      </c>
      <c r="I26" s="250">
        <v>0</v>
      </c>
      <c r="J26" s="250">
        <v>0</v>
      </c>
      <c r="K26" s="250">
        <v>0</v>
      </c>
      <c r="L26" s="250">
        <v>241</v>
      </c>
      <c r="M26" s="250">
        <v>0</v>
      </c>
      <c r="N26" s="250">
        <f t="shared" si="4"/>
        <v>0</v>
      </c>
      <c r="O26" s="250">
        <f>+'資源化量内訳'!Y26</f>
        <v>31</v>
      </c>
      <c r="P26" s="250">
        <f t="shared" si="5"/>
        <v>601</v>
      </c>
      <c r="Q26" s="250">
        <v>601</v>
      </c>
      <c r="R26" s="250">
        <f t="shared" si="6"/>
        <v>0</v>
      </c>
      <c r="S26" s="250">
        <v>0</v>
      </c>
      <c r="T26" s="250">
        <v>0</v>
      </c>
      <c r="U26" s="250">
        <v>0</v>
      </c>
      <c r="V26" s="250">
        <v>0</v>
      </c>
      <c r="W26" s="250">
        <v>0</v>
      </c>
      <c r="X26" s="250"/>
      <c r="Y26" s="250">
        <v>0</v>
      </c>
      <c r="Z26" s="250">
        <f t="shared" si="7"/>
        <v>67</v>
      </c>
      <c r="AA26" s="250">
        <v>0</v>
      </c>
      <c r="AB26" s="250">
        <v>25</v>
      </c>
      <c r="AC26" s="250">
        <f t="shared" si="8"/>
        <v>42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v>42</v>
      </c>
      <c r="AJ26" s="250">
        <v>0</v>
      </c>
    </row>
  </sheetData>
  <sheetProtection/>
  <mergeCells count="38"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6"/>
  <sheetViews>
    <sheetView tabSelected="1"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I18" sqref="I18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298" t="s">
        <v>387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09" t="s">
        <v>230</v>
      </c>
      <c r="B2" s="309" t="s">
        <v>231</v>
      </c>
      <c r="C2" s="309" t="s">
        <v>232</v>
      </c>
      <c r="D2" s="301" t="s">
        <v>388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01" t="s">
        <v>389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01" t="s">
        <v>390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02" t="s">
        <v>391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315" t="s">
        <v>392</v>
      </c>
    </row>
    <row r="3" spans="1:88" s="193" customFormat="1" ht="25.5" customHeight="1">
      <c r="A3" s="310"/>
      <c r="B3" s="310"/>
      <c r="C3" s="312"/>
      <c r="D3" s="317" t="s">
        <v>393</v>
      </c>
      <c r="E3" s="315" t="s">
        <v>395</v>
      </c>
      <c r="F3" s="315" t="s">
        <v>397</v>
      </c>
      <c r="G3" s="315" t="s">
        <v>399</v>
      </c>
      <c r="H3" s="315" t="s">
        <v>401</v>
      </c>
      <c r="I3" s="315" t="s">
        <v>403</v>
      </c>
      <c r="J3" s="315" t="s">
        <v>404</v>
      </c>
      <c r="K3" s="315" t="s">
        <v>406</v>
      </c>
      <c r="L3" s="315" t="s">
        <v>408</v>
      </c>
      <c r="M3" s="315" t="s">
        <v>410</v>
      </c>
      <c r="N3" s="315" t="s">
        <v>412</v>
      </c>
      <c r="O3" s="315" t="s">
        <v>414</v>
      </c>
      <c r="P3" s="315" t="s">
        <v>416</v>
      </c>
      <c r="Q3" s="315" t="s">
        <v>418</v>
      </c>
      <c r="R3" s="315" t="s">
        <v>419</v>
      </c>
      <c r="S3" s="315" t="s">
        <v>420</v>
      </c>
      <c r="T3" s="315" t="s">
        <v>422</v>
      </c>
      <c r="U3" s="315" t="s">
        <v>423</v>
      </c>
      <c r="V3" s="315" t="s">
        <v>425</v>
      </c>
      <c r="W3" s="315" t="s">
        <v>427</v>
      </c>
      <c r="X3" s="315" t="s">
        <v>428</v>
      </c>
      <c r="Y3" s="317" t="s">
        <v>393</v>
      </c>
      <c r="Z3" s="315" t="s">
        <v>395</v>
      </c>
      <c r="AA3" s="315" t="s">
        <v>397</v>
      </c>
      <c r="AB3" s="315" t="s">
        <v>399</v>
      </c>
      <c r="AC3" s="315" t="s">
        <v>401</v>
      </c>
      <c r="AD3" s="315" t="s">
        <v>403</v>
      </c>
      <c r="AE3" s="315" t="s">
        <v>404</v>
      </c>
      <c r="AF3" s="315" t="s">
        <v>406</v>
      </c>
      <c r="AG3" s="315" t="s">
        <v>408</v>
      </c>
      <c r="AH3" s="315" t="s">
        <v>410</v>
      </c>
      <c r="AI3" s="315" t="s">
        <v>412</v>
      </c>
      <c r="AJ3" s="315" t="s">
        <v>414</v>
      </c>
      <c r="AK3" s="315" t="s">
        <v>416</v>
      </c>
      <c r="AL3" s="315" t="s">
        <v>418</v>
      </c>
      <c r="AM3" s="315" t="s">
        <v>419</v>
      </c>
      <c r="AN3" s="315" t="s">
        <v>420</v>
      </c>
      <c r="AO3" s="315" t="s">
        <v>422</v>
      </c>
      <c r="AP3" s="315" t="s">
        <v>423</v>
      </c>
      <c r="AQ3" s="315" t="s">
        <v>425</v>
      </c>
      <c r="AR3" s="315" t="s">
        <v>427</v>
      </c>
      <c r="AS3" s="315" t="s">
        <v>428</v>
      </c>
      <c r="AT3" s="317" t="s">
        <v>393</v>
      </c>
      <c r="AU3" s="315" t="s">
        <v>395</v>
      </c>
      <c r="AV3" s="315" t="s">
        <v>397</v>
      </c>
      <c r="AW3" s="315" t="s">
        <v>399</v>
      </c>
      <c r="AX3" s="315" t="s">
        <v>401</v>
      </c>
      <c r="AY3" s="315" t="s">
        <v>403</v>
      </c>
      <c r="AZ3" s="315" t="s">
        <v>404</v>
      </c>
      <c r="BA3" s="315" t="s">
        <v>406</v>
      </c>
      <c r="BB3" s="315" t="s">
        <v>408</v>
      </c>
      <c r="BC3" s="315" t="s">
        <v>410</v>
      </c>
      <c r="BD3" s="315" t="s">
        <v>412</v>
      </c>
      <c r="BE3" s="315" t="s">
        <v>414</v>
      </c>
      <c r="BF3" s="315" t="s">
        <v>416</v>
      </c>
      <c r="BG3" s="315" t="s">
        <v>418</v>
      </c>
      <c r="BH3" s="315" t="s">
        <v>419</v>
      </c>
      <c r="BI3" s="315" t="s">
        <v>420</v>
      </c>
      <c r="BJ3" s="315" t="s">
        <v>422</v>
      </c>
      <c r="BK3" s="315" t="s">
        <v>423</v>
      </c>
      <c r="BL3" s="315" t="s">
        <v>425</v>
      </c>
      <c r="BM3" s="315" t="s">
        <v>427</v>
      </c>
      <c r="BN3" s="315" t="s">
        <v>428</v>
      </c>
      <c r="BO3" s="317" t="s">
        <v>393</v>
      </c>
      <c r="BP3" s="315" t="s">
        <v>395</v>
      </c>
      <c r="BQ3" s="315" t="s">
        <v>397</v>
      </c>
      <c r="BR3" s="315" t="s">
        <v>399</v>
      </c>
      <c r="BS3" s="315" t="s">
        <v>401</v>
      </c>
      <c r="BT3" s="315" t="s">
        <v>403</v>
      </c>
      <c r="BU3" s="315" t="s">
        <v>404</v>
      </c>
      <c r="BV3" s="315" t="s">
        <v>406</v>
      </c>
      <c r="BW3" s="315" t="s">
        <v>408</v>
      </c>
      <c r="BX3" s="315" t="s">
        <v>410</v>
      </c>
      <c r="BY3" s="315" t="s">
        <v>412</v>
      </c>
      <c r="BZ3" s="315" t="s">
        <v>414</v>
      </c>
      <c r="CA3" s="315" t="s">
        <v>416</v>
      </c>
      <c r="CB3" s="315" t="s">
        <v>418</v>
      </c>
      <c r="CC3" s="315" t="s">
        <v>419</v>
      </c>
      <c r="CD3" s="315" t="s">
        <v>420</v>
      </c>
      <c r="CE3" s="315" t="s">
        <v>422</v>
      </c>
      <c r="CF3" s="315" t="s">
        <v>423</v>
      </c>
      <c r="CG3" s="315" t="s">
        <v>425</v>
      </c>
      <c r="CH3" s="315" t="s">
        <v>427</v>
      </c>
      <c r="CI3" s="315" t="s">
        <v>428</v>
      </c>
      <c r="CJ3" s="316"/>
    </row>
    <row r="4" spans="1:88" s="193" customFormat="1" ht="25.5" customHeight="1">
      <c r="A4" s="310"/>
      <c r="B4" s="310"/>
      <c r="C4" s="312"/>
      <c r="D4" s="317"/>
      <c r="E4" s="324"/>
      <c r="F4" s="324"/>
      <c r="G4" s="324"/>
      <c r="H4" s="324"/>
      <c r="I4" s="324"/>
      <c r="J4" s="324"/>
      <c r="K4" s="324"/>
      <c r="L4" s="324"/>
      <c r="M4" s="316"/>
      <c r="N4" s="324"/>
      <c r="O4" s="324"/>
      <c r="P4" s="324"/>
      <c r="Q4" s="324"/>
      <c r="R4" s="324"/>
      <c r="S4" s="324"/>
      <c r="T4" s="324"/>
      <c r="U4" s="324"/>
      <c r="V4" s="316"/>
      <c r="W4" s="316"/>
      <c r="X4" s="316"/>
      <c r="Y4" s="317"/>
      <c r="Z4" s="324"/>
      <c r="AA4" s="324"/>
      <c r="AB4" s="324"/>
      <c r="AC4" s="324"/>
      <c r="AD4" s="324"/>
      <c r="AE4" s="324"/>
      <c r="AF4" s="324"/>
      <c r="AG4" s="324"/>
      <c r="AH4" s="316"/>
      <c r="AI4" s="324"/>
      <c r="AJ4" s="324"/>
      <c r="AK4" s="324"/>
      <c r="AL4" s="324"/>
      <c r="AM4" s="324"/>
      <c r="AN4" s="324"/>
      <c r="AO4" s="324"/>
      <c r="AP4" s="324"/>
      <c r="AQ4" s="316"/>
      <c r="AR4" s="316"/>
      <c r="AS4" s="316"/>
      <c r="AT4" s="317"/>
      <c r="AU4" s="324"/>
      <c r="AV4" s="324"/>
      <c r="AW4" s="324"/>
      <c r="AX4" s="324"/>
      <c r="AY4" s="324"/>
      <c r="AZ4" s="324"/>
      <c r="BA4" s="324"/>
      <c r="BB4" s="324"/>
      <c r="BC4" s="316"/>
      <c r="BD4" s="324"/>
      <c r="BE4" s="324"/>
      <c r="BF4" s="324"/>
      <c r="BG4" s="324"/>
      <c r="BH4" s="324"/>
      <c r="BI4" s="324"/>
      <c r="BJ4" s="324"/>
      <c r="BK4" s="324"/>
      <c r="BL4" s="316"/>
      <c r="BM4" s="316"/>
      <c r="BN4" s="316"/>
      <c r="BO4" s="317"/>
      <c r="BP4" s="324"/>
      <c r="BQ4" s="324"/>
      <c r="BR4" s="324"/>
      <c r="BS4" s="324"/>
      <c r="BT4" s="324"/>
      <c r="BU4" s="324"/>
      <c r="BV4" s="324"/>
      <c r="BW4" s="324"/>
      <c r="BX4" s="316"/>
      <c r="BY4" s="324"/>
      <c r="BZ4" s="324"/>
      <c r="CA4" s="324"/>
      <c r="CB4" s="324"/>
      <c r="CC4" s="324"/>
      <c r="CD4" s="324"/>
      <c r="CE4" s="324"/>
      <c r="CF4" s="324"/>
      <c r="CG4" s="316"/>
      <c r="CH4" s="316"/>
      <c r="CI4" s="316"/>
      <c r="CJ4" s="316"/>
    </row>
    <row r="5" spans="1:88" s="193" customFormat="1" ht="25.5" customHeight="1">
      <c r="A5" s="310"/>
      <c r="B5" s="310"/>
      <c r="C5" s="312"/>
      <c r="D5" s="317"/>
      <c r="E5" s="324"/>
      <c r="F5" s="324"/>
      <c r="G5" s="324"/>
      <c r="H5" s="324"/>
      <c r="I5" s="324"/>
      <c r="J5" s="324"/>
      <c r="K5" s="324"/>
      <c r="L5" s="324"/>
      <c r="M5" s="316"/>
      <c r="N5" s="324"/>
      <c r="O5" s="324"/>
      <c r="P5" s="324"/>
      <c r="Q5" s="324"/>
      <c r="R5" s="324"/>
      <c r="S5" s="324"/>
      <c r="T5" s="324"/>
      <c r="U5" s="324"/>
      <c r="V5" s="316"/>
      <c r="W5" s="316"/>
      <c r="X5" s="316"/>
      <c r="Y5" s="317"/>
      <c r="Z5" s="324"/>
      <c r="AA5" s="324"/>
      <c r="AB5" s="324"/>
      <c r="AC5" s="324"/>
      <c r="AD5" s="324"/>
      <c r="AE5" s="324"/>
      <c r="AF5" s="324"/>
      <c r="AG5" s="324"/>
      <c r="AH5" s="316"/>
      <c r="AI5" s="324"/>
      <c r="AJ5" s="324"/>
      <c r="AK5" s="324"/>
      <c r="AL5" s="324"/>
      <c r="AM5" s="324"/>
      <c r="AN5" s="324"/>
      <c r="AO5" s="324"/>
      <c r="AP5" s="324"/>
      <c r="AQ5" s="316"/>
      <c r="AR5" s="316"/>
      <c r="AS5" s="316"/>
      <c r="AT5" s="317"/>
      <c r="AU5" s="324"/>
      <c r="AV5" s="324"/>
      <c r="AW5" s="324"/>
      <c r="AX5" s="324"/>
      <c r="AY5" s="324"/>
      <c r="AZ5" s="324"/>
      <c r="BA5" s="324"/>
      <c r="BB5" s="324"/>
      <c r="BC5" s="316"/>
      <c r="BD5" s="324"/>
      <c r="BE5" s="324"/>
      <c r="BF5" s="324"/>
      <c r="BG5" s="324"/>
      <c r="BH5" s="324"/>
      <c r="BI5" s="324"/>
      <c r="BJ5" s="324"/>
      <c r="BK5" s="324"/>
      <c r="BL5" s="316"/>
      <c r="BM5" s="316"/>
      <c r="BN5" s="316"/>
      <c r="BO5" s="317"/>
      <c r="BP5" s="324"/>
      <c r="BQ5" s="324"/>
      <c r="BR5" s="324"/>
      <c r="BS5" s="324"/>
      <c r="BT5" s="324"/>
      <c r="BU5" s="324"/>
      <c r="BV5" s="324"/>
      <c r="BW5" s="324"/>
      <c r="BX5" s="316"/>
      <c r="BY5" s="324"/>
      <c r="BZ5" s="324"/>
      <c r="CA5" s="324"/>
      <c r="CB5" s="324"/>
      <c r="CC5" s="324"/>
      <c r="CD5" s="324"/>
      <c r="CE5" s="324"/>
      <c r="CF5" s="324"/>
      <c r="CG5" s="316"/>
      <c r="CH5" s="316"/>
      <c r="CI5" s="316"/>
      <c r="CJ5" s="316"/>
    </row>
    <row r="6" spans="1:88" s="195" customFormat="1" ht="13.5">
      <c r="A6" s="311"/>
      <c r="B6" s="311"/>
      <c r="C6" s="337"/>
      <c r="D6" s="225" t="s">
        <v>429</v>
      </c>
      <c r="E6" s="279" t="s">
        <v>429</v>
      </c>
      <c r="F6" s="279" t="s">
        <v>429</v>
      </c>
      <c r="G6" s="279" t="s">
        <v>429</v>
      </c>
      <c r="H6" s="279" t="s">
        <v>429</v>
      </c>
      <c r="I6" s="279" t="s">
        <v>429</v>
      </c>
      <c r="J6" s="279" t="s">
        <v>429</v>
      </c>
      <c r="K6" s="279" t="s">
        <v>429</v>
      </c>
      <c r="L6" s="279" t="s">
        <v>429</v>
      </c>
      <c r="M6" s="279" t="s">
        <v>429</v>
      </c>
      <c r="N6" s="279" t="s">
        <v>429</v>
      </c>
      <c r="O6" s="279" t="s">
        <v>429</v>
      </c>
      <c r="P6" s="279" t="s">
        <v>429</v>
      </c>
      <c r="Q6" s="279" t="s">
        <v>429</v>
      </c>
      <c r="R6" s="279" t="s">
        <v>429</v>
      </c>
      <c r="S6" s="279" t="s">
        <v>429</v>
      </c>
      <c r="T6" s="279" t="s">
        <v>429</v>
      </c>
      <c r="U6" s="279" t="s">
        <v>430</v>
      </c>
      <c r="V6" s="279" t="s">
        <v>429</v>
      </c>
      <c r="W6" s="279" t="s">
        <v>429</v>
      </c>
      <c r="X6" s="279" t="s">
        <v>429</v>
      </c>
      <c r="Y6" s="279" t="s">
        <v>429</v>
      </c>
      <c r="Z6" s="279" t="s">
        <v>429</v>
      </c>
      <c r="AA6" s="279" t="s">
        <v>429</v>
      </c>
      <c r="AB6" s="279" t="s">
        <v>429</v>
      </c>
      <c r="AC6" s="279" t="s">
        <v>429</v>
      </c>
      <c r="AD6" s="279" t="s">
        <v>429</v>
      </c>
      <c r="AE6" s="279" t="s">
        <v>429</v>
      </c>
      <c r="AF6" s="279" t="s">
        <v>429</v>
      </c>
      <c r="AG6" s="279" t="s">
        <v>429</v>
      </c>
      <c r="AH6" s="279" t="s">
        <v>429</v>
      </c>
      <c r="AI6" s="279" t="s">
        <v>429</v>
      </c>
      <c r="AJ6" s="279" t="s">
        <v>429</v>
      </c>
      <c r="AK6" s="279" t="s">
        <v>429</v>
      </c>
      <c r="AL6" s="279" t="s">
        <v>429</v>
      </c>
      <c r="AM6" s="279" t="s">
        <v>429</v>
      </c>
      <c r="AN6" s="279" t="s">
        <v>429</v>
      </c>
      <c r="AO6" s="279" t="s">
        <v>429</v>
      </c>
      <c r="AP6" s="279" t="s">
        <v>430</v>
      </c>
      <c r="AQ6" s="279" t="s">
        <v>429</v>
      </c>
      <c r="AR6" s="279" t="s">
        <v>429</v>
      </c>
      <c r="AS6" s="279" t="s">
        <v>429</v>
      </c>
      <c r="AT6" s="279" t="s">
        <v>429</v>
      </c>
      <c r="AU6" s="279" t="s">
        <v>429</v>
      </c>
      <c r="AV6" s="279" t="s">
        <v>429</v>
      </c>
      <c r="AW6" s="279" t="s">
        <v>429</v>
      </c>
      <c r="AX6" s="279" t="s">
        <v>429</v>
      </c>
      <c r="AY6" s="279" t="s">
        <v>429</v>
      </c>
      <c r="AZ6" s="279" t="s">
        <v>429</v>
      </c>
      <c r="BA6" s="279" t="s">
        <v>429</v>
      </c>
      <c r="BB6" s="279" t="s">
        <v>429</v>
      </c>
      <c r="BC6" s="279" t="s">
        <v>429</v>
      </c>
      <c r="BD6" s="279" t="s">
        <v>429</v>
      </c>
      <c r="BE6" s="279" t="s">
        <v>429</v>
      </c>
      <c r="BF6" s="279" t="s">
        <v>429</v>
      </c>
      <c r="BG6" s="279" t="s">
        <v>429</v>
      </c>
      <c r="BH6" s="279" t="s">
        <v>429</v>
      </c>
      <c r="BI6" s="279" t="s">
        <v>429</v>
      </c>
      <c r="BJ6" s="279" t="s">
        <v>429</v>
      </c>
      <c r="BK6" s="279" t="s">
        <v>430</v>
      </c>
      <c r="BL6" s="279" t="s">
        <v>429</v>
      </c>
      <c r="BM6" s="279" t="s">
        <v>429</v>
      </c>
      <c r="BN6" s="279" t="s">
        <v>429</v>
      </c>
      <c r="BO6" s="279" t="s">
        <v>429</v>
      </c>
      <c r="BP6" s="279" t="s">
        <v>429</v>
      </c>
      <c r="BQ6" s="279" t="s">
        <v>429</v>
      </c>
      <c r="BR6" s="279" t="s">
        <v>429</v>
      </c>
      <c r="BS6" s="279" t="s">
        <v>429</v>
      </c>
      <c r="BT6" s="279" t="s">
        <v>429</v>
      </c>
      <c r="BU6" s="279" t="s">
        <v>429</v>
      </c>
      <c r="BV6" s="279" t="s">
        <v>429</v>
      </c>
      <c r="BW6" s="279" t="s">
        <v>429</v>
      </c>
      <c r="BX6" s="279" t="s">
        <v>429</v>
      </c>
      <c r="BY6" s="279" t="s">
        <v>429</v>
      </c>
      <c r="BZ6" s="279" t="s">
        <v>429</v>
      </c>
      <c r="CA6" s="279" t="s">
        <v>429</v>
      </c>
      <c r="CB6" s="279" t="s">
        <v>429</v>
      </c>
      <c r="CC6" s="279" t="s">
        <v>429</v>
      </c>
      <c r="CD6" s="279" t="s">
        <v>429</v>
      </c>
      <c r="CE6" s="279" t="s">
        <v>429</v>
      </c>
      <c r="CF6" s="279" t="s">
        <v>429</v>
      </c>
      <c r="CG6" s="279" t="s">
        <v>429</v>
      </c>
      <c r="CH6" s="279" t="s">
        <v>429</v>
      </c>
      <c r="CI6" s="279" t="s">
        <v>429</v>
      </c>
      <c r="CJ6" s="316"/>
    </row>
    <row r="7" spans="1:88" s="199" customFormat="1" ht="12" customHeight="1">
      <c r="A7" s="197" t="s">
        <v>431</v>
      </c>
      <c r="B7" s="212" t="s">
        <v>432</v>
      </c>
      <c r="C7" s="198" t="s">
        <v>393</v>
      </c>
      <c r="D7" s="231">
        <f aca="true" t="shared" si="0" ref="D7:L7">SUM(D8:D26)</f>
        <v>48643</v>
      </c>
      <c r="E7" s="231">
        <f t="shared" si="0"/>
        <v>27734</v>
      </c>
      <c r="F7" s="231">
        <f>SUM(F8:F26)</f>
        <v>98</v>
      </c>
      <c r="G7" s="231">
        <f>SUM(G8:G26)</f>
        <v>116</v>
      </c>
      <c r="H7" s="231">
        <f>SUM(H8:H26)</f>
        <v>4453</v>
      </c>
      <c r="I7" s="231">
        <f>SUM(I8:I26)</f>
        <v>2603</v>
      </c>
      <c r="J7" s="231">
        <f>SUM(J8:J26)</f>
        <v>858</v>
      </c>
      <c r="K7" s="231">
        <f>SUM(K8:K26)</f>
        <v>184</v>
      </c>
      <c r="L7" s="231">
        <f>SUM(L8:L26)</f>
        <v>2960</v>
      </c>
      <c r="M7" s="231">
        <f>SUM(M8:M26)</f>
        <v>99</v>
      </c>
      <c r="N7" s="231">
        <f>SUM(N8:N26)</f>
        <v>441</v>
      </c>
      <c r="O7" s="231">
        <f>SUM(O8:O26)</f>
        <v>3329</v>
      </c>
      <c r="P7" s="231">
        <f>SUM(P8:P26)</f>
        <v>0</v>
      </c>
      <c r="Q7" s="231">
        <f>SUM(Q8:Q26)</f>
        <v>3916</v>
      </c>
      <c r="R7" s="231">
        <f>SUM(R8:R26)</f>
        <v>65</v>
      </c>
      <c r="S7" s="231">
        <f>SUM(S8:S26)</f>
        <v>1</v>
      </c>
      <c r="T7" s="231">
        <f>SUM(T8:T26)</f>
        <v>0</v>
      </c>
      <c r="U7" s="231">
        <f>SUM(U8:U26)</f>
        <v>0</v>
      </c>
      <c r="V7" s="231">
        <f>SUM(V8:V26)</f>
        <v>0</v>
      </c>
      <c r="W7" s="231">
        <f>SUM(W8:W26)</f>
        <v>96</v>
      </c>
      <c r="X7" s="231">
        <f>SUM(X8:X26)</f>
        <v>1690</v>
      </c>
      <c r="Y7" s="231">
        <f>SUM(Y8:Y26)</f>
        <v>13137</v>
      </c>
      <c r="Z7" s="231">
        <f>SUM(Z8:Z26)</f>
        <v>11962</v>
      </c>
      <c r="AA7" s="231">
        <f>SUM(AA8:AA26)</f>
        <v>21</v>
      </c>
      <c r="AB7" s="231">
        <f>SUM(AB8:AB26)</f>
        <v>0</v>
      </c>
      <c r="AC7" s="231">
        <f>SUM(AC8:AC26)</f>
        <v>143</v>
      </c>
      <c r="AD7" s="231">
        <f>SUM(AD8:AD26)</f>
        <v>348</v>
      </c>
      <c r="AE7" s="231">
        <f>SUM(AE8:AE26)</f>
        <v>173</v>
      </c>
      <c r="AF7" s="231">
        <f>SUM(AF8:AF26)</f>
        <v>23</v>
      </c>
      <c r="AG7" s="231">
        <f>SUM(AG8:AG26)</f>
        <v>22</v>
      </c>
      <c r="AH7" s="231">
        <f>SUM(AH8:AH26)</f>
        <v>0</v>
      </c>
      <c r="AI7" s="231">
        <f>SUM(AI8:AI26)</f>
        <v>175</v>
      </c>
      <c r="AJ7" s="231">
        <f>SUM(AJ8:AJ26)</f>
        <v>0</v>
      </c>
      <c r="AK7" s="231">
        <f>SUM(AK8:AK26)</f>
        <v>0</v>
      </c>
      <c r="AL7" s="231">
        <f>SUM(AL8:AL26)</f>
        <v>0</v>
      </c>
      <c r="AM7" s="231">
        <f>SUM(AM8:AM26)</f>
        <v>0</v>
      </c>
      <c r="AN7" s="231">
        <f>SUM(AN8:AN26)</f>
        <v>0</v>
      </c>
      <c r="AO7" s="231">
        <f>SUM(AO8:AO26)</f>
        <v>0</v>
      </c>
      <c r="AP7" s="231">
        <f>SUM(AP8:AP26)</f>
        <v>0</v>
      </c>
      <c r="AQ7" s="231">
        <f>SUM(AQ8:AQ26)</f>
        <v>0</v>
      </c>
      <c r="AR7" s="231">
        <f>SUM(AR8:AR26)</f>
        <v>69</v>
      </c>
      <c r="AS7" s="231">
        <f>SUM(AS8:AS26)</f>
        <v>201</v>
      </c>
      <c r="AT7" s="231">
        <f>SUM(AT8:AT26)</f>
        <v>26807</v>
      </c>
      <c r="AU7" s="231">
        <f>SUM(AU8:AU26)</f>
        <v>7587</v>
      </c>
      <c r="AV7" s="231">
        <f>SUM(AV8:AV26)</f>
        <v>51</v>
      </c>
      <c r="AW7" s="231">
        <f>SUM(AW8:AW26)</f>
        <v>115</v>
      </c>
      <c r="AX7" s="231">
        <f>SUM(AX8:AX26)</f>
        <v>4044</v>
      </c>
      <c r="AY7" s="231">
        <f>SUM(AY8:AY26)</f>
        <v>2144</v>
      </c>
      <c r="AZ7" s="231">
        <f>SUM(AZ8:AZ26)</f>
        <v>685</v>
      </c>
      <c r="BA7" s="231">
        <f>SUM(BA8:BA26)</f>
        <v>161</v>
      </c>
      <c r="BB7" s="231">
        <f>SUM(BB8:BB26)</f>
        <v>2938</v>
      </c>
      <c r="BC7" s="231">
        <f>SUM(BC8:BC26)</f>
        <v>71</v>
      </c>
      <c r="BD7" s="231">
        <f>SUM(BD8:BD26)</f>
        <v>189</v>
      </c>
      <c r="BE7" s="231">
        <f>SUM(BE8:BE26)</f>
        <v>3329</v>
      </c>
      <c r="BF7" s="231">
        <f>SUM(BF8:BF26)</f>
        <v>0</v>
      </c>
      <c r="BG7" s="231">
        <f>SUM(BG8:BG26)</f>
        <v>3916</v>
      </c>
      <c r="BH7" s="231">
        <f>SUM(BH8:BH26)</f>
        <v>65</v>
      </c>
      <c r="BI7" s="231">
        <f>SUM(BI8:BI26)</f>
        <v>1</v>
      </c>
      <c r="BJ7" s="231">
        <f>SUM(BJ8:BJ26)</f>
        <v>0</v>
      </c>
      <c r="BK7" s="231">
        <f>SUM(BK8:BK26)</f>
        <v>0</v>
      </c>
      <c r="BL7" s="231">
        <f>SUM(BL8:BL26)</f>
        <v>0</v>
      </c>
      <c r="BM7" s="231">
        <f>SUM(BM8:BM26)</f>
        <v>26</v>
      </c>
      <c r="BN7" s="231">
        <f>SUM(BN8:BN26)</f>
        <v>1485</v>
      </c>
      <c r="BO7" s="231">
        <f>SUM(BO8:BO26)</f>
        <v>8699</v>
      </c>
      <c r="BP7" s="231">
        <f>SUM(BP8:BP26)</f>
        <v>8185</v>
      </c>
      <c r="BQ7" s="231">
        <f>SUM(BQ8:BQ26)</f>
        <v>26</v>
      </c>
      <c r="BR7" s="231">
        <f>SUM(BR8:BR26)</f>
        <v>1</v>
      </c>
      <c r="BS7" s="231">
        <f>SUM(BS8:BS26)</f>
        <v>266</v>
      </c>
      <c r="BT7" s="231">
        <f>SUM(BT8:BT26)</f>
        <v>111</v>
      </c>
      <c r="BU7" s="231">
        <f>SUM(BU8:BU26)</f>
        <v>0</v>
      </c>
      <c r="BV7" s="231">
        <f>SUM(BV8:BV26)</f>
        <v>0</v>
      </c>
      <c r="BW7" s="231">
        <f>SUM(BW8:BW26)</f>
        <v>0</v>
      </c>
      <c r="BX7" s="231">
        <f>SUM(BX8:BX26)</f>
        <v>28</v>
      </c>
      <c r="BY7" s="231">
        <f>SUM(BY8:BY26)</f>
        <v>77</v>
      </c>
      <c r="BZ7" s="231">
        <f>SUM(BZ8:BZ26)</f>
        <v>0</v>
      </c>
      <c r="CA7" s="231">
        <f>SUM(CA8:CA26)</f>
        <v>0</v>
      </c>
      <c r="CB7" s="231">
        <f>SUM(CB8:CB26)</f>
        <v>0</v>
      </c>
      <c r="CC7" s="231">
        <f>SUM(CC8:CC26)</f>
        <v>0</v>
      </c>
      <c r="CD7" s="231">
        <f>SUM(CD8:CD26)</f>
        <v>0</v>
      </c>
      <c r="CE7" s="231">
        <f>SUM(CE8:CE26)</f>
        <v>0</v>
      </c>
      <c r="CF7" s="231">
        <f>SUM(CF8:CF26)</f>
        <v>0</v>
      </c>
      <c r="CG7" s="231">
        <f>SUM(CG8:CG26)</f>
        <v>0</v>
      </c>
      <c r="CH7" s="231">
        <f>SUM(CH8:CH26)</f>
        <v>1</v>
      </c>
      <c r="CI7" s="231">
        <f>SUM(CI8:CI26)</f>
        <v>4</v>
      </c>
      <c r="CJ7" s="213">
        <f>+COUNTIF(CJ8:CJ26,"有る")</f>
        <v>8</v>
      </c>
    </row>
    <row r="8" spans="1:88" s="201" customFormat="1" ht="12" customHeight="1">
      <c r="A8" s="200" t="s">
        <v>431</v>
      </c>
      <c r="B8" s="214" t="s">
        <v>433</v>
      </c>
      <c r="C8" s="200" t="s">
        <v>434</v>
      </c>
      <c r="D8" s="232">
        <f aca="true" t="shared" si="1" ref="D8:D26">SUM(Y8,AT8,BO8)</f>
        <v>13891</v>
      </c>
      <c r="E8" s="232">
        <f aca="true" t="shared" si="2" ref="E8:E26">SUM(Z8,AU8,BP8)</f>
        <v>6924</v>
      </c>
      <c r="F8" s="232">
        <f aca="true" t="shared" si="3" ref="F8:F26">SUM(AA8,AV8,BQ8)</f>
        <v>9</v>
      </c>
      <c r="G8" s="232">
        <f aca="true" t="shared" si="4" ref="G8:G26">SUM(AB8,AW8,BR8)</f>
        <v>0</v>
      </c>
      <c r="H8" s="232">
        <f aca="true" t="shared" si="5" ref="H8:H26">SUM(AC8,AX8,BS8)</f>
        <v>1125</v>
      </c>
      <c r="I8" s="232">
        <f aca="true" t="shared" si="6" ref="I8:I26">SUM(AD8,AY8,BT8)</f>
        <v>790</v>
      </c>
      <c r="J8" s="232">
        <f aca="true" t="shared" si="7" ref="J8:J26">SUM(AE8,AZ8,BU8)</f>
        <v>299</v>
      </c>
      <c r="K8" s="232">
        <f aca="true" t="shared" si="8" ref="K8:K26">SUM(AF8,BA8,BV8)</f>
        <v>41</v>
      </c>
      <c r="L8" s="232">
        <f aca="true" t="shared" si="9" ref="L8:L26">SUM(AG8,BB8,BW8)</f>
        <v>2307</v>
      </c>
      <c r="M8" s="232">
        <f aca="true" t="shared" si="10" ref="M8:M26">SUM(AH8,BC8,BX8)</f>
        <v>0</v>
      </c>
      <c r="N8" s="232">
        <f aca="true" t="shared" si="11" ref="N8:N26">SUM(AI8,BD8,BY8)</f>
        <v>64</v>
      </c>
      <c r="O8" s="232">
        <f aca="true" t="shared" si="12" ref="O8:O26">SUM(AJ8,BE8,BZ8)</f>
        <v>980</v>
      </c>
      <c r="P8" s="232">
        <f aca="true" t="shared" si="13" ref="P8:P26">SUM(AK8,BF8,CA8)</f>
        <v>0</v>
      </c>
      <c r="Q8" s="232">
        <f aca="true" t="shared" si="14" ref="Q8:Q26">SUM(AL8,BG8,CB8)</f>
        <v>0</v>
      </c>
      <c r="R8" s="232">
        <f aca="true" t="shared" si="15" ref="R8:R26">SUM(AM8,BH8,CC8)</f>
        <v>0</v>
      </c>
      <c r="S8" s="232">
        <f aca="true" t="shared" si="16" ref="S8:S26">SUM(AN8,BI8,CD8)</f>
        <v>0</v>
      </c>
      <c r="T8" s="232">
        <f aca="true" t="shared" si="17" ref="T8:T26">SUM(AO8,BJ8,CE8)</f>
        <v>0</v>
      </c>
      <c r="U8" s="232">
        <f aca="true" t="shared" si="18" ref="U8:U26">SUM(AP8,BK8,CF8)</f>
        <v>0</v>
      </c>
      <c r="V8" s="232">
        <f aca="true" t="shared" si="19" ref="V8:V26">SUM(AQ8,BL8,CG8)</f>
        <v>0</v>
      </c>
      <c r="W8" s="232">
        <f aca="true" t="shared" si="20" ref="W8:W26">SUM(AR8,BM8,CH8)</f>
        <v>0</v>
      </c>
      <c r="X8" s="232">
        <f aca="true" t="shared" si="21" ref="X8:X26">SUM(AS8,BN8,CI8)</f>
        <v>1352</v>
      </c>
      <c r="Y8" s="232">
        <f aca="true" t="shared" si="22" ref="Y8:Y26">SUM(Z8:AS8)</f>
        <v>2898</v>
      </c>
      <c r="Z8" s="232">
        <v>2898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3" t="s">
        <v>435</v>
      </c>
      <c r="AK8" s="233" t="s">
        <v>435</v>
      </c>
      <c r="AL8" s="233" t="s">
        <v>435</v>
      </c>
      <c r="AM8" s="233" t="s">
        <v>435</v>
      </c>
      <c r="AN8" s="233" t="s">
        <v>435</v>
      </c>
      <c r="AO8" s="233" t="s">
        <v>435</v>
      </c>
      <c r="AP8" s="233" t="s">
        <v>435</v>
      </c>
      <c r="AQ8" s="233" t="s">
        <v>435</v>
      </c>
      <c r="AR8" s="232">
        <v>0</v>
      </c>
      <c r="AS8" s="232">
        <v>0</v>
      </c>
      <c r="AT8" s="232">
        <f>'施設資源化量内訳'!D8</f>
        <v>6793</v>
      </c>
      <c r="AU8" s="232">
        <f>'施設資源化量内訳'!E8</f>
        <v>0</v>
      </c>
      <c r="AV8" s="232">
        <f>'施設資源化量内訳'!F8</f>
        <v>0</v>
      </c>
      <c r="AW8" s="232">
        <f>'施設資源化量内訳'!G8</f>
        <v>0</v>
      </c>
      <c r="AX8" s="232">
        <f>'施設資源化量内訳'!H8</f>
        <v>1044</v>
      </c>
      <c r="AY8" s="232">
        <f>'施設資源化量内訳'!I8</f>
        <v>770</v>
      </c>
      <c r="AZ8" s="232">
        <f>'施設資源化量内訳'!J8</f>
        <v>299</v>
      </c>
      <c r="BA8" s="232">
        <f>'施設資源化量内訳'!K8</f>
        <v>41</v>
      </c>
      <c r="BB8" s="232">
        <f>'施設資源化量内訳'!L8</f>
        <v>2307</v>
      </c>
      <c r="BC8" s="232">
        <f>'施設資源化量内訳'!M8</f>
        <v>0</v>
      </c>
      <c r="BD8" s="232">
        <f>'施設資源化量内訳'!N8</f>
        <v>0</v>
      </c>
      <c r="BE8" s="232">
        <f>'施設資源化量内訳'!O8</f>
        <v>980</v>
      </c>
      <c r="BF8" s="232">
        <f>'施設資源化量内訳'!P8</f>
        <v>0</v>
      </c>
      <c r="BG8" s="232">
        <f>'施設資源化量内訳'!Q8</f>
        <v>0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0</v>
      </c>
      <c r="BM8" s="232">
        <f>'施設資源化量内訳'!W8</f>
        <v>0</v>
      </c>
      <c r="BN8" s="232">
        <f>'施設資源化量内訳'!X8</f>
        <v>1352</v>
      </c>
      <c r="BO8" s="232">
        <f aca="true" t="shared" si="23" ref="BO8:BO26">SUM(BP8:CI8)</f>
        <v>4200</v>
      </c>
      <c r="BP8" s="232">
        <v>4026</v>
      </c>
      <c r="BQ8" s="232">
        <v>9</v>
      </c>
      <c r="BR8" s="232">
        <v>0</v>
      </c>
      <c r="BS8" s="232">
        <v>81</v>
      </c>
      <c r="BT8" s="232">
        <v>20</v>
      </c>
      <c r="BU8" s="232">
        <v>0</v>
      </c>
      <c r="BV8" s="232">
        <v>0</v>
      </c>
      <c r="BW8" s="232">
        <v>0</v>
      </c>
      <c r="BX8" s="232">
        <v>0</v>
      </c>
      <c r="BY8" s="232">
        <v>64</v>
      </c>
      <c r="BZ8" s="233" t="s">
        <v>435</v>
      </c>
      <c r="CA8" s="233" t="s">
        <v>435</v>
      </c>
      <c r="CB8" s="233" t="s">
        <v>435</v>
      </c>
      <c r="CC8" s="233" t="s">
        <v>435</v>
      </c>
      <c r="CD8" s="233" t="s">
        <v>435</v>
      </c>
      <c r="CE8" s="233" t="s">
        <v>435</v>
      </c>
      <c r="CF8" s="233" t="s">
        <v>435</v>
      </c>
      <c r="CG8" s="233" t="s">
        <v>435</v>
      </c>
      <c r="CH8" s="233">
        <v>0</v>
      </c>
      <c r="CI8" s="232">
        <v>0</v>
      </c>
      <c r="CJ8" s="211" t="s">
        <v>436</v>
      </c>
    </row>
    <row r="9" spans="1:88" s="201" customFormat="1" ht="12" customHeight="1">
      <c r="A9" s="200" t="s">
        <v>431</v>
      </c>
      <c r="B9" s="214" t="s">
        <v>437</v>
      </c>
      <c r="C9" s="200" t="s">
        <v>438</v>
      </c>
      <c r="D9" s="232">
        <f t="shared" si="1"/>
        <v>12659</v>
      </c>
      <c r="E9" s="232">
        <f t="shared" si="2"/>
        <v>6385</v>
      </c>
      <c r="F9" s="232">
        <f t="shared" si="3"/>
        <v>41</v>
      </c>
      <c r="G9" s="232">
        <f t="shared" si="4"/>
        <v>0</v>
      </c>
      <c r="H9" s="232">
        <f t="shared" si="5"/>
        <v>1311</v>
      </c>
      <c r="I9" s="232">
        <f t="shared" si="6"/>
        <v>433</v>
      </c>
      <c r="J9" s="232">
        <f t="shared" si="7"/>
        <v>251</v>
      </c>
      <c r="K9" s="232">
        <f t="shared" si="8"/>
        <v>54</v>
      </c>
      <c r="L9" s="232">
        <f t="shared" si="9"/>
        <v>35</v>
      </c>
      <c r="M9" s="232">
        <f t="shared" si="10"/>
        <v>0</v>
      </c>
      <c r="N9" s="232">
        <f t="shared" si="11"/>
        <v>0</v>
      </c>
      <c r="O9" s="232">
        <f t="shared" si="12"/>
        <v>1124</v>
      </c>
      <c r="P9" s="232">
        <f t="shared" si="13"/>
        <v>0</v>
      </c>
      <c r="Q9" s="232">
        <f t="shared" si="14"/>
        <v>2972</v>
      </c>
      <c r="R9" s="232">
        <f t="shared" si="15"/>
        <v>0</v>
      </c>
      <c r="S9" s="232">
        <f t="shared" si="16"/>
        <v>0</v>
      </c>
      <c r="T9" s="232">
        <f t="shared" si="17"/>
        <v>0</v>
      </c>
      <c r="U9" s="232">
        <f t="shared" si="18"/>
        <v>0</v>
      </c>
      <c r="V9" s="232">
        <f t="shared" si="19"/>
        <v>0</v>
      </c>
      <c r="W9" s="232">
        <f t="shared" si="20"/>
        <v>0</v>
      </c>
      <c r="X9" s="232">
        <f t="shared" si="21"/>
        <v>53</v>
      </c>
      <c r="Y9" s="232">
        <f t="shared" si="22"/>
        <v>34</v>
      </c>
      <c r="Z9" s="232">
        <v>0</v>
      </c>
      <c r="AA9" s="232">
        <v>0</v>
      </c>
      <c r="AB9" s="232">
        <v>0</v>
      </c>
      <c r="AC9" s="232">
        <v>0</v>
      </c>
      <c r="AD9" s="232">
        <v>34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3" t="s">
        <v>435</v>
      </c>
      <c r="AK9" s="233" t="s">
        <v>435</v>
      </c>
      <c r="AL9" s="233" t="s">
        <v>435</v>
      </c>
      <c r="AM9" s="233" t="s">
        <v>435</v>
      </c>
      <c r="AN9" s="233" t="s">
        <v>435</v>
      </c>
      <c r="AO9" s="233" t="s">
        <v>435</v>
      </c>
      <c r="AP9" s="233" t="s">
        <v>435</v>
      </c>
      <c r="AQ9" s="233" t="s">
        <v>435</v>
      </c>
      <c r="AR9" s="232">
        <v>0</v>
      </c>
      <c r="AS9" s="232">
        <v>0</v>
      </c>
      <c r="AT9" s="232">
        <f>'施設資源化量内訳'!D9</f>
        <v>11801</v>
      </c>
      <c r="AU9" s="232">
        <f>'施設資源化量内訳'!E9</f>
        <v>5611</v>
      </c>
      <c r="AV9" s="232">
        <f>'施設資源化量内訳'!F9</f>
        <v>38</v>
      </c>
      <c r="AW9" s="232">
        <f>'施設資源化量内訳'!G9</f>
        <v>0</v>
      </c>
      <c r="AX9" s="232">
        <f>'施設資源化量内訳'!H9</f>
        <v>1274</v>
      </c>
      <c r="AY9" s="232">
        <f>'施設資源化量内訳'!I9</f>
        <v>389</v>
      </c>
      <c r="AZ9" s="232">
        <f>'施設資源化量内訳'!J9</f>
        <v>251</v>
      </c>
      <c r="BA9" s="232">
        <f>'施設資源化量内訳'!K9</f>
        <v>54</v>
      </c>
      <c r="BB9" s="232">
        <f>'施設資源化量内訳'!L9</f>
        <v>35</v>
      </c>
      <c r="BC9" s="232">
        <f>'施設資源化量内訳'!M9</f>
        <v>0</v>
      </c>
      <c r="BD9" s="232">
        <f>'施設資源化量内訳'!N9</f>
        <v>0</v>
      </c>
      <c r="BE9" s="232">
        <f>'施設資源化量内訳'!O9</f>
        <v>1124</v>
      </c>
      <c r="BF9" s="232">
        <f>'施設資源化量内訳'!P9</f>
        <v>0</v>
      </c>
      <c r="BG9" s="232">
        <f>'施設資源化量内訳'!Q9</f>
        <v>2972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0</v>
      </c>
      <c r="BM9" s="232">
        <f>'施設資源化量内訳'!W9</f>
        <v>0</v>
      </c>
      <c r="BN9" s="232">
        <f>'施設資源化量内訳'!X9</f>
        <v>53</v>
      </c>
      <c r="BO9" s="232">
        <f t="shared" si="23"/>
        <v>824</v>
      </c>
      <c r="BP9" s="232">
        <v>774</v>
      </c>
      <c r="BQ9" s="232">
        <v>3</v>
      </c>
      <c r="BR9" s="232">
        <v>0</v>
      </c>
      <c r="BS9" s="232">
        <v>37</v>
      </c>
      <c r="BT9" s="232">
        <v>10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3" t="s">
        <v>435</v>
      </c>
      <c r="CA9" s="233" t="s">
        <v>435</v>
      </c>
      <c r="CB9" s="233" t="s">
        <v>435</v>
      </c>
      <c r="CC9" s="233" t="s">
        <v>435</v>
      </c>
      <c r="CD9" s="233" t="s">
        <v>435</v>
      </c>
      <c r="CE9" s="233" t="s">
        <v>435</v>
      </c>
      <c r="CF9" s="233" t="s">
        <v>435</v>
      </c>
      <c r="CG9" s="233" t="s">
        <v>435</v>
      </c>
      <c r="CH9" s="233">
        <v>0</v>
      </c>
      <c r="CI9" s="232">
        <v>0</v>
      </c>
      <c r="CJ9" s="211" t="s">
        <v>439</v>
      </c>
    </row>
    <row r="10" spans="1:88" s="201" customFormat="1" ht="12" customHeight="1">
      <c r="A10" s="200" t="s">
        <v>431</v>
      </c>
      <c r="B10" s="214" t="s">
        <v>440</v>
      </c>
      <c r="C10" s="200" t="s">
        <v>441</v>
      </c>
      <c r="D10" s="232">
        <f t="shared" si="1"/>
        <v>5119</v>
      </c>
      <c r="E10" s="232">
        <f t="shared" si="2"/>
        <v>4226</v>
      </c>
      <c r="F10" s="232">
        <f t="shared" si="3"/>
        <v>9</v>
      </c>
      <c r="G10" s="232">
        <f t="shared" si="4"/>
        <v>0</v>
      </c>
      <c r="H10" s="232">
        <f t="shared" si="5"/>
        <v>388</v>
      </c>
      <c r="I10" s="232">
        <f t="shared" si="6"/>
        <v>323</v>
      </c>
      <c r="J10" s="232">
        <f t="shared" si="7"/>
        <v>45</v>
      </c>
      <c r="K10" s="232">
        <f t="shared" si="8"/>
        <v>11</v>
      </c>
      <c r="L10" s="232">
        <f t="shared" si="9"/>
        <v>0</v>
      </c>
      <c r="M10" s="232">
        <f t="shared" si="10"/>
        <v>0</v>
      </c>
      <c r="N10" s="232">
        <f t="shared" si="11"/>
        <v>67</v>
      </c>
      <c r="O10" s="232">
        <f t="shared" si="12"/>
        <v>22</v>
      </c>
      <c r="P10" s="232">
        <f t="shared" si="13"/>
        <v>0</v>
      </c>
      <c r="Q10" s="232">
        <f t="shared" si="14"/>
        <v>0</v>
      </c>
      <c r="R10" s="232">
        <f t="shared" si="15"/>
        <v>0</v>
      </c>
      <c r="S10" s="232">
        <f t="shared" si="16"/>
        <v>0</v>
      </c>
      <c r="T10" s="232">
        <f t="shared" si="17"/>
        <v>0</v>
      </c>
      <c r="U10" s="232">
        <f t="shared" si="18"/>
        <v>0</v>
      </c>
      <c r="V10" s="232">
        <f t="shared" si="19"/>
        <v>0</v>
      </c>
      <c r="W10" s="232">
        <f t="shared" si="20"/>
        <v>28</v>
      </c>
      <c r="X10" s="232">
        <f t="shared" si="21"/>
        <v>0</v>
      </c>
      <c r="Y10" s="232">
        <f t="shared" si="22"/>
        <v>3531</v>
      </c>
      <c r="Z10" s="232">
        <v>3385</v>
      </c>
      <c r="AA10" s="232">
        <v>9</v>
      </c>
      <c r="AB10" s="232">
        <v>0</v>
      </c>
      <c r="AC10" s="232">
        <v>0</v>
      </c>
      <c r="AD10" s="232">
        <v>0</v>
      </c>
      <c r="AE10" s="232">
        <v>43</v>
      </c>
      <c r="AF10" s="232">
        <v>0</v>
      </c>
      <c r="AG10" s="232">
        <v>0</v>
      </c>
      <c r="AH10" s="232">
        <v>0</v>
      </c>
      <c r="AI10" s="232">
        <v>67</v>
      </c>
      <c r="AJ10" s="233" t="s">
        <v>435</v>
      </c>
      <c r="AK10" s="233" t="s">
        <v>435</v>
      </c>
      <c r="AL10" s="233" t="s">
        <v>435</v>
      </c>
      <c r="AM10" s="233" t="s">
        <v>435</v>
      </c>
      <c r="AN10" s="233" t="s">
        <v>435</v>
      </c>
      <c r="AO10" s="233" t="s">
        <v>435</v>
      </c>
      <c r="AP10" s="233" t="s">
        <v>435</v>
      </c>
      <c r="AQ10" s="233" t="s">
        <v>435</v>
      </c>
      <c r="AR10" s="232">
        <v>27</v>
      </c>
      <c r="AS10" s="232">
        <v>0</v>
      </c>
      <c r="AT10" s="232">
        <f>'施設資源化量内訳'!D10</f>
        <v>713</v>
      </c>
      <c r="AU10" s="232">
        <f>'施設資源化量内訳'!E10</f>
        <v>0</v>
      </c>
      <c r="AV10" s="232">
        <f>'施設資源化量内訳'!F10</f>
        <v>0</v>
      </c>
      <c r="AW10" s="232">
        <f>'施設資源化量内訳'!G10</f>
        <v>0</v>
      </c>
      <c r="AX10" s="232">
        <f>'施設資源化量内訳'!H10</f>
        <v>367</v>
      </c>
      <c r="AY10" s="232">
        <f>'施設資源化量内訳'!I10</f>
        <v>311</v>
      </c>
      <c r="AZ10" s="232">
        <f>'施設資源化量内訳'!J10</f>
        <v>2</v>
      </c>
      <c r="BA10" s="232">
        <f>'施設資源化量内訳'!K10</f>
        <v>11</v>
      </c>
      <c r="BB10" s="232">
        <f>'施設資源化量内訳'!L10</f>
        <v>0</v>
      </c>
      <c r="BC10" s="232">
        <f>'施設資源化量内訳'!M10</f>
        <v>0</v>
      </c>
      <c r="BD10" s="232">
        <f>'施設資源化量内訳'!N10</f>
        <v>0</v>
      </c>
      <c r="BE10" s="232">
        <f>'施設資源化量内訳'!O10</f>
        <v>22</v>
      </c>
      <c r="BF10" s="232">
        <f>'施設資源化量内訳'!P10</f>
        <v>0</v>
      </c>
      <c r="BG10" s="232">
        <f>'施設資源化量内訳'!Q10</f>
        <v>0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0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0</v>
      </c>
      <c r="BN10" s="232">
        <f>'施設資源化量内訳'!X10</f>
        <v>0</v>
      </c>
      <c r="BO10" s="232">
        <f t="shared" si="23"/>
        <v>875</v>
      </c>
      <c r="BP10" s="232">
        <v>841</v>
      </c>
      <c r="BQ10" s="232">
        <v>0</v>
      </c>
      <c r="BR10" s="232">
        <v>0</v>
      </c>
      <c r="BS10" s="232">
        <v>21</v>
      </c>
      <c r="BT10" s="232">
        <v>12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3" t="s">
        <v>435</v>
      </c>
      <c r="CA10" s="233" t="s">
        <v>435</v>
      </c>
      <c r="CB10" s="233" t="s">
        <v>435</v>
      </c>
      <c r="CC10" s="233" t="s">
        <v>435</v>
      </c>
      <c r="CD10" s="233" t="s">
        <v>435</v>
      </c>
      <c r="CE10" s="233" t="s">
        <v>435</v>
      </c>
      <c r="CF10" s="233" t="s">
        <v>435</v>
      </c>
      <c r="CG10" s="233" t="s">
        <v>435</v>
      </c>
      <c r="CH10" s="233">
        <v>1</v>
      </c>
      <c r="CI10" s="232">
        <v>0</v>
      </c>
      <c r="CJ10" s="211" t="s">
        <v>436</v>
      </c>
    </row>
    <row r="11" spans="1:88" s="201" customFormat="1" ht="12" customHeight="1">
      <c r="A11" s="200" t="s">
        <v>431</v>
      </c>
      <c r="B11" s="214" t="s">
        <v>442</v>
      </c>
      <c r="C11" s="200" t="s">
        <v>443</v>
      </c>
      <c r="D11" s="232">
        <f t="shared" si="1"/>
        <v>3764</v>
      </c>
      <c r="E11" s="232">
        <f t="shared" si="2"/>
        <v>1604</v>
      </c>
      <c r="F11" s="232">
        <f t="shared" si="3"/>
        <v>6</v>
      </c>
      <c r="G11" s="232">
        <f t="shared" si="4"/>
        <v>0</v>
      </c>
      <c r="H11" s="232">
        <f t="shared" si="5"/>
        <v>389</v>
      </c>
      <c r="I11" s="232">
        <f t="shared" si="6"/>
        <v>279</v>
      </c>
      <c r="J11" s="232">
        <f t="shared" si="7"/>
        <v>66</v>
      </c>
      <c r="K11" s="232">
        <f t="shared" si="8"/>
        <v>6</v>
      </c>
      <c r="L11" s="232">
        <f t="shared" si="9"/>
        <v>0</v>
      </c>
      <c r="M11" s="232">
        <f t="shared" si="10"/>
        <v>0</v>
      </c>
      <c r="N11" s="232">
        <f t="shared" si="11"/>
        <v>189</v>
      </c>
      <c r="O11" s="232">
        <f t="shared" si="12"/>
        <v>779</v>
      </c>
      <c r="P11" s="232">
        <f t="shared" si="13"/>
        <v>0</v>
      </c>
      <c r="Q11" s="232">
        <f t="shared" si="14"/>
        <v>438</v>
      </c>
      <c r="R11" s="232">
        <f t="shared" si="15"/>
        <v>0</v>
      </c>
      <c r="S11" s="232">
        <f t="shared" si="16"/>
        <v>0</v>
      </c>
      <c r="T11" s="232">
        <f t="shared" si="17"/>
        <v>0</v>
      </c>
      <c r="U11" s="232">
        <f t="shared" si="18"/>
        <v>0</v>
      </c>
      <c r="V11" s="232">
        <f t="shared" si="19"/>
        <v>0</v>
      </c>
      <c r="W11" s="232">
        <f t="shared" si="20"/>
        <v>8</v>
      </c>
      <c r="X11" s="232">
        <f t="shared" si="21"/>
        <v>0</v>
      </c>
      <c r="Y11" s="232">
        <f t="shared" si="22"/>
        <v>1653</v>
      </c>
      <c r="Z11" s="232">
        <v>1576</v>
      </c>
      <c r="AA11" s="232">
        <v>0</v>
      </c>
      <c r="AB11" s="232">
        <v>0</v>
      </c>
      <c r="AC11" s="232">
        <v>0</v>
      </c>
      <c r="AD11" s="232">
        <v>5</v>
      </c>
      <c r="AE11" s="232">
        <v>66</v>
      </c>
      <c r="AF11" s="232">
        <v>6</v>
      </c>
      <c r="AG11" s="232">
        <v>0</v>
      </c>
      <c r="AH11" s="232">
        <v>0</v>
      </c>
      <c r="AI11" s="232">
        <v>0</v>
      </c>
      <c r="AJ11" s="233" t="s">
        <v>435</v>
      </c>
      <c r="AK11" s="233" t="s">
        <v>435</v>
      </c>
      <c r="AL11" s="233" t="s">
        <v>435</v>
      </c>
      <c r="AM11" s="233" t="s">
        <v>435</v>
      </c>
      <c r="AN11" s="233" t="s">
        <v>435</v>
      </c>
      <c r="AO11" s="233" t="s">
        <v>435</v>
      </c>
      <c r="AP11" s="233" t="s">
        <v>435</v>
      </c>
      <c r="AQ11" s="233" t="s">
        <v>435</v>
      </c>
      <c r="AR11" s="232">
        <v>0</v>
      </c>
      <c r="AS11" s="232">
        <v>0</v>
      </c>
      <c r="AT11" s="232">
        <f>'施設資源化量内訳'!D11</f>
        <v>2072</v>
      </c>
      <c r="AU11" s="232">
        <f>'施設資源化量内訳'!E11</f>
        <v>0</v>
      </c>
      <c r="AV11" s="232">
        <f>'施設資源化量内訳'!F11</f>
        <v>0</v>
      </c>
      <c r="AW11" s="232">
        <f>'施設資源化量内訳'!G11</f>
        <v>0</v>
      </c>
      <c r="AX11" s="232">
        <f>'施設資源化量内訳'!H11</f>
        <v>385</v>
      </c>
      <c r="AY11" s="232">
        <f>'施設資源化量内訳'!I11</f>
        <v>273</v>
      </c>
      <c r="AZ11" s="232">
        <f>'施設資源化量内訳'!J11</f>
        <v>0</v>
      </c>
      <c r="BA11" s="232">
        <f>'施設資源化量内訳'!K11</f>
        <v>0</v>
      </c>
      <c r="BB11" s="232">
        <f>'施設資源化量内訳'!L11</f>
        <v>0</v>
      </c>
      <c r="BC11" s="232">
        <f>'施設資源化量内訳'!M11</f>
        <v>0</v>
      </c>
      <c r="BD11" s="232">
        <f>'施設資源化量内訳'!N11</f>
        <v>189</v>
      </c>
      <c r="BE11" s="232">
        <f>'施設資源化量内訳'!O11</f>
        <v>779</v>
      </c>
      <c r="BF11" s="232">
        <f>'施設資源化量内訳'!P11</f>
        <v>0</v>
      </c>
      <c r="BG11" s="232">
        <f>'施設資源化量内訳'!Q11</f>
        <v>438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8</v>
      </c>
      <c r="BN11" s="232">
        <f>'施設資源化量内訳'!X11</f>
        <v>0</v>
      </c>
      <c r="BO11" s="232">
        <f t="shared" si="23"/>
        <v>39</v>
      </c>
      <c r="BP11" s="232">
        <v>28</v>
      </c>
      <c r="BQ11" s="232">
        <v>6</v>
      </c>
      <c r="BR11" s="232">
        <v>0</v>
      </c>
      <c r="BS11" s="232">
        <v>4</v>
      </c>
      <c r="BT11" s="232">
        <v>1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3" t="s">
        <v>435</v>
      </c>
      <c r="CA11" s="233" t="s">
        <v>435</v>
      </c>
      <c r="CB11" s="233" t="s">
        <v>435</v>
      </c>
      <c r="CC11" s="233" t="s">
        <v>435</v>
      </c>
      <c r="CD11" s="233" t="s">
        <v>435</v>
      </c>
      <c r="CE11" s="233" t="s">
        <v>435</v>
      </c>
      <c r="CF11" s="233" t="s">
        <v>435</v>
      </c>
      <c r="CG11" s="233" t="s">
        <v>435</v>
      </c>
      <c r="CH11" s="233">
        <v>0</v>
      </c>
      <c r="CI11" s="232">
        <v>0</v>
      </c>
      <c r="CJ11" s="211" t="s">
        <v>439</v>
      </c>
    </row>
    <row r="12" spans="1:88" s="201" customFormat="1" ht="12" customHeight="1">
      <c r="A12" s="202" t="s">
        <v>431</v>
      </c>
      <c r="B12" s="203" t="s">
        <v>444</v>
      </c>
      <c r="C12" s="202" t="s">
        <v>445</v>
      </c>
      <c r="D12" s="234">
        <f t="shared" si="1"/>
        <v>898</v>
      </c>
      <c r="E12" s="234">
        <f t="shared" si="2"/>
        <v>474</v>
      </c>
      <c r="F12" s="234">
        <f t="shared" si="3"/>
        <v>0</v>
      </c>
      <c r="G12" s="234">
        <f t="shared" si="4"/>
        <v>0</v>
      </c>
      <c r="H12" s="234">
        <f t="shared" si="5"/>
        <v>92</v>
      </c>
      <c r="I12" s="234">
        <f t="shared" si="6"/>
        <v>60</v>
      </c>
      <c r="J12" s="234">
        <f t="shared" si="7"/>
        <v>22</v>
      </c>
      <c r="K12" s="234">
        <f t="shared" si="8"/>
        <v>1</v>
      </c>
      <c r="L12" s="234">
        <f t="shared" si="9"/>
        <v>230</v>
      </c>
      <c r="M12" s="234">
        <f t="shared" si="10"/>
        <v>0</v>
      </c>
      <c r="N12" s="234">
        <f t="shared" si="11"/>
        <v>5</v>
      </c>
      <c r="O12" s="234">
        <f t="shared" si="12"/>
        <v>2</v>
      </c>
      <c r="P12" s="234">
        <f t="shared" si="13"/>
        <v>0</v>
      </c>
      <c r="Q12" s="234">
        <f t="shared" si="14"/>
        <v>0</v>
      </c>
      <c r="R12" s="234">
        <f t="shared" si="15"/>
        <v>0</v>
      </c>
      <c r="S12" s="234">
        <f t="shared" si="16"/>
        <v>0</v>
      </c>
      <c r="T12" s="234">
        <f t="shared" si="17"/>
        <v>0</v>
      </c>
      <c r="U12" s="234">
        <f t="shared" si="18"/>
        <v>0</v>
      </c>
      <c r="V12" s="234">
        <f t="shared" si="19"/>
        <v>0</v>
      </c>
      <c r="W12" s="234">
        <f t="shared" si="20"/>
        <v>0</v>
      </c>
      <c r="X12" s="234">
        <f t="shared" si="21"/>
        <v>12</v>
      </c>
      <c r="Y12" s="234">
        <f t="shared" si="22"/>
        <v>173</v>
      </c>
      <c r="Z12" s="234">
        <v>173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435</v>
      </c>
      <c r="AK12" s="234" t="s">
        <v>435</v>
      </c>
      <c r="AL12" s="234" t="s">
        <v>435</v>
      </c>
      <c r="AM12" s="234" t="s">
        <v>435</v>
      </c>
      <c r="AN12" s="234" t="s">
        <v>435</v>
      </c>
      <c r="AO12" s="234" t="s">
        <v>435</v>
      </c>
      <c r="AP12" s="234" t="s">
        <v>435</v>
      </c>
      <c r="AQ12" s="234" t="s">
        <v>435</v>
      </c>
      <c r="AR12" s="234">
        <v>0</v>
      </c>
      <c r="AS12" s="234">
        <v>0</v>
      </c>
      <c r="AT12" s="234">
        <f>'施設資源化量内訳'!D12</f>
        <v>404</v>
      </c>
      <c r="AU12" s="234">
        <f>'施設資源化量内訳'!E12</f>
        <v>0</v>
      </c>
      <c r="AV12" s="234">
        <f>'施設資源化量内訳'!F12</f>
        <v>0</v>
      </c>
      <c r="AW12" s="234">
        <f>'施設資源化量内訳'!G12</f>
        <v>0</v>
      </c>
      <c r="AX12" s="234">
        <f>'施設資源化量内訳'!H12</f>
        <v>83</v>
      </c>
      <c r="AY12" s="234">
        <f>'施設資源化量内訳'!I12</f>
        <v>54</v>
      </c>
      <c r="AZ12" s="234">
        <f>'施設資源化量内訳'!J12</f>
        <v>22</v>
      </c>
      <c r="BA12" s="234">
        <f>'施設資源化量内訳'!K12</f>
        <v>1</v>
      </c>
      <c r="BB12" s="234">
        <f>'施設資源化量内訳'!L12</f>
        <v>230</v>
      </c>
      <c r="BC12" s="234">
        <f>'施設資源化量内訳'!M12</f>
        <v>0</v>
      </c>
      <c r="BD12" s="234">
        <f>'施設資源化量内訳'!N12</f>
        <v>0</v>
      </c>
      <c r="BE12" s="234">
        <f>'施設資源化量内訳'!O12</f>
        <v>2</v>
      </c>
      <c r="BF12" s="234">
        <f>'施設資源化量内訳'!P12</f>
        <v>0</v>
      </c>
      <c r="BG12" s="234">
        <f>'施設資源化量内訳'!Q12</f>
        <v>0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12</v>
      </c>
      <c r="BO12" s="234">
        <f t="shared" si="23"/>
        <v>321</v>
      </c>
      <c r="BP12" s="234">
        <v>301</v>
      </c>
      <c r="BQ12" s="234">
        <v>0</v>
      </c>
      <c r="BR12" s="234">
        <v>0</v>
      </c>
      <c r="BS12" s="234">
        <v>9</v>
      </c>
      <c r="BT12" s="234">
        <v>6</v>
      </c>
      <c r="BU12" s="234">
        <v>0</v>
      </c>
      <c r="BV12" s="234">
        <v>0</v>
      </c>
      <c r="BW12" s="234">
        <v>0</v>
      </c>
      <c r="BX12" s="234">
        <v>0</v>
      </c>
      <c r="BY12" s="234">
        <v>5</v>
      </c>
      <c r="BZ12" s="234" t="s">
        <v>435</v>
      </c>
      <c r="CA12" s="234" t="s">
        <v>435</v>
      </c>
      <c r="CB12" s="234" t="s">
        <v>435</v>
      </c>
      <c r="CC12" s="234" t="s">
        <v>435</v>
      </c>
      <c r="CD12" s="234" t="s">
        <v>435</v>
      </c>
      <c r="CE12" s="234" t="s">
        <v>435</v>
      </c>
      <c r="CF12" s="234" t="s">
        <v>435</v>
      </c>
      <c r="CG12" s="234" t="s">
        <v>435</v>
      </c>
      <c r="CH12" s="234">
        <v>0</v>
      </c>
      <c r="CI12" s="234">
        <v>0</v>
      </c>
      <c r="CJ12" s="289" t="s">
        <v>436</v>
      </c>
    </row>
    <row r="13" spans="1:88" s="201" customFormat="1" ht="12" customHeight="1">
      <c r="A13" s="202" t="s">
        <v>431</v>
      </c>
      <c r="B13" s="203" t="s">
        <v>446</v>
      </c>
      <c r="C13" s="202" t="s">
        <v>447</v>
      </c>
      <c r="D13" s="234">
        <f t="shared" si="1"/>
        <v>207</v>
      </c>
      <c r="E13" s="234">
        <f t="shared" si="2"/>
        <v>110</v>
      </c>
      <c r="F13" s="234">
        <f t="shared" si="3"/>
        <v>0</v>
      </c>
      <c r="G13" s="234">
        <f t="shared" si="4"/>
        <v>0</v>
      </c>
      <c r="H13" s="234">
        <f t="shared" si="5"/>
        <v>27</v>
      </c>
      <c r="I13" s="234">
        <f t="shared" si="6"/>
        <v>18</v>
      </c>
      <c r="J13" s="234">
        <f t="shared" si="7"/>
        <v>5</v>
      </c>
      <c r="K13" s="234">
        <f t="shared" si="8"/>
        <v>0</v>
      </c>
      <c r="L13" s="234">
        <f t="shared" si="9"/>
        <v>42</v>
      </c>
      <c r="M13" s="234">
        <f t="shared" si="10"/>
        <v>0</v>
      </c>
      <c r="N13" s="234">
        <f t="shared" si="11"/>
        <v>0</v>
      </c>
      <c r="O13" s="234">
        <f t="shared" si="12"/>
        <v>0</v>
      </c>
      <c r="P13" s="234">
        <f t="shared" si="13"/>
        <v>0</v>
      </c>
      <c r="Q13" s="234">
        <f t="shared" si="14"/>
        <v>0</v>
      </c>
      <c r="R13" s="234">
        <f t="shared" si="15"/>
        <v>0</v>
      </c>
      <c r="S13" s="234">
        <f t="shared" si="16"/>
        <v>0</v>
      </c>
      <c r="T13" s="234">
        <f t="shared" si="17"/>
        <v>0</v>
      </c>
      <c r="U13" s="234">
        <f t="shared" si="18"/>
        <v>0</v>
      </c>
      <c r="V13" s="234">
        <f t="shared" si="19"/>
        <v>0</v>
      </c>
      <c r="W13" s="234">
        <f t="shared" si="20"/>
        <v>0</v>
      </c>
      <c r="X13" s="234">
        <f t="shared" si="21"/>
        <v>5</v>
      </c>
      <c r="Y13" s="234">
        <f t="shared" si="22"/>
        <v>0</v>
      </c>
      <c r="Z13" s="234">
        <v>0</v>
      </c>
      <c r="AA13" s="234">
        <v>0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435</v>
      </c>
      <c r="AK13" s="234" t="s">
        <v>435</v>
      </c>
      <c r="AL13" s="234" t="s">
        <v>435</v>
      </c>
      <c r="AM13" s="234" t="s">
        <v>435</v>
      </c>
      <c r="AN13" s="234" t="s">
        <v>435</v>
      </c>
      <c r="AO13" s="234" t="s">
        <v>435</v>
      </c>
      <c r="AP13" s="234" t="s">
        <v>435</v>
      </c>
      <c r="AQ13" s="234" t="s">
        <v>435</v>
      </c>
      <c r="AR13" s="234">
        <v>0</v>
      </c>
      <c r="AS13" s="234">
        <v>0</v>
      </c>
      <c r="AT13" s="234">
        <f>'施設資源化量内訳'!D13</f>
        <v>97</v>
      </c>
      <c r="AU13" s="234">
        <f>'施設資源化量内訳'!E13</f>
        <v>0</v>
      </c>
      <c r="AV13" s="234">
        <f>'施設資源化量内訳'!F13</f>
        <v>0</v>
      </c>
      <c r="AW13" s="234">
        <f>'施設資源化量内訳'!G13</f>
        <v>0</v>
      </c>
      <c r="AX13" s="234">
        <f>'施設資源化量内訳'!H13</f>
        <v>27</v>
      </c>
      <c r="AY13" s="234">
        <f>'施設資源化量内訳'!I13</f>
        <v>18</v>
      </c>
      <c r="AZ13" s="234">
        <f>'施設資源化量内訳'!J13</f>
        <v>5</v>
      </c>
      <c r="BA13" s="234">
        <f>'施設資源化量内訳'!K13</f>
        <v>0</v>
      </c>
      <c r="BB13" s="234">
        <f>'施設資源化量内訳'!L13</f>
        <v>42</v>
      </c>
      <c r="BC13" s="234">
        <f>'施設資源化量内訳'!M13</f>
        <v>0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0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0</v>
      </c>
      <c r="BN13" s="234">
        <f>'施設資源化量内訳'!X13</f>
        <v>5</v>
      </c>
      <c r="BO13" s="234">
        <f t="shared" si="23"/>
        <v>110</v>
      </c>
      <c r="BP13" s="234">
        <v>110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 t="s">
        <v>435</v>
      </c>
      <c r="CA13" s="234" t="s">
        <v>435</v>
      </c>
      <c r="CB13" s="234" t="s">
        <v>435</v>
      </c>
      <c r="CC13" s="234" t="s">
        <v>435</v>
      </c>
      <c r="CD13" s="234" t="s">
        <v>435</v>
      </c>
      <c r="CE13" s="234" t="s">
        <v>435</v>
      </c>
      <c r="CF13" s="234" t="s">
        <v>435</v>
      </c>
      <c r="CG13" s="234" t="s">
        <v>435</v>
      </c>
      <c r="CH13" s="234">
        <v>0</v>
      </c>
      <c r="CI13" s="234">
        <v>0</v>
      </c>
      <c r="CJ13" s="289" t="s">
        <v>436</v>
      </c>
    </row>
    <row r="14" spans="1:88" s="201" customFormat="1" ht="12" customHeight="1">
      <c r="A14" s="202" t="s">
        <v>431</v>
      </c>
      <c r="B14" s="203" t="s">
        <v>448</v>
      </c>
      <c r="C14" s="202" t="s">
        <v>449</v>
      </c>
      <c r="D14" s="234">
        <f t="shared" si="1"/>
        <v>638</v>
      </c>
      <c r="E14" s="234">
        <f t="shared" si="2"/>
        <v>231</v>
      </c>
      <c r="F14" s="234">
        <f t="shared" si="3"/>
        <v>1</v>
      </c>
      <c r="G14" s="234">
        <f t="shared" si="4"/>
        <v>0</v>
      </c>
      <c r="H14" s="234">
        <f t="shared" si="5"/>
        <v>64</v>
      </c>
      <c r="I14" s="234">
        <f t="shared" si="6"/>
        <v>38</v>
      </c>
      <c r="J14" s="234">
        <f t="shared" si="7"/>
        <v>9</v>
      </c>
      <c r="K14" s="234">
        <f t="shared" si="8"/>
        <v>1</v>
      </c>
      <c r="L14" s="234">
        <f t="shared" si="9"/>
        <v>97</v>
      </c>
      <c r="M14" s="234">
        <f t="shared" si="10"/>
        <v>0</v>
      </c>
      <c r="N14" s="234">
        <f t="shared" si="11"/>
        <v>8</v>
      </c>
      <c r="O14" s="234">
        <f t="shared" si="12"/>
        <v>179</v>
      </c>
      <c r="P14" s="234">
        <f t="shared" si="13"/>
        <v>0</v>
      </c>
      <c r="Q14" s="234">
        <f t="shared" si="14"/>
        <v>0</v>
      </c>
      <c r="R14" s="234">
        <f t="shared" si="15"/>
        <v>0</v>
      </c>
      <c r="S14" s="234">
        <f t="shared" si="16"/>
        <v>0</v>
      </c>
      <c r="T14" s="234">
        <f t="shared" si="17"/>
        <v>0</v>
      </c>
      <c r="U14" s="234">
        <f t="shared" si="18"/>
        <v>0</v>
      </c>
      <c r="V14" s="234">
        <f t="shared" si="19"/>
        <v>0</v>
      </c>
      <c r="W14" s="234">
        <f t="shared" si="20"/>
        <v>6</v>
      </c>
      <c r="X14" s="234">
        <f t="shared" si="21"/>
        <v>4</v>
      </c>
      <c r="Y14" s="234">
        <f t="shared" si="22"/>
        <v>0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435</v>
      </c>
      <c r="AK14" s="234" t="s">
        <v>435</v>
      </c>
      <c r="AL14" s="234" t="s">
        <v>435</v>
      </c>
      <c r="AM14" s="234" t="s">
        <v>435</v>
      </c>
      <c r="AN14" s="234" t="s">
        <v>435</v>
      </c>
      <c r="AO14" s="234" t="s">
        <v>435</v>
      </c>
      <c r="AP14" s="234" t="s">
        <v>435</v>
      </c>
      <c r="AQ14" s="234" t="s">
        <v>435</v>
      </c>
      <c r="AR14" s="234">
        <v>0</v>
      </c>
      <c r="AS14" s="234">
        <v>0</v>
      </c>
      <c r="AT14" s="234">
        <f>'施設資源化量内訳'!D14</f>
        <v>393</v>
      </c>
      <c r="AU14" s="234">
        <f>'施設資源化量内訳'!E14</f>
        <v>0</v>
      </c>
      <c r="AV14" s="234">
        <f>'施設資源化量内訳'!F14</f>
        <v>0</v>
      </c>
      <c r="AW14" s="234">
        <f>'施設資源化量内訳'!G14</f>
        <v>0</v>
      </c>
      <c r="AX14" s="234">
        <f>'施設資源化量内訳'!H14</f>
        <v>63</v>
      </c>
      <c r="AY14" s="234">
        <f>'施設資源化量内訳'!I14</f>
        <v>38</v>
      </c>
      <c r="AZ14" s="234">
        <f>'施設資源化量内訳'!J14</f>
        <v>9</v>
      </c>
      <c r="BA14" s="234">
        <f>'施設資源化量内訳'!K14</f>
        <v>1</v>
      </c>
      <c r="BB14" s="234">
        <f>'施設資源化量内訳'!L14</f>
        <v>97</v>
      </c>
      <c r="BC14" s="234">
        <f>'施設資源化量内訳'!M14</f>
        <v>0</v>
      </c>
      <c r="BD14" s="234">
        <f>'施設資源化量内訳'!N14</f>
        <v>0</v>
      </c>
      <c r="BE14" s="234">
        <f>'施設資源化量内訳'!O14</f>
        <v>179</v>
      </c>
      <c r="BF14" s="234">
        <f>'施設資源化量内訳'!P14</f>
        <v>0</v>
      </c>
      <c r="BG14" s="234">
        <f>'施設資源化量内訳'!Q14</f>
        <v>0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6</v>
      </c>
      <c r="BN14" s="234">
        <f>'施設資源化量内訳'!X14</f>
        <v>0</v>
      </c>
      <c r="BO14" s="234">
        <f t="shared" si="23"/>
        <v>245</v>
      </c>
      <c r="BP14" s="234">
        <v>231</v>
      </c>
      <c r="BQ14" s="234">
        <v>1</v>
      </c>
      <c r="BR14" s="234"/>
      <c r="BS14" s="234">
        <v>1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8</v>
      </c>
      <c r="BZ14" s="234" t="s">
        <v>435</v>
      </c>
      <c r="CA14" s="234" t="s">
        <v>435</v>
      </c>
      <c r="CB14" s="234" t="s">
        <v>435</v>
      </c>
      <c r="CC14" s="234" t="s">
        <v>435</v>
      </c>
      <c r="CD14" s="234" t="s">
        <v>435</v>
      </c>
      <c r="CE14" s="234" t="s">
        <v>435</v>
      </c>
      <c r="CF14" s="234" t="s">
        <v>435</v>
      </c>
      <c r="CG14" s="234" t="s">
        <v>435</v>
      </c>
      <c r="CH14" s="234"/>
      <c r="CI14" s="234">
        <v>4</v>
      </c>
      <c r="CJ14" s="289" t="s">
        <v>439</v>
      </c>
    </row>
    <row r="15" spans="1:88" s="201" customFormat="1" ht="12" customHeight="1">
      <c r="A15" s="202" t="s">
        <v>431</v>
      </c>
      <c r="B15" s="203" t="s">
        <v>450</v>
      </c>
      <c r="C15" s="202" t="s">
        <v>451</v>
      </c>
      <c r="D15" s="234">
        <f t="shared" si="1"/>
        <v>1229</v>
      </c>
      <c r="E15" s="234">
        <f t="shared" si="2"/>
        <v>569</v>
      </c>
      <c r="F15" s="234">
        <f t="shared" si="3"/>
        <v>2</v>
      </c>
      <c r="G15" s="234">
        <f t="shared" si="4"/>
        <v>0</v>
      </c>
      <c r="H15" s="234">
        <f t="shared" si="5"/>
        <v>132</v>
      </c>
      <c r="I15" s="234">
        <f t="shared" si="6"/>
        <v>78</v>
      </c>
      <c r="J15" s="234">
        <f t="shared" si="7"/>
        <v>24</v>
      </c>
      <c r="K15" s="234">
        <f t="shared" si="8"/>
        <v>2</v>
      </c>
      <c r="L15" s="234">
        <f t="shared" si="9"/>
        <v>209</v>
      </c>
      <c r="M15" s="234">
        <f t="shared" si="10"/>
        <v>28</v>
      </c>
      <c r="N15" s="234">
        <f t="shared" si="11"/>
        <v>0</v>
      </c>
      <c r="O15" s="234">
        <f t="shared" si="12"/>
        <v>168</v>
      </c>
      <c r="P15" s="234">
        <f t="shared" si="13"/>
        <v>0</v>
      </c>
      <c r="Q15" s="234">
        <f t="shared" si="14"/>
        <v>0</v>
      </c>
      <c r="R15" s="234">
        <f t="shared" si="15"/>
        <v>0</v>
      </c>
      <c r="S15" s="234">
        <f t="shared" si="16"/>
        <v>0</v>
      </c>
      <c r="T15" s="234">
        <f t="shared" si="17"/>
        <v>0</v>
      </c>
      <c r="U15" s="234">
        <f t="shared" si="18"/>
        <v>0</v>
      </c>
      <c r="V15" s="234">
        <f t="shared" si="19"/>
        <v>0</v>
      </c>
      <c r="W15" s="234">
        <f t="shared" si="20"/>
        <v>0</v>
      </c>
      <c r="X15" s="234">
        <f t="shared" si="21"/>
        <v>17</v>
      </c>
      <c r="Y15" s="234">
        <f t="shared" si="22"/>
        <v>107</v>
      </c>
      <c r="Z15" s="234">
        <v>107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435</v>
      </c>
      <c r="AK15" s="234" t="s">
        <v>435</v>
      </c>
      <c r="AL15" s="234" t="s">
        <v>435</v>
      </c>
      <c r="AM15" s="234" t="s">
        <v>435</v>
      </c>
      <c r="AN15" s="234" t="s">
        <v>435</v>
      </c>
      <c r="AO15" s="234" t="s">
        <v>435</v>
      </c>
      <c r="AP15" s="234" t="s">
        <v>435</v>
      </c>
      <c r="AQ15" s="234" t="s">
        <v>435</v>
      </c>
      <c r="AR15" s="234">
        <v>0</v>
      </c>
      <c r="AS15" s="234">
        <v>0</v>
      </c>
      <c r="AT15" s="234">
        <f>'施設資源化量内訳'!D15</f>
        <v>617</v>
      </c>
      <c r="AU15" s="234">
        <f>'施設資源化量内訳'!E15</f>
        <v>0</v>
      </c>
      <c r="AV15" s="234">
        <f>'施設資源化量内訳'!F15</f>
        <v>0</v>
      </c>
      <c r="AW15" s="234">
        <f>'施設資源化量内訳'!G15</f>
        <v>0</v>
      </c>
      <c r="AX15" s="234">
        <f>'施設資源化量内訳'!H15</f>
        <v>124</v>
      </c>
      <c r="AY15" s="234">
        <f>'施設資源化量内訳'!I15</f>
        <v>73</v>
      </c>
      <c r="AZ15" s="234">
        <f>'施設資源化量内訳'!J15</f>
        <v>24</v>
      </c>
      <c r="BA15" s="234">
        <f>'施設資源化量内訳'!K15</f>
        <v>2</v>
      </c>
      <c r="BB15" s="234">
        <f>'施設資源化量内訳'!L15</f>
        <v>209</v>
      </c>
      <c r="BC15" s="234">
        <f>'施設資源化量内訳'!M15</f>
        <v>0</v>
      </c>
      <c r="BD15" s="234">
        <f>'施設資源化量内訳'!N15</f>
        <v>0</v>
      </c>
      <c r="BE15" s="234">
        <f>'施設資源化量内訳'!O15</f>
        <v>168</v>
      </c>
      <c r="BF15" s="234">
        <f>'施設資源化量内訳'!P15</f>
        <v>0</v>
      </c>
      <c r="BG15" s="234">
        <f>'施設資源化量内訳'!Q15</f>
        <v>0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0</v>
      </c>
      <c r="BN15" s="234">
        <f>'施設資源化量内訳'!X15</f>
        <v>17</v>
      </c>
      <c r="BO15" s="234">
        <f t="shared" si="23"/>
        <v>505</v>
      </c>
      <c r="BP15" s="234">
        <v>462</v>
      </c>
      <c r="BQ15" s="234">
        <v>2</v>
      </c>
      <c r="BR15" s="234">
        <v>0</v>
      </c>
      <c r="BS15" s="234">
        <v>8</v>
      </c>
      <c r="BT15" s="234">
        <v>5</v>
      </c>
      <c r="BU15" s="234">
        <v>0</v>
      </c>
      <c r="BV15" s="234">
        <v>0</v>
      </c>
      <c r="BW15" s="234">
        <v>0</v>
      </c>
      <c r="BX15" s="234">
        <v>28</v>
      </c>
      <c r="BY15" s="234">
        <v>0</v>
      </c>
      <c r="BZ15" s="234" t="s">
        <v>435</v>
      </c>
      <c r="CA15" s="234" t="s">
        <v>435</v>
      </c>
      <c r="CB15" s="234" t="s">
        <v>435</v>
      </c>
      <c r="CC15" s="234" t="s">
        <v>435</v>
      </c>
      <c r="CD15" s="234" t="s">
        <v>435</v>
      </c>
      <c r="CE15" s="234" t="s">
        <v>435</v>
      </c>
      <c r="CF15" s="234" t="s">
        <v>435</v>
      </c>
      <c r="CG15" s="234" t="s">
        <v>435</v>
      </c>
      <c r="CH15" s="234">
        <v>0</v>
      </c>
      <c r="CI15" s="234">
        <v>0</v>
      </c>
      <c r="CJ15" s="289" t="s">
        <v>436</v>
      </c>
    </row>
    <row r="16" spans="1:88" s="201" customFormat="1" ht="12" customHeight="1">
      <c r="A16" s="202" t="s">
        <v>431</v>
      </c>
      <c r="B16" s="203" t="s">
        <v>452</v>
      </c>
      <c r="C16" s="202" t="s">
        <v>453</v>
      </c>
      <c r="D16" s="234">
        <f t="shared" si="1"/>
        <v>705</v>
      </c>
      <c r="E16" s="234">
        <f t="shared" si="2"/>
        <v>471</v>
      </c>
      <c r="F16" s="234">
        <f t="shared" si="3"/>
        <v>1</v>
      </c>
      <c r="G16" s="234">
        <f t="shared" si="4"/>
        <v>0</v>
      </c>
      <c r="H16" s="234">
        <f t="shared" si="5"/>
        <v>71</v>
      </c>
      <c r="I16" s="234">
        <f t="shared" si="6"/>
        <v>74</v>
      </c>
      <c r="J16" s="234">
        <f t="shared" si="7"/>
        <v>11</v>
      </c>
      <c r="K16" s="234">
        <f t="shared" si="8"/>
        <v>3</v>
      </c>
      <c r="L16" s="234">
        <f t="shared" si="9"/>
        <v>0</v>
      </c>
      <c r="M16" s="234">
        <f t="shared" si="10"/>
        <v>0</v>
      </c>
      <c r="N16" s="234">
        <f t="shared" si="11"/>
        <v>13</v>
      </c>
      <c r="O16" s="234">
        <f t="shared" si="12"/>
        <v>49</v>
      </c>
      <c r="P16" s="234">
        <f t="shared" si="13"/>
        <v>0</v>
      </c>
      <c r="Q16" s="234">
        <f t="shared" si="14"/>
        <v>0</v>
      </c>
      <c r="R16" s="234">
        <f t="shared" si="15"/>
        <v>0</v>
      </c>
      <c r="S16" s="234">
        <f t="shared" si="16"/>
        <v>0</v>
      </c>
      <c r="T16" s="234">
        <f t="shared" si="17"/>
        <v>0</v>
      </c>
      <c r="U16" s="234">
        <f t="shared" si="18"/>
        <v>0</v>
      </c>
      <c r="V16" s="234">
        <f t="shared" si="19"/>
        <v>0</v>
      </c>
      <c r="W16" s="234">
        <f t="shared" si="20"/>
        <v>12</v>
      </c>
      <c r="X16" s="234">
        <f t="shared" si="21"/>
        <v>0</v>
      </c>
      <c r="Y16" s="234">
        <f t="shared" si="22"/>
        <v>532</v>
      </c>
      <c r="Z16" s="234">
        <v>421</v>
      </c>
      <c r="AA16" s="234">
        <v>1</v>
      </c>
      <c r="AB16" s="234">
        <v>0</v>
      </c>
      <c r="AC16" s="234">
        <v>24</v>
      </c>
      <c r="AD16" s="234">
        <v>59</v>
      </c>
      <c r="AE16" s="234">
        <v>11</v>
      </c>
      <c r="AF16" s="234">
        <v>3</v>
      </c>
      <c r="AG16" s="234">
        <v>0</v>
      </c>
      <c r="AH16" s="234">
        <v>0</v>
      </c>
      <c r="AI16" s="234">
        <v>13</v>
      </c>
      <c r="AJ16" s="234" t="s">
        <v>435</v>
      </c>
      <c r="AK16" s="234" t="s">
        <v>435</v>
      </c>
      <c r="AL16" s="234" t="s">
        <v>435</v>
      </c>
      <c r="AM16" s="234" t="s">
        <v>435</v>
      </c>
      <c r="AN16" s="234" t="s">
        <v>435</v>
      </c>
      <c r="AO16" s="234" t="s">
        <v>435</v>
      </c>
      <c r="AP16" s="234" t="s">
        <v>435</v>
      </c>
      <c r="AQ16" s="234" t="s">
        <v>435</v>
      </c>
      <c r="AR16" s="234">
        <v>0</v>
      </c>
      <c r="AS16" s="234">
        <v>0</v>
      </c>
      <c r="AT16" s="234">
        <f>'施設資源化量内訳'!D16</f>
        <v>103</v>
      </c>
      <c r="AU16" s="234">
        <f>'施設資源化量内訳'!E16</f>
        <v>0</v>
      </c>
      <c r="AV16" s="234">
        <f>'施設資源化量内訳'!F16</f>
        <v>0</v>
      </c>
      <c r="AW16" s="234">
        <f>'施設資源化量内訳'!G16</f>
        <v>0</v>
      </c>
      <c r="AX16" s="234">
        <f>'施設資源化量内訳'!H16</f>
        <v>42</v>
      </c>
      <c r="AY16" s="234">
        <f>'施設資源化量内訳'!I16</f>
        <v>0</v>
      </c>
      <c r="AZ16" s="234">
        <f>'施設資源化量内訳'!J16</f>
        <v>0</v>
      </c>
      <c r="BA16" s="234">
        <f>'施設資源化量内訳'!K16</f>
        <v>0</v>
      </c>
      <c r="BB16" s="234">
        <f>'施設資源化量内訳'!L16</f>
        <v>0</v>
      </c>
      <c r="BC16" s="234">
        <f>'施設資源化量内訳'!M16</f>
        <v>0</v>
      </c>
      <c r="BD16" s="234">
        <f>'施設資源化量内訳'!N16</f>
        <v>0</v>
      </c>
      <c r="BE16" s="234">
        <f>'施設資源化量内訳'!O16</f>
        <v>49</v>
      </c>
      <c r="BF16" s="234">
        <f>'施設資源化量内訳'!P16</f>
        <v>0</v>
      </c>
      <c r="BG16" s="234">
        <f>'施設資源化量内訳'!Q16</f>
        <v>0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0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12</v>
      </c>
      <c r="BN16" s="234">
        <f>'施設資源化量内訳'!X16</f>
        <v>0</v>
      </c>
      <c r="BO16" s="234">
        <f t="shared" si="23"/>
        <v>70</v>
      </c>
      <c r="BP16" s="234">
        <v>50</v>
      </c>
      <c r="BQ16" s="234">
        <v>0</v>
      </c>
      <c r="BR16" s="234">
        <v>0</v>
      </c>
      <c r="BS16" s="234">
        <v>5</v>
      </c>
      <c r="BT16" s="234">
        <v>15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 t="s">
        <v>435</v>
      </c>
      <c r="CA16" s="234" t="s">
        <v>435</v>
      </c>
      <c r="CB16" s="234" t="s">
        <v>435</v>
      </c>
      <c r="CC16" s="234" t="s">
        <v>435</v>
      </c>
      <c r="CD16" s="234" t="s">
        <v>435</v>
      </c>
      <c r="CE16" s="234" t="s">
        <v>435</v>
      </c>
      <c r="CF16" s="234" t="s">
        <v>435</v>
      </c>
      <c r="CG16" s="234" t="s">
        <v>435</v>
      </c>
      <c r="CH16" s="234">
        <v>0</v>
      </c>
      <c r="CI16" s="234">
        <v>0</v>
      </c>
      <c r="CJ16" s="289" t="s">
        <v>439</v>
      </c>
    </row>
    <row r="17" spans="1:88" s="201" customFormat="1" ht="12" customHeight="1">
      <c r="A17" s="202" t="s">
        <v>431</v>
      </c>
      <c r="B17" s="203" t="s">
        <v>454</v>
      </c>
      <c r="C17" s="202" t="s">
        <v>455</v>
      </c>
      <c r="D17" s="234">
        <f t="shared" si="1"/>
        <v>1702</v>
      </c>
      <c r="E17" s="234">
        <f t="shared" si="2"/>
        <v>1359</v>
      </c>
      <c r="F17" s="234">
        <f t="shared" si="3"/>
        <v>3</v>
      </c>
      <c r="G17" s="234">
        <f t="shared" si="4"/>
        <v>1</v>
      </c>
      <c r="H17" s="234">
        <f t="shared" si="5"/>
        <v>140</v>
      </c>
      <c r="I17" s="234">
        <f t="shared" si="6"/>
        <v>127</v>
      </c>
      <c r="J17" s="234">
        <f t="shared" si="7"/>
        <v>21</v>
      </c>
      <c r="K17" s="234">
        <f t="shared" si="8"/>
        <v>4</v>
      </c>
      <c r="L17" s="234">
        <f t="shared" si="9"/>
        <v>0</v>
      </c>
      <c r="M17" s="234">
        <f t="shared" si="10"/>
        <v>0</v>
      </c>
      <c r="N17" s="234">
        <f t="shared" si="11"/>
        <v>25</v>
      </c>
      <c r="O17" s="234">
        <f t="shared" si="12"/>
        <v>16</v>
      </c>
      <c r="P17" s="234">
        <f t="shared" si="13"/>
        <v>0</v>
      </c>
      <c r="Q17" s="234">
        <f t="shared" si="14"/>
        <v>0</v>
      </c>
      <c r="R17" s="234">
        <f t="shared" si="15"/>
        <v>0</v>
      </c>
      <c r="S17" s="234">
        <f t="shared" si="16"/>
        <v>0</v>
      </c>
      <c r="T17" s="234">
        <f t="shared" si="17"/>
        <v>0</v>
      </c>
      <c r="U17" s="234">
        <f t="shared" si="18"/>
        <v>0</v>
      </c>
      <c r="V17" s="234">
        <f t="shared" si="19"/>
        <v>0</v>
      </c>
      <c r="W17" s="234">
        <f t="shared" si="20"/>
        <v>6</v>
      </c>
      <c r="X17" s="234">
        <f t="shared" si="21"/>
        <v>0</v>
      </c>
      <c r="Y17" s="234">
        <f t="shared" si="22"/>
        <v>1173</v>
      </c>
      <c r="Z17" s="234">
        <v>963</v>
      </c>
      <c r="AA17" s="234">
        <v>2</v>
      </c>
      <c r="AB17" s="234">
        <v>0</v>
      </c>
      <c r="AC17" s="234">
        <v>34</v>
      </c>
      <c r="AD17" s="234">
        <v>118</v>
      </c>
      <c r="AE17" s="234">
        <v>21</v>
      </c>
      <c r="AF17" s="234">
        <v>4</v>
      </c>
      <c r="AG17" s="234">
        <v>0</v>
      </c>
      <c r="AH17" s="234">
        <v>0</v>
      </c>
      <c r="AI17" s="234">
        <v>25</v>
      </c>
      <c r="AJ17" s="234" t="s">
        <v>435</v>
      </c>
      <c r="AK17" s="234" t="s">
        <v>435</v>
      </c>
      <c r="AL17" s="234" t="s">
        <v>435</v>
      </c>
      <c r="AM17" s="234" t="s">
        <v>435</v>
      </c>
      <c r="AN17" s="234" t="s">
        <v>435</v>
      </c>
      <c r="AO17" s="234" t="s">
        <v>435</v>
      </c>
      <c r="AP17" s="234" t="s">
        <v>435</v>
      </c>
      <c r="AQ17" s="234" t="s">
        <v>435</v>
      </c>
      <c r="AR17" s="234">
        <v>6</v>
      </c>
      <c r="AS17" s="234">
        <v>0</v>
      </c>
      <c r="AT17" s="234">
        <f>'施設資源化量内訳'!D17</f>
        <v>102</v>
      </c>
      <c r="AU17" s="234">
        <f>'施設資源化量内訳'!E17</f>
        <v>0</v>
      </c>
      <c r="AV17" s="234">
        <f>'施設資源化量内訳'!F17</f>
        <v>0</v>
      </c>
      <c r="AW17" s="234">
        <f>'施設資源化量内訳'!G17</f>
        <v>0</v>
      </c>
      <c r="AX17" s="234">
        <f>'施設資源化量内訳'!H17</f>
        <v>86</v>
      </c>
      <c r="AY17" s="234">
        <f>'施設資源化量内訳'!I17</f>
        <v>0</v>
      </c>
      <c r="AZ17" s="234">
        <f>'施設資源化量内訳'!J17</f>
        <v>0</v>
      </c>
      <c r="BA17" s="234">
        <f>'施設資源化量内訳'!K17</f>
        <v>0</v>
      </c>
      <c r="BB17" s="234">
        <f>'施設資源化量内訳'!L17</f>
        <v>0</v>
      </c>
      <c r="BC17" s="234">
        <f>'施設資源化量内訳'!M17</f>
        <v>0</v>
      </c>
      <c r="BD17" s="234">
        <f>'施設資源化量内訳'!N17</f>
        <v>0</v>
      </c>
      <c r="BE17" s="234">
        <f>'施設資源化量内訳'!O17</f>
        <v>16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0</v>
      </c>
      <c r="BO17" s="234">
        <f t="shared" si="23"/>
        <v>427</v>
      </c>
      <c r="BP17" s="234">
        <v>396</v>
      </c>
      <c r="BQ17" s="234">
        <v>1</v>
      </c>
      <c r="BR17" s="234">
        <v>1</v>
      </c>
      <c r="BS17" s="234">
        <v>20</v>
      </c>
      <c r="BT17" s="234">
        <v>9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 t="s">
        <v>435</v>
      </c>
      <c r="CA17" s="234" t="s">
        <v>435</v>
      </c>
      <c r="CB17" s="234" t="s">
        <v>435</v>
      </c>
      <c r="CC17" s="234" t="s">
        <v>435</v>
      </c>
      <c r="CD17" s="234" t="s">
        <v>435</v>
      </c>
      <c r="CE17" s="234" t="s">
        <v>435</v>
      </c>
      <c r="CF17" s="234" t="s">
        <v>435</v>
      </c>
      <c r="CG17" s="234" t="s">
        <v>435</v>
      </c>
      <c r="CH17" s="234">
        <v>0</v>
      </c>
      <c r="CI17" s="234">
        <v>0</v>
      </c>
      <c r="CJ17" s="289" t="s">
        <v>436</v>
      </c>
    </row>
    <row r="18" spans="1:88" s="201" customFormat="1" ht="12" customHeight="1">
      <c r="A18" s="202" t="s">
        <v>431</v>
      </c>
      <c r="B18" s="203" t="s">
        <v>456</v>
      </c>
      <c r="C18" s="202" t="s">
        <v>457</v>
      </c>
      <c r="D18" s="234">
        <f t="shared" si="1"/>
        <v>1691</v>
      </c>
      <c r="E18" s="234">
        <f t="shared" si="2"/>
        <v>1301</v>
      </c>
      <c r="F18" s="234">
        <f t="shared" si="3"/>
        <v>0</v>
      </c>
      <c r="G18" s="234">
        <f t="shared" si="4"/>
        <v>0</v>
      </c>
      <c r="H18" s="234">
        <f t="shared" si="5"/>
        <v>177</v>
      </c>
      <c r="I18" s="234">
        <f t="shared" si="6"/>
        <v>149</v>
      </c>
      <c r="J18" s="234">
        <f t="shared" si="7"/>
        <v>17</v>
      </c>
      <c r="K18" s="234">
        <f t="shared" si="8"/>
        <v>4</v>
      </c>
      <c r="L18" s="234">
        <f t="shared" si="9"/>
        <v>0</v>
      </c>
      <c r="M18" s="234">
        <f t="shared" si="10"/>
        <v>0</v>
      </c>
      <c r="N18" s="234">
        <f t="shared" si="11"/>
        <v>28</v>
      </c>
      <c r="O18" s="234">
        <f t="shared" si="12"/>
        <v>1</v>
      </c>
      <c r="P18" s="234">
        <f t="shared" si="13"/>
        <v>0</v>
      </c>
      <c r="Q18" s="234">
        <f t="shared" si="14"/>
        <v>0</v>
      </c>
      <c r="R18" s="234">
        <f t="shared" si="15"/>
        <v>0</v>
      </c>
      <c r="S18" s="234">
        <f t="shared" si="16"/>
        <v>0</v>
      </c>
      <c r="T18" s="234">
        <f t="shared" si="17"/>
        <v>0</v>
      </c>
      <c r="U18" s="234">
        <f t="shared" si="18"/>
        <v>0</v>
      </c>
      <c r="V18" s="234">
        <f t="shared" si="19"/>
        <v>0</v>
      </c>
      <c r="W18" s="234">
        <f t="shared" si="20"/>
        <v>14</v>
      </c>
      <c r="X18" s="234">
        <f t="shared" si="21"/>
        <v>0</v>
      </c>
      <c r="Y18" s="234">
        <f t="shared" si="22"/>
        <v>1105</v>
      </c>
      <c r="Z18" s="234">
        <v>864</v>
      </c>
      <c r="AA18" s="234">
        <v>0</v>
      </c>
      <c r="AB18" s="234">
        <v>0</v>
      </c>
      <c r="AC18" s="234">
        <v>47</v>
      </c>
      <c r="AD18" s="234">
        <v>131</v>
      </c>
      <c r="AE18" s="234">
        <v>17</v>
      </c>
      <c r="AF18" s="234">
        <v>4</v>
      </c>
      <c r="AG18" s="234">
        <v>0</v>
      </c>
      <c r="AH18" s="234">
        <v>0</v>
      </c>
      <c r="AI18" s="234">
        <v>28</v>
      </c>
      <c r="AJ18" s="234" t="s">
        <v>435</v>
      </c>
      <c r="AK18" s="234" t="s">
        <v>435</v>
      </c>
      <c r="AL18" s="234" t="s">
        <v>435</v>
      </c>
      <c r="AM18" s="234" t="s">
        <v>435</v>
      </c>
      <c r="AN18" s="234" t="s">
        <v>435</v>
      </c>
      <c r="AO18" s="234" t="s">
        <v>435</v>
      </c>
      <c r="AP18" s="234" t="s">
        <v>435</v>
      </c>
      <c r="AQ18" s="234" t="s">
        <v>435</v>
      </c>
      <c r="AR18" s="234">
        <v>14</v>
      </c>
      <c r="AS18" s="234">
        <v>0</v>
      </c>
      <c r="AT18" s="234">
        <f>'施設資源化量内訳'!D18</f>
        <v>84</v>
      </c>
      <c r="AU18" s="234">
        <f>'施設資源化量内訳'!E18</f>
        <v>0</v>
      </c>
      <c r="AV18" s="234">
        <f>'施設資源化量内訳'!F18</f>
        <v>0</v>
      </c>
      <c r="AW18" s="234">
        <f>'施設資源化量内訳'!G18</f>
        <v>0</v>
      </c>
      <c r="AX18" s="234">
        <f>'施設資源化量内訳'!H18</f>
        <v>83</v>
      </c>
      <c r="AY18" s="234">
        <f>'施設資源化量内訳'!I18</f>
        <v>0</v>
      </c>
      <c r="AZ18" s="234">
        <f>'施設資源化量内訳'!J18</f>
        <v>0</v>
      </c>
      <c r="BA18" s="234">
        <f>'施設資源化量内訳'!K18</f>
        <v>0</v>
      </c>
      <c r="BB18" s="234">
        <f>'施設資源化量内訳'!L18</f>
        <v>0</v>
      </c>
      <c r="BC18" s="234">
        <f>'施設資源化量内訳'!M18</f>
        <v>0</v>
      </c>
      <c r="BD18" s="234">
        <f>'施設資源化量内訳'!N18</f>
        <v>0</v>
      </c>
      <c r="BE18" s="234">
        <f>'施設資源化量内訳'!O18</f>
        <v>1</v>
      </c>
      <c r="BF18" s="234">
        <f>'施設資源化量内訳'!P18</f>
        <v>0</v>
      </c>
      <c r="BG18" s="234">
        <f>'施設資源化量内訳'!Q18</f>
        <v>0</v>
      </c>
      <c r="BH18" s="234">
        <f>'施設資源化量内訳'!R18</f>
        <v>0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0</v>
      </c>
      <c r="BN18" s="234">
        <f>'施設資源化量内訳'!X18</f>
        <v>0</v>
      </c>
      <c r="BO18" s="234">
        <f t="shared" si="23"/>
        <v>502</v>
      </c>
      <c r="BP18" s="234">
        <v>437</v>
      </c>
      <c r="BQ18" s="234">
        <v>0</v>
      </c>
      <c r="BR18" s="234">
        <v>0</v>
      </c>
      <c r="BS18" s="234">
        <v>47</v>
      </c>
      <c r="BT18" s="234">
        <v>18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 t="s">
        <v>435</v>
      </c>
      <c r="CA18" s="234" t="s">
        <v>435</v>
      </c>
      <c r="CB18" s="234" t="s">
        <v>435</v>
      </c>
      <c r="CC18" s="234" t="s">
        <v>435</v>
      </c>
      <c r="CD18" s="234" t="s">
        <v>435</v>
      </c>
      <c r="CE18" s="234" t="s">
        <v>435</v>
      </c>
      <c r="CF18" s="234" t="s">
        <v>435</v>
      </c>
      <c r="CG18" s="234" t="s">
        <v>435</v>
      </c>
      <c r="CH18" s="234">
        <v>0</v>
      </c>
      <c r="CI18" s="234">
        <v>0</v>
      </c>
      <c r="CJ18" s="289" t="s">
        <v>436</v>
      </c>
    </row>
    <row r="19" spans="1:88" s="201" customFormat="1" ht="12" customHeight="1">
      <c r="A19" s="202" t="s">
        <v>431</v>
      </c>
      <c r="B19" s="203" t="s">
        <v>458</v>
      </c>
      <c r="C19" s="202" t="s">
        <v>459</v>
      </c>
      <c r="D19" s="234">
        <f t="shared" si="1"/>
        <v>1641</v>
      </c>
      <c r="E19" s="234">
        <f t="shared" si="2"/>
        <v>1337</v>
      </c>
      <c r="F19" s="234">
        <f t="shared" si="3"/>
        <v>2</v>
      </c>
      <c r="G19" s="234">
        <f t="shared" si="4"/>
        <v>0</v>
      </c>
      <c r="H19" s="234">
        <f t="shared" si="5"/>
        <v>139</v>
      </c>
      <c r="I19" s="234">
        <f t="shared" si="6"/>
        <v>111</v>
      </c>
      <c r="J19" s="234">
        <f t="shared" si="7"/>
        <v>15</v>
      </c>
      <c r="K19" s="234">
        <f t="shared" si="8"/>
        <v>4</v>
      </c>
      <c r="L19" s="234">
        <f t="shared" si="9"/>
        <v>0</v>
      </c>
      <c r="M19" s="234">
        <f t="shared" si="10"/>
        <v>0</v>
      </c>
      <c r="N19" s="234">
        <f t="shared" si="11"/>
        <v>21</v>
      </c>
      <c r="O19" s="234">
        <f t="shared" si="12"/>
        <v>1</v>
      </c>
      <c r="P19" s="234">
        <f t="shared" si="13"/>
        <v>0</v>
      </c>
      <c r="Q19" s="234">
        <f t="shared" si="14"/>
        <v>0</v>
      </c>
      <c r="R19" s="234">
        <f t="shared" si="15"/>
        <v>0</v>
      </c>
      <c r="S19" s="234">
        <f t="shared" si="16"/>
        <v>0</v>
      </c>
      <c r="T19" s="234">
        <f t="shared" si="17"/>
        <v>0</v>
      </c>
      <c r="U19" s="234">
        <f t="shared" si="18"/>
        <v>0</v>
      </c>
      <c r="V19" s="234">
        <f t="shared" si="19"/>
        <v>0</v>
      </c>
      <c r="W19" s="234">
        <f t="shared" si="20"/>
        <v>11</v>
      </c>
      <c r="X19" s="234">
        <f t="shared" si="21"/>
        <v>0</v>
      </c>
      <c r="Y19" s="234">
        <f t="shared" si="22"/>
        <v>981</v>
      </c>
      <c r="Z19" s="234">
        <v>932</v>
      </c>
      <c r="AA19" s="234">
        <v>2</v>
      </c>
      <c r="AB19" s="234">
        <v>0</v>
      </c>
      <c r="AC19" s="234">
        <v>0</v>
      </c>
      <c r="AD19" s="234">
        <v>0</v>
      </c>
      <c r="AE19" s="234">
        <v>15</v>
      </c>
      <c r="AF19" s="234">
        <v>0</v>
      </c>
      <c r="AG19" s="234">
        <v>0</v>
      </c>
      <c r="AH19" s="234">
        <v>0</v>
      </c>
      <c r="AI19" s="234">
        <v>21</v>
      </c>
      <c r="AJ19" s="234" t="s">
        <v>435</v>
      </c>
      <c r="AK19" s="234" t="s">
        <v>435</v>
      </c>
      <c r="AL19" s="234" t="s">
        <v>435</v>
      </c>
      <c r="AM19" s="234" t="s">
        <v>435</v>
      </c>
      <c r="AN19" s="234" t="s">
        <v>435</v>
      </c>
      <c r="AO19" s="234" t="s">
        <v>435</v>
      </c>
      <c r="AP19" s="234" t="s">
        <v>435</v>
      </c>
      <c r="AQ19" s="234" t="s">
        <v>435</v>
      </c>
      <c r="AR19" s="234">
        <v>11</v>
      </c>
      <c r="AS19" s="234">
        <v>0</v>
      </c>
      <c r="AT19" s="234">
        <f>'施設資源化量内訳'!D19</f>
        <v>220</v>
      </c>
      <c r="AU19" s="234">
        <f>'施設資源化量内訳'!E19</f>
        <v>0</v>
      </c>
      <c r="AV19" s="234">
        <f>'施設資源化量内訳'!F19</f>
        <v>0</v>
      </c>
      <c r="AW19" s="234">
        <f>'施設資源化量内訳'!G19</f>
        <v>0</v>
      </c>
      <c r="AX19" s="234">
        <f>'施設資源化量内訳'!H19</f>
        <v>112</v>
      </c>
      <c r="AY19" s="234">
        <f>'施設資源化量内訳'!I19</f>
        <v>103</v>
      </c>
      <c r="AZ19" s="234">
        <f>'施設資源化量内訳'!J19</f>
        <v>0</v>
      </c>
      <c r="BA19" s="234">
        <f>'施設資源化量内訳'!K19</f>
        <v>4</v>
      </c>
      <c r="BB19" s="234">
        <f>'施設資源化量内訳'!L19</f>
        <v>0</v>
      </c>
      <c r="BC19" s="234">
        <f>'施設資源化量内訳'!M19</f>
        <v>0</v>
      </c>
      <c r="BD19" s="234">
        <f>'施設資源化量内訳'!N19</f>
        <v>0</v>
      </c>
      <c r="BE19" s="234">
        <f>'施設資源化量内訳'!O19</f>
        <v>1</v>
      </c>
      <c r="BF19" s="234">
        <f>'施設資源化量内訳'!P19</f>
        <v>0</v>
      </c>
      <c r="BG19" s="234">
        <f>'施設資源化量内訳'!Q19</f>
        <v>0</v>
      </c>
      <c r="BH19" s="234">
        <f>'施設資源化量内訳'!R19</f>
        <v>0</v>
      </c>
      <c r="BI19" s="234">
        <f>'施設資源化量内訳'!S19</f>
        <v>0</v>
      </c>
      <c r="BJ19" s="234">
        <f>'施設資源化量内訳'!T19</f>
        <v>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0</v>
      </c>
      <c r="BN19" s="234">
        <f>'施設資源化量内訳'!X19</f>
        <v>0</v>
      </c>
      <c r="BO19" s="234">
        <f t="shared" si="23"/>
        <v>440</v>
      </c>
      <c r="BP19" s="234">
        <v>405</v>
      </c>
      <c r="BQ19" s="234">
        <v>0</v>
      </c>
      <c r="BR19" s="234">
        <v>0</v>
      </c>
      <c r="BS19" s="234">
        <v>27</v>
      </c>
      <c r="BT19" s="234">
        <v>8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 t="s">
        <v>435</v>
      </c>
      <c r="CA19" s="234" t="s">
        <v>435</v>
      </c>
      <c r="CB19" s="234" t="s">
        <v>435</v>
      </c>
      <c r="CC19" s="234" t="s">
        <v>435</v>
      </c>
      <c r="CD19" s="234" t="s">
        <v>435</v>
      </c>
      <c r="CE19" s="234" t="s">
        <v>435</v>
      </c>
      <c r="CF19" s="234" t="s">
        <v>435</v>
      </c>
      <c r="CG19" s="234" t="s">
        <v>435</v>
      </c>
      <c r="CH19" s="234">
        <v>0</v>
      </c>
      <c r="CI19" s="234">
        <v>0</v>
      </c>
      <c r="CJ19" s="289" t="s">
        <v>436</v>
      </c>
    </row>
    <row r="20" spans="1:88" s="201" customFormat="1" ht="12" customHeight="1">
      <c r="A20" s="202" t="s">
        <v>431</v>
      </c>
      <c r="B20" s="203" t="s">
        <v>460</v>
      </c>
      <c r="C20" s="202" t="s">
        <v>461</v>
      </c>
      <c r="D20" s="234">
        <f t="shared" si="1"/>
        <v>1092</v>
      </c>
      <c r="E20" s="234">
        <f t="shared" si="2"/>
        <v>793</v>
      </c>
      <c r="F20" s="234">
        <f t="shared" si="3"/>
        <v>8</v>
      </c>
      <c r="G20" s="234">
        <f t="shared" si="4"/>
        <v>0</v>
      </c>
      <c r="H20" s="234">
        <f t="shared" si="5"/>
        <v>34</v>
      </c>
      <c r="I20" s="234">
        <f t="shared" si="6"/>
        <v>11</v>
      </c>
      <c r="J20" s="234">
        <f t="shared" si="7"/>
        <v>5</v>
      </c>
      <c r="K20" s="234">
        <f t="shared" si="8"/>
        <v>3</v>
      </c>
      <c r="L20" s="234">
        <f t="shared" si="9"/>
        <v>6</v>
      </c>
      <c r="M20" s="234">
        <f t="shared" si="10"/>
        <v>0</v>
      </c>
      <c r="N20" s="234">
        <f t="shared" si="11"/>
        <v>0</v>
      </c>
      <c r="O20" s="234">
        <f t="shared" si="12"/>
        <v>0</v>
      </c>
      <c r="P20" s="234">
        <f t="shared" si="13"/>
        <v>0</v>
      </c>
      <c r="Q20" s="234">
        <f t="shared" si="14"/>
        <v>9</v>
      </c>
      <c r="R20" s="234">
        <f t="shared" si="15"/>
        <v>20</v>
      </c>
      <c r="S20" s="234">
        <f t="shared" si="16"/>
        <v>1</v>
      </c>
      <c r="T20" s="234">
        <f t="shared" si="17"/>
        <v>0</v>
      </c>
      <c r="U20" s="234">
        <f t="shared" si="18"/>
        <v>0</v>
      </c>
      <c r="V20" s="234">
        <f t="shared" si="19"/>
        <v>0</v>
      </c>
      <c r="W20" s="234">
        <f t="shared" si="20"/>
        <v>9</v>
      </c>
      <c r="X20" s="234">
        <f t="shared" si="21"/>
        <v>193</v>
      </c>
      <c r="Y20" s="234">
        <f t="shared" si="22"/>
        <v>869</v>
      </c>
      <c r="Z20" s="234">
        <v>643</v>
      </c>
      <c r="AA20" s="234">
        <v>7</v>
      </c>
      <c r="AB20" s="234">
        <v>0</v>
      </c>
      <c r="AC20" s="234">
        <v>8</v>
      </c>
      <c r="AD20" s="234">
        <v>1</v>
      </c>
      <c r="AE20" s="234">
        <v>0</v>
      </c>
      <c r="AF20" s="234">
        <v>3</v>
      </c>
      <c r="AG20" s="234">
        <v>5</v>
      </c>
      <c r="AH20" s="234">
        <v>0</v>
      </c>
      <c r="AI20" s="234">
        <v>0</v>
      </c>
      <c r="AJ20" s="234" t="s">
        <v>435</v>
      </c>
      <c r="AK20" s="234" t="s">
        <v>435</v>
      </c>
      <c r="AL20" s="234" t="s">
        <v>435</v>
      </c>
      <c r="AM20" s="234" t="s">
        <v>435</v>
      </c>
      <c r="AN20" s="234" t="s">
        <v>435</v>
      </c>
      <c r="AO20" s="234" t="s">
        <v>435</v>
      </c>
      <c r="AP20" s="234" t="s">
        <v>435</v>
      </c>
      <c r="AQ20" s="234" t="s">
        <v>435</v>
      </c>
      <c r="AR20" s="234">
        <v>9</v>
      </c>
      <c r="AS20" s="234">
        <v>193</v>
      </c>
      <c r="AT20" s="234">
        <f>'施設資源化量内訳'!D20</f>
        <v>221</v>
      </c>
      <c r="AU20" s="234">
        <f>'施設資源化量内訳'!E20</f>
        <v>150</v>
      </c>
      <c r="AV20" s="234">
        <f>'施設資源化量内訳'!F20</f>
        <v>1</v>
      </c>
      <c r="AW20" s="234">
        <f>'施設資源化量内訳'!G20</f>
        <v>0</v>
      </c>
      <c r="AX20" s="234">
        <f>'施設資源化量内訳'!H20</f>
        <v>26</v>
      </c>
      <c r="AY20" s="234">
        <f>'施設資源化量内訳'!I20</f>
        <v>8</v>
      </c>
      <c r="AZ20" s="234">
        <f>'施設資源化量内訳'!J20</f>
        <v>5</v>
      </c>
      <c r="BA20" s="234">
        <f>'施設資源化量内訳'!K20</f>
        <v>0</v>
      </c>
      <c r="BB20" s="234">
        <f>'施設資源化量内訳'!L20</f>
        <v>1</v>
      </c>
      <c r="BC20" s="234">
        <f>'施設資源化量内訳'!M20</f>
        <v>0</v>
      </c>
      <c r="BD20" s="234">
        <f>'施設資源化量内訳'!N20</f>
        <v>0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9</v>
      </c>
      <c r="BH20" s="234">
        <f>'施設資源化量内訳'!R20</f>
        <v>20</v>
      </c>
      <c r="BI20" s="234">
        <f>'施設資源化量内訳'!S20</f>
        <v>1</v>
      </c>
      <c r="BJ20" s="234">
        <f>'施設資源化量内訳'!T20</f>
        <v>0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0</v>
      </c>
      <c r="BN20" s="234">
        <f>'施設資源化量内訳'!X20</f>
        <v>0</v>
      </c>
      <c r="BO20" s="234">
        <f t="shared" si="23"/>
        <v>2</v>
      </c>
      <c r="BP20" s="234">
        <v>0</v>
      </c>
      <c r="BQ20" s="234">
        <v>0</v>
      </c>
      <c r="BR20" s="234">
        <v>0</v>
      </c>
      <c r="BS20" s="234">
        <v>0</v>
      </c>
      <c r="BT20" s="234">
        <v>2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 t="s">
        <v>435</v>
      </c>
      <c r="CA20" s="234" t="s">
        <v>435</v>
      </c>
      <c r="CB20" s="234" t="s">
        <v>435</v>
      </c>
      <c r="CC20" s="234" t="s">
        <v>435</v>
      </c>
      <c r="CD20" s="234" t="s">
        <v>435</v>
      </c>
      <c r="CE20" s="234" t="s">
        <v>435</v>
      </c>
      <c r="CF20" s="234" t="s">
        <v>435</v>
      </c>
      <c r="CG20" s="234" t="s">
        <v>435</v>
      </c>
      <c r="CH20" s="234">
        <v>0</v>
      </c>
      <c r="CI20" s="234">
        <v>0</v>
      </c>
      <c r="CJ20" s="289" t="s">
        <v>439</v>
      </c>
    </row>
    <row r="21" spans="1:88" s="201" customFormat="1" ht="12" customHeight="1">
      <c r="A21" s="202" t="s">
        <v>431</v>
      </c>
      <c r="B21" s="203" t="s">
        <v>462</v>
      </c>
      <c r="C21" s="202" t="s">
        <v>463</v>
      </c>
      <c r="D21" s="234">
        <f t="shared" si="1"/>
        <v>1082</v>
      </c>
      <c r="E21" s="234">
        <f t="shared" si="2"/>
        <v>680</v>
      </c>
      <c r="F21" s="234">
        <f t="shared" si="3"/>
        <v>5</v>
      </c>
      <c r="G21" s="234">
        <f t="shared" si="4"/>
        <v>24</v>
      </c>
      <c r="H21" s="234">
        <f t="shared" si="5"/>
        <v>124</v>
      </c>
      <c r="I21" s="234">
        <f t="shared" si="6"/>
        <v>38</v>
      </c>
      <c r="J21" s="234">
        <f t="shared" si="7"/>
        <v>25</v>
      </c>
      <c r="K21" s="234">
        <f t="shared" si="8"/>
        <v>8</v>
      </c>
      <c r="L21" s="234">
        <f t="shared" si="9"/>
        <v>3</v>
      </c>
      <c r="M21" s="234">
        <f t="shared" si="10"/>
        <v>0</v>
      </c>
      <c r="N21" s="234">
        <f t="shared" si="11"/>
        <v>0</v>
      </c>
      <c r="O21" s="234">
        <f t="shared" si="12"/>
        <v>1</v>
      </c>
      <c r="P21" s="234">
        <f t="shared" si="13"/>
        <v>0</v>
      </c>
      <c r="Q21" s="234">
        <f t="shared" si="14"/>
        <v>154</v>
      </c>
      <c r="R21" s="234">
        <f t="shared" si="15"/>
        <v>0</v>
      </c>
      <c r="S21" s="234">
        <f t="shared" si="16"/>
        <v>0</v>
      </c>
      <c r="T21" s="234">
        <f t="shared" si="17"/>
        <v>0</v>
      </c>
      <c r="U21" s="234">
        <f t="shared" si="18"/>
        <v>0</v>
      </c>
      <c r="V21" s="234">
        <f t="shared" si="19"/>
        <v>0</v>
      </c>
      <c r="W21" s="234">
        <f t="shared" si="20"/>
        <v>0</v>
      </c>
      <c r="X21" s="234">
        <f t="shared" si="21"/>
        <v>20</v>
      </c>
      <c r="Y21" s="234">
        <f t="shared" si="22"/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435</v>
      </c>
      <c r="AK21" s="234" t="s">
        <v>435</v>
      </c>
      <c r="AL21" s="234" t="s">
        <v>435</v>
      </c>
      <c r="AM21" s="234" t="s">
        <v>435</v>
      </c>
      <c r="AN21" s="234" t="s">
        <v>435</v>
      </c>
      <c r="AO21" s="234" t="s">
        <v>435</v>
      </c>
      <c r="AP21" s="234" t="s">
        <v>435</v>
      </c>
      <c r="AQ21" s="234" t="s">
        <v>435</v>
      </c>
      <c r="AR21" s="234">
        <v>0</v>
      </c>
      <c r="AS21" s="234">
        <v>0</v>
      </c>
      <c r="AT21" s="234">
        <f>'施設資源化量内訳'!D21</f>
        <v>1082</v>
      </c>
      <c r="AU21" s="234">
        <f>'施設資源化量内訳'!E21</f>
        <v>680</v>
      </c>
      <c r="AV21" s="234">
        <f>'施設資源化量内訳'!F21</f>
        <v>5</v>
      </c>
      <c r="AW21" s="234">
        <f>'施設資源化量内訳'!G21</f>
        <v>24</v>
      </c>
      <c r="AX21" s="234">
        <f>'施設資源化量内訳'!H21</f>
        <v>124</v>
      </c>
      <c r="AY21" s="234">
        <f>'施設資源化量内訳'!I21</f>
        <v>38</v>
      </c>
      <c r="AZ21" s="234">
        <f>'施設資源化量内訳'!J21</f>
        <v>25</v>
      </c>
      <c r="BA21" s="234">
        <f>'施設資源化量内訳'!K21</f>
        <v>8</v>
      </c>
      <c r="BB21" s="234">
        <f>'施設資源化量内訳'!L21</f>
        <v>3</v>
      </c>
      <c r="BC21" s="234">
        <f>'施設資源化量内訳'!M21</f>
        <v>0</v>
      </c>
      <c r="BD21" s="234">
        <f>'施設資源化量内訳'!N21</f>
        <v>0</v>
      </c>
      <c r="BE21" s="234">
        <f>'施設資源化量内訳'!O21</f>
        <v>1</v>
      </c>
      <c r="BF21" s="234">
        <f>'施設資源化量内訳'!P21</f>
        <v>0</v>
      </c>
      <c r="BG21" s="234">
        <f>'施設資源化量内訳'!Q21</f>
        <v>154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0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0</v>
      </c>
      <c r="BN21" s="234">
        <f>'施設資源化量内訳'!X21</f>
        <v>20</v>
      </c>
      <c r="BO21" s="234">
        <f t="shared" si="23"/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 t="s">
        <v>435</v>
      </c>
      <c r="CA21" s="234" t="s">
        <v>435</v>
      </c>
      <c r="CB21" s="234" t="s">
        <v>435</v>
      </c>
      <c r="CC21" s="234" t="s">
        <v>435</v>
      </c>
      <c r="CD21" s="234" t="s">
        <v>435</v>
      </c>
      <c r="CE21" s="234" t="s">
        <v>435</v>
      </c>
      <c r="CF21" s="234" t="s">
        <v>435</v>
      </c>
      <c r="CG21" s="234" t="s">
        <v>435</v>
      </c>
      <c r="CH21" s="234">
        <v>0</v>
      </c>
      <c r="CI21" s="234">
        <v>0</v>
      </c>
      <c r="CJ21" s="289" t="s">
        <v>439</v>
      </c>
    </row>
    <row r="22" spans="1:88" s="201" customFormat="1" ht="12" customHeight="1">
      <c r="A22" s="202" t="s">
        <v>431</v>
      </c>
      <c r="B22" s="203" t="s">
        <v>464</v>
      </c>
      <c r="C22" s="202" t="s">
        <v>465</v>
      </c>
      <c r="D22" s="234">
        <f t="shared" si="1"/>
        <v>702</v>
      </c>
      <c r="E22" s="234">
        <f t="shared" si="2"/>
        <v>392</v>
      </c>
      <c r="F22" s="234">
        <f t="shared" si="3"/>
        <v>2</v>
      </c>
      <c r="G22" s="234">
        <f t="shared" si="4"/>
        <v>0</v>
      </c>
      <c r="H22" s="234">
        <f t="shared" si="5"/>
        <v>91</v>
      </c>
      <c r="I22" s="234">
        <f t="shared" si="6"/>
        <v>29</v>
      </c>
      <c r="J22" s="234">
        <f t="shared" si="7"/>
        <v>17</v>
      </c>
      <c r="K22" s="234">
        <f t="shared" si="8"/>
        <v>0</v>
      </c>
      <c r="L22" s="234">
        <f t="shared" si="9"/>
        <v>0</v>
      </c>
      <c r="M22" s="234">
        <f t="shared" si="10"/>
        <v>43</v>
      </c>
      <c r="N22" s="234">
        <f t="shared" si="11"/>
        <v>0</v>
      </c>
      <c r="O22" s="234">
        <f t="shared" si="12"/>
        <v>2</v>
      </c>
      <c r="P22" s="234">
        <f t="shared" si="13"/>
        <v>0</v>
      </c>
      <c r="Q22" s="234">
        <f t="shared" si="14"/>
        <v>117</v>
      </c>
      <c r="R22" s="234">
        <f t="shared" si="15"/>
        <v>0</v>
      </c>
      <c r="S22" s="234">
        <f t="shared" si="16"/>
        <v>0</v>
      </c>
      <c r="T22" s="234">
        <f t="shared" si="17"/>
        <v>0</v>
      </c>
      <c r="U22" s="234">
        <f t="shared" si="18"/>
        <v>0</v>
      </c>
      <c r="V22" s="234">
        <f t="shared" si="19"/>
        <v>0</v>
      </c>
      <c r="W22" s="234">
        <f t="shared" si="20"/>
        <v>0</v>
      </c>
      <c r="X22" s="234">
        <f t="shared" si="21"/>
        <v>9</v>
      </c>
      <c r="Y22" s="234">
        <f t="shared" si="22"/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435</v>
      </c>
      <c r="AK22" s="234" t="s">
        <v>435</v>
      </c>
      <c r="AL22" s="234" t="s">
        <v>435</v>
      </c>
      <c r="AM22" s="234" t="s">
        <v>435</v>
      </c>
      <c r="AN22" s="234" t="s">
        <v>435</v>
      </c>
      <c r="AO22" s="234" t="s">
        <v>435</v>
      </c>
      <c r="AP22" s="234" t="s">
        <v>435</v>
      </c>
      <c r="AQ22" s="234" t="s">
        <v>435</v>
      </c>
      <c r="AR22" s="234">
        <v>0</v>
      </c>
      <c r="AS22" s="234">
        <v>0</v>
      </c>
      <c r="AT22" s="234">
        <f>'施設資源化量内訳'!D22</f>
        <v>619</v>
      </c>
      <c r="AU22" s="234">
        <f>'施設資源化量内訳'!E22</f>
        <v>314</v>
      </c>
      <c r="AV22" s="234">
        <f>'施設資源化量内訳'!F22</f>
        <v>2</v>
      </c>
      <c r="AW22" s="234">
        <f>'施設資源化量内訳'!G22</f>
        <v>0</v>
      </c>
      <c r="AX22" s="234">
        <f>'施設資源化量内訳'!H22</f>
        <v>88</v>
      </c>
      <c r="AY22" s="234">
        <f>'施設資源化量内訳'!I22</f>
        <v>27</v>
      </c>
      <c r="AZ22" s="234">
        <f>'施設資源化量内訳'!J22</f>
        <v>17</v>
      </c>
      <c r="BA22" s="234">
        <f>'施設資源化量内訳'!K22</f>
        <v>0</v>
      </c>
      <c r="BB22" s="234">
        <f>'施設資源化量内訳'!L22</f>
        <v>0</v>
      </c>
      <c r="BC22" s="234">
        <f>'施設資源化量内訳'!M22</f>
        <v>43</v>
      </c>
      <c r="BD22" s="234">
        <f>'施設資源化量内訳'!N22</f>
        <v>0</v>
      </c>
      <c r="BE22" s="234">
        <f>'施設資源化量内訳'!O22</f>
        <v>2</v>
      </c>
      <c r="BF22" s="234">
        <f>'施設資源化量内訳'!P22</f>
        <v>0</v>
      </c>
      <c r="BG22" s="234">
        <f>'施設資源化量内訳'!Q22</f>
        <v>117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9</v>
      </c>
      <c r="BO22" s="234">
        <f t="shared" si="23"/>
        <v>83</v>
      </c>
      <c r="BP22" s="234">
        <v>78</v>
      </c>
      <c r="BQ22" s="234">
        <v>0</v>
      </c>
      <c r="BR22" s="234">
        <v>0</v>
      </c>
      <c r="BS22" s="234">
        <v>3</v>
      </c>
      <c r="BT22" s="234">
        <v>2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 t="s">
        <v>435</v>
      </c>
      <c r="CA22" s="234" t="s">
        <v>435</v>
      </c>
      <c r="CB22" s="234" t="s">
        <v>435</v>
      </c>
      <c r="CC22" s="234" t="s">
        <v>435</v>
      </c>
      <c r="CD22" s="234" t="s">
        <v>435</v>
      </c>
      <c r="CE22" s="234" t="s">
        <v>435</v>
      </c>
      <c r="CF22" s="234" t="s">
        <v>435</v>
      </c>
      <c r="CG22" s="234" t="s">
        <v>435</v>
      </c>
      <c r="CH22" s="234">
        <v>0</v>
      </c>
      <c r="CI22" s="234">
        <v>0</v>
      </c>
      <c r="CJ22" s="289" t="s">
        <v>439</v>
      </c>
    </row>
    <row r="23" spans="1:88" s="201" customFormat="1" ht="12" customHeight="1">
      <c r="A23" s="202" t="s">
        <v>431</v>
      </c>
      <c r="B23" s="203" t="s">
        <v>466</v>
      </c>
      <c r="C23" s="202" t="s">
        <v>467</v>
      </c>
      <c r="D23" s="234">
        <f t="shared" si="1"/>
        <v>800</v>
      </c>
      <c r="E23" s="234">
        <f t="shared" si="2"/>
        <v>437</v>
      </c>
      <c r="F23" s="234">
        <f t="shared" si="3"/>
        <v>7</v>
      </c>
      <c r="G23" s="234">
        <f t="shared" si="4"/>
        <v>81</v>
      </c>
      <c r="H23" s="234">
        <f t="shared" si="5"/>
        <v>29</v>
      </c>
      <c r="I23" s="234">
        <f t="shared" si="6"/>
        <v>16</v>
      </c>
      <c r="J23" s="234">
        <f t="shared" si="7"/>
        <v>9</v>
      </c>
      <c r="K23" s="234">
        <f t="shared" si="8"/>
        <v>38</v>
      </c>
      <c r="L23" s="234">
        <f t="shared" si="9"/>
        <v>0</v>
      </c>
      <c r="M23" s="234">
        <f t="shared" si="10"/>
        <v>0</v>
      </c>
      <c r="N23" s="234">
        <f t="shared" si="11"/>
        <v>0</v>
      </c>
      <c r="O23" s="234">
        <f t="shared" si="12"/>
        <v>2</v>
      </c>
      <c r="P23" s="234">
        <f t="shared" si="13"/>
        <v>0</v>
      </c>
      <c r="Q23" s="234">
        <f t="shared" si="14"/>
        <v>123</v>
      </c>
      <c r="R23" s="234">
        <f t="shared" si="15"/>
        <v>45</v>
      </c>
      <c r="S23" s="234">
        <f t="shared" si="16"/>
        <v>0</v>
      </c>
      <c r="T23" s="234">
        <f t="shared" si="17"/>
        <v>0</v>
      </c>
      <c r="U23" s="234">
        <f t="shared" si="18"/>
        <v>0</v>
      </c>
      <c r="V23" s="234">
        <f t="shared" si="19"/>
        <v>0</v>
      </c>
      <c r="W23" s="234">
        <f t="shared" si="20"/>
        <v>0</v>
      </c>
      <c r="X23" s="234">
        <f t="shared" si="21"/>
        <v>13</v>
      </c>
      <c r="Y23" s="234">
        <f t="shared" si="22"/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435</v>
      </c>
      <c r="AK23" s="234" t="s">
        <v>435</v>
      </c>
      <c r="AL23" s="234" t="s">
        <v>435</v>
      </c>
      <c r="AM23" s="234" t="s">
        <v>435</v>
      </c>
      <c r="AN23" s="234" t="s">
        <v>435</v>
      </c>
      <c r="AO23" s="234" t="s">
        <v>435</v>
      </c>
      <c r="AP23" s="234" t="s">
        <v>435</v>
      </c>
      <c r="AQ23" s="234" t="s">
        <v>435</v>
      </c>
      <c r="AR23" s="234">
        <v>0</v>
      </c>
      <c r="AS23" s="234">
        <v>0</v>
      </c>
      <c r="AT23" s="234">
        <f>'施設資源化量内訳'!D23</f>
        <v>748</v>
      </c>
      <c r="AU23" s="234">
        <f>'施設資源化量内訳'!E23</f>
        <v>391</v>
      </c>
      <c r="AV23" s="234">
        <f>'施設資源化量内訳'!F23</f>
        <v>3</v>
      </c>
      <c r="AW23" s="234">
        <f>'施設資源化量内訳'!G23</f>
        <v>81</v>
      </c>
      <c r="AX23" s="234">
        <f>'施設資源化量内訳'!H23</f>
        <v>27</v>
      </c>
      <c r="AY23" s="234">
        <f>'施設資源化量内訳'!I23</f>
        <v>16</v>
      </c>
      <c r="AZ23" s="234">
        <f>'施設資源化量内訳'!J23</f>
        <v>9</v>
      </c>
      <c r="BA23" s="234">
        <f>'施設資源化量内訳'!K23</f>
        <v>38</v>
      </c>
      <c r="BB23" s="234">
        <f>'施設資源化量内訳'!L23</f>
        <v>0</v>
      </c>
      <c r="BC23" s="234">
        <f>'施設資源化量内訳'!M23</f>
        <v>0</v>
      </c>
      <c r="BD23" s="234">
        <f>'施設資源化量内訳'!N23</f>
        <v>0</v>
      </c>
      <c r="BE23" s="234">
        <f>'施設資源化量内訳'!O23</f>
        <v>2</v>
      </c>
      <c r="BF23" s="234">
        <f>'施設資源化量内訳'!P23</f>
        <v>0</v>
      </c>
      <c r="BG23" s="234">
        <f>'施設資源化量内訳'!Q23</f>
        <v>123</v>
      </c>
      <c r="BH23" s="234">
        <f>'施設資源化量内訳'!R23</f>
        <v>45</v>
      </c>
      <c r="BI23" s="234">
        <f>'施設資源化量内訳'!S23</f>
        <v>0</v>
      </c>
      <c r="BJ23" s="234">
        <f>'施設資源化量内訳'!T23</f>
        <v>0</v>
      </c>
      <c r="BK23" s="234">
        <f>'施設資源化量内訳'!U23</f>
        <v>0</v>
      </c>
      <c r="BL23" s="234">
        <f>'施設資源化量内訳'!V23</f>
        <v>0</v>
      </c>
      <c r="BM23" s="234">
        <f>'施設資源化量内訳'!W23</f>
        <v>0</v>
      </c>
      <c r="BN23" s="234">
        <f>'施設資源化量内訳'!X23</f>
        <v>13</v>
      </c>
      <c r="BO23" s="234">
        <f t="shared" si="23"/>
        <v>52</v>
      </c>
      <c r="BP23" s="234">
        <v>46</v>
      </c>
      <c r="BQ23" s="234">
        <v>4</v>
      </c>
      <c r="BR23" s="234">
        <v>0</v>
      </c>
      <c r="BS23" s="234">
        <v>2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 t="s">
        <v>435</v>
      </c>
      <c r="CA23" s="234" t="s">
        <v>435</v>
      </c>
      <c r="CB23" s="234" t="s">
        <v>435</v>
      </c>
      <c r="CC23" s="234" t="s">
        <v>435</v>
      </c>
      <c r="CD23" s="234" t="s">
        <v>435</v>
      </c>
      <c r="CE23" s="234" t="s">
        <v>435</v>
      </c>
      <c r="CF23" s="234" t="s">
        <v>435</v>
      </c>
      <c r="CG23" s="234" t="s">
        <v>435</v>
      </c>
      <c r="CH23" s="234">
        <v>0</v>
      </c>
      <c r="CI23" s="234">
        <v>0</v>
      </c>
      <c r="CJ23" s="289" t="s">
        <v>439</v>
      </c>
    </row>
    <row r="24" spans="1:88" s="201" customFormat="1" ht="12" customHeight="1">
      <c r="A24" s="202" t="s">
        <v>431</v>
      </c>
      <c r="B24" s="203" t="s">
        <v>468</v>
      </c>
      <c r="C24" s="202" t="s">
        <v>469</v>
      </c>
      <c r="D24" s="234">
        <f t="shared" si="1"/>
        <v>343</v>
      </c>
      <c r="E24" s="234">
        <f t="shared" si="2"/>
        <v>195</v>
      </c>
      <c r="F24" s="234">
        <f t="shared" si="3"/>
        <v>1</v>
      </c>
      <c r="G24" s="234">
        <f t="shared" si="4"/>
        <v>0</v>
      </c>
      <c r="H24" s="234">
        <f t="shared" si="5"/>
        <v>67</v>
      </c>
      <c r="I24" s="234">
        <f t="shared" si="6"/>
        <v>11</v>
      </c>
      <c r="J24" s="234">
        <f t="shared" si="7"/>
        <v>7</v>
      </c>
      <c r="K24" s="234">
        <f t="shared" si="8"/>
        <v>3</v>
      </c>
      <c r="L24" s="234">
        <f t="shared" si="9"/>
        <v>0</v>
      </c>
      <c r="M24" s="234">
        <f t="shared" si="10"/>
        <v>1</v>
      </c>
      <c r="N24" s="234">
        <f t="shared" si="11"/>
        <v>8</v>
      </c>
      <c r="O24" s="234">
        <f t="shared" si="12"/>
        <v>2</v>
      </c>
      <c r="P24" s="234">
        <f t="shared" si="13"/>
        <v>0</v>
      </c>
      <c r="Q24" s="234">
        <f t="shared" si="14"/>
        <v>46</v>
      </c>
      <c r="R24" s="234">
        <f t="shared" si="15"/>
        <v>0</v>
      </c>
      <c r="S24" s="234">
        <f t="shared" si="16"/>
        <v>0</v>
      </c>
      <c r="T24" s="234">
        <f t="shared" si="17"/>
        <v>0</v>
      </c>
      <c r="U24" s="234">
        <f t="shared" si="18"/>
        <v>0</v>
      </c>
      <c r="V24" s="234">
        <f t="shared" si="19"/>
        <v>0</v>
      </c>
      <c r="W24" s="234">
        <f t="shared" si="20"/>
        <v>0</v>
      </c>
      <c r="X24" s="234">
        <f t="shared" si="21"/>
        <v>2</v>
      </c>
      <c r="Y24" s="234">
        <f t="shared" si="22"/>
        <v>41</v>
      </c>
      <c r="Z24" s="234">
        <v>0</v>
      </c>
      <c r="AA24" s="234">
        <v>0</v>
      </c>
      <c r="AB24" s="234">
        <v>0</v>
      </c>
      <c r="AC24" s="234">
        <v>30</v>
      </c>
      <c r="AD24" s="234">
        <v>0</v>
      </c>
      <c r="AE24" s="234">
        <v>0</v>
      </c>
      <c r="AF24" s="234">
        <v>3</v>
      </c>
      <c r="AG24" s="234">
        <v>0</v>
      </c>
      <c r="AH24" s="234">
        <v>0</v>
      </c>
      <c r="AI24" s="234">
        <v>8</v>
      </c>
      <c r="AJ24" s="234" t="s">
        <v>435</v>
      </c>
      <c r="AK24" s="234" t="s">
        <v>435</v>
      </c>
      <c r="AL24" s="234" t="s">
        <v>435</v>
      </c>
      <c r="AM24" s="234" t="s">
        <v>435</v>
      </c>
      <c r="AN24" s="234" t="s">
        <v>435</v>
      </c>
      <c r="AO24" s="234" t="s">
        <v>435</v>
      </c>
      <c r="AP24" s="234" t="s">
        <v>435</v>
      </c>
      <c r="AQ24" s="234" t="s">
        <v>435</v>
      </c>
      <c r="AR24" s="234">
        <v>0</v>
      </c>
      <c r="AS24" s="234">
        <v>0</v>
      </c>
      <c r="AT24" s="234">
        <f>'施設資源化量内訳'!D24</f>
        <v>302</v>
      </c>
      <c r="AU24" s="234">
        <f>'施設資源化量内訳'!E24</f>
        <v>195</v>
      </c>
      <c r="AV24" s="234">
        <f>'施設資源化量内訳'!F24</f>
        <v>1</v>
      </c>
      <c r="AW24" s="234">
        <f>'施設資源化量内訳'!G24</f>
        <v>0</v>
      </c>
      <c r="AX24" s="234">
        <f>'施設資源化量内訳'!H24</f>
        <v>37</v>
      </c>
      <c r="AY24" s="234">
        <f>'施設資源化量内訳'!I24</f>
        <v>11</v>
      </c>
      <c r="AZ24" s="234">
        <f>'施設資源化量内訳'!J24</f>
        <v>7</v>
      </c>
      <c r="BA24" s="234">
        <f>'施設資源化量内訳'!K24</f>
        <v>0</v>
      </c>
      <c r="BB24" s="234">
        <f>'施設資源化量内訳'!L24</f>
        <v>0</v>
      </c>
      <c r="BC24" s="234">
        <f>'施設資源化量内訳'!M24</f>
        <v>1</v>
      </c>
      <c r="BD24" s="234">
        <f>'施設資源化量内訳'!N24</f>
        <v>0</v>
      </c>
      <c r="BE24" s="234">
        <f>'施設資源化量内訳'!O24</f>
        <v>2</v>
      </c>
      <c r="BF24" s="234">
        <f>'施設資源化量内訳'!P24</f>
        <v>0</v>
      </c>
      <c r="BG24" s="234">
        <f>'施設資源化量内訳'!Q24</f>
        <v>46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2</v>
      </c>
      <c r="BO24" s="234">
        <f t="shared" si="23"/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 t="s">
        <v>435</v>
      </c>
      <c r="CA24" s="234" t="s">
        <v>435</v>
      </c>
      <c r="CB24" s="234" t="s">
        <v>435</v>
      </c>
      <c r="CC24" s="234" t="s">
        <v>435</v>
      </c>
      <c r="CD24" s="234" t="s">
        <v>435</v>
      </c>
      <c r="CE24" s="234" t="s">
        <v>435</v>
      </c>
      <c r="CF24" s="234" t="s">
        <v>435</v>
      </c>
      <c r="CG24" s="234" t="s">
        <v>435</v>
      </c>
      <c r="CH24" s="234">
        <v>0</v>
      </c>
      <c r="CI24" s="234">
        <v>0</v>
      </c>
      <c r="CJ24" s="289" t="s">
        <v>439</v>
      </c>
    </row>
    <row r="25" spans="1:88" s="201" customFormat="1" ht="12" customHeight="1">
      <c r="A25" s="202" t="s">
        <v>431</v>
      </c>
      <c r="B25" s="203" t="s">
        <v>470</v>
      </c>
      <c r="C25" s="202" t="s">
        <v>471</v>
      </c>
      <c r="D25" s="234">
        <f t="shared" si="1"/>
        <v>231</v>
      </c>
      <c r="E25" s="234">
        <f t="shared" si="2"/>
        <v>105</v>
      </c>
      <c r="F25" s="234">
        <f t="shared" si="3"/>
        <v>0</v>
      </c>
      <c r="G25" s="234">
        <f t="shared" si="4"/>
        <v>0</v>
      </c>
      <c r="H25" s="234">
        <f t="shared" si="5"/>
        <v>29</v>
      </c>
      <c r="I25" s="234">
        <f t="shared" si="6"/>
        <v>8</v>
      </c>
      <c r="J25" s="234">
        <f t="shared" si="7"/>
        <v>5</v>
      </c>
      <c r="K25" s="234">
        <f t="shared" si="8"/>
        <v>1</v>
      </c>
      <c r="L25" s="234">
        <f t="shared" si="9"/>
        <v>14</v>
      </c>
      <c r="M25" s="234">
        <f t="shared" si="10"/>
        <v>26</v>
      </c>
      <c r="N25" s="234">
        <f t="shared" si="11"/>
        <v>0</v>
      </c>
      <c r="O25" s="234">
        <f t="shared" si="12"/>
        <v>1</v>
      </c>
      <c r="P25" s="234">
        <f t="shared" si="13"/>
        <v>0</v>
      </c>
      <c r="Q25" s="234">
        <f t="shared" si="14"/>
        <v>31</v>
      </c>
      <c r="R25" s="234">
        <f t="shared" si="15"/>
        <v>0</v>
      </c>
      <c r="S25" s="234">
        <f t="shared" si="16"/>
        <v>0</v>
      </c>
      <c r="T25" s="234">
        <f t="shared" si="17"/>
        <v>0</v>
      </c>
      <c r="U25" s="234">
        <f t="shared" si="18"/>
        <v>0</v>
      </c>
      <c r="V25" s="234">
        <f t="shared" si="19"/>
        <v>0</v>
      </c>
      <c r="W25" s="234">
        <f t="shared" si="20"/>
        <v>2</v>
      </c>
      <c r="X25" s="234">
        <f t="shared" si="21"/>
        <v>9</v>
      </c>
      <c r="Y25" s="234">
        <f t="shared" si="22"/>
        <v>9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435</v>
      </c>
      <c r="AK25" s="234" t="s">
        <v>435</v>
      </c>
      <c r="AL25" s="234" t="s">
        <v>435</v>
      </c>
      <c r="AM25" s="234" t="s">
        <v>435</v>
      </c>
      <c r="AN25" s="234" t="s">
        <v>435</v>
      </c>
      <c r="AO25" s="234" t="s">
        <v>435</v>
      </c>
      <c r="AP25" s="234" t="s">
        <v>435</v>
      </c>
      <c r="AQ25" s="234" t="s">
        <v>435</v>
      </c>
      <c r="AR25" s="234">
        <v>2</v>
      </c>
      <c r="AS25" s="234">
        <v>7</v>
      </c>
      <c r="AT25" s="234">
        <f>'施設資源化量内訳'!D25</f>
        <v>221</v>
      </c>
      <c r="AU25" s="234">
        <f>'施設資源化量内訳'!E25</f>
        <v>105</v>
      </c>
      <c r="AV25" s="234">
        <f>'施設資源化量内訳'!F25</f>
        <v>0</v>
      </c>
      <c r="AW25" s="234">
        <f>'施設資源化量内訳'!G25</f>
        <v>0</v>
      </c>
      <c r="AX25" s="234">
        <f>'施設資源化量内訳'!H25</f>
        <v>28</v>
      </c>
      <c r="AY25" s="234">
        <f>'施設資源化量内訳'!I25</f>
        <v>8</v>
      </c>
      <c r="AZ25" s="234">
        <f>'施設資源化量内訳'!J25</f>
        <v>5</v>
      </c>
      <c r="BA25" s="234">
        <f>'施設資源化量内訳'!K25</f>
        <v>1</v>
      </c>
      <c r="BB25" s="234">
        <f>'施設資源化量内訳'!L25</f>
        <v>14</v>
      </c>
      <c r="BC25" s="234">
        <f>'施設資源化量内訳'!M25</f>
        <v>26</v>
      </c>
      <c r="BD25" s="234">
        <f>'施設資源化量内訳'!N25</f>
        <v>0</v>
      </c>
      <c r="BE25" s="234">
        <f>'施設資源化量内訳'!O25</f>
        <v>1</v>
      </c>
      <c r="BF25" s="234">
        <f>'施設資源化量内訳'!P25</f>
        <v>0</v>
      </c>
      <c r="BG25" s="234">
        <f>'施設資源化量内訳'!Q25</f>
        <v>31</v>
      </c>
      <c r="BH25" s="234">
        <f>'施設資源化量内訳'!R25</f>
        <v>0</v>
      </c>
      <c r="BI25" s="234">
        <f>'施設資源化量内訳'!S25</f>
        <v>0</v>
      </c>
      <c r="BJ25" s="234">
        <f>'施設資源化量内訳'!T25</f>
        <v>0</v>
      </c>
      <c r="BK25" s="234">
        <f>'施設資源化量内訳'!U25</f>
        <v>0</v>
      </c>
      <c r="BL25" s="234">
        <f>'施設資源化量内訳'!V25</f>
        <v>0</v>
      </c>
      <c r="BM25" s="234">
        <f>'施設資源化量内訳'!W25</f>
        <v>0</v>
      </c>
      <c r="BN25" s="234">
        <f>'施設資源化量内訳'!X25</f>
        <v>2</v>
      </c>
      <c r="BO25" s="234">
        <f t="shared" si="23"/>
        <v>1</v>
      </c>
      <c r="BP25" s="234">
        <v>0</v>
      </c>
      <c r="BQ25" s="234">
        <v>0</v>
      </c>
      <c r="BR25" s="234">
        <v>0</v>
      </c>
      <c r="BS25" s="234">
        <v>1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 t="s">
        <v>435</v>
      </c>
      <c r="CA25" s="234" t="s">
        <v>435</v>
      </c>
      <c r="CB25" s="234" t="s">
        <v>435</v>
      </c>
      <c r="CC25" s="234" t="s">
        <v>435</v>
      </c>
      <c r="CD25" s="234" t="s">
        <v>435</v>
      </c>
      <c r="CE25" s="234" t="s">
        <v>435</v>
      </c>
      <c r="CF25" s="234" t="s">
        <v>435</v>
      </c>
      <c r="CG25" s="234" t="s">
        <v>435</v>
      </c>
      <c r="CH25" s="234">
        <v>0</v>
      </c>
      <c r="CI25" s="234">
        <v>0</v>
      </c>
      <c r="CJ25" s="289" t="s">
        <v>439</v>
      </c>
    </row>
    <row r="26" spans="1:88" s="201" customFormat="1" ht="12" customHeight="1">
      <c r="A26" s="202" t="s">
        <v>431</v>
      </c>
      <c r="B26" s="203" t="s">
        <v>472</v>
      </c>
      <c r="C26" s="202" t="s">
        <v>473</v>
      </c>
      <c r="D26" s="234">
        <f t="shared" si="1"/>
        <v>249</v>
      </c>
      <c r="E26" s="234">
        <f t="shared" si="2"/>
        <v>141</v>
      </c>
      <c r="F26" s="234">
        <f t="shared" si="3"/>
        <v>1</v>
      </c>
      <c r="G26" s="234">
        <f t="shared" si="4"/>
        <v>10</v>
      </c>
      <c r="H26" s="234">
        <f t="shared" si="5"/>
        <v>24</v>
      </c>
      <c r="I26" s="234">
        <f t="shared" si="6"/>
        <v>10</v>
      </c>
      <c r="J26" s="234">
        <f t="shared" si="7"/>
        <v>5</v>
      </c>
      <c r="K26" s="234">
        <f t="shared" si="8"/>
        <v>0</v>
      </c>
      <c r="L26" s="234">
        <f t="shared" si="9"/>
        <v>17</v>
      </c>
      <c r="M26" s="234">
        <f t="shared" si="10"/>
        <v>1</v>
      </c>
      <c r="N26" s="234">
        <f t="shared" si="11"/>
        <v>13</v>
      </c>
      <c r="O26" s="234">
        <f t="shared" si="12"/>
        <v>0</v>
      </c>
      <c r="P26" s="234">
        <f t="shared" si="13"/>
        <v>0</v>
      </c>
      <c r="Q26" s="234">
        <f t="shared" si="14"/>
        <v>26</v>
      </c>
      <c r="R26" s="234">
        <f t="shared" si="15"/>
        <v>0</v>
      </c>
      <c r="S26" s="234">
        <f t="shared" si="16"/>
        <v>0</v>
      </c>
      <c r="T26" s="234">
        <f t="shared" si="17"/>
        <v>0</v>
      </c>
      <c r="U26" s="234">
        <f t="shared" si="18"/>
        <v>0</v>
      </c>
      <c r="V26" s="234">
        <f t="shared" si="19"/>
        <v>0</v>
      </c>
      <c r="W26" s="234">
        <f t="shared" si="20"/>
        <v>0</v>
      </c>
      <c r="X26" s="234">
        <f t="shared" si="21"/>
        <v>1</v>
      </c>
      <c r="Y26" s="234">
        <f t="shared" si="22"/>
        <v>31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17</v>
      </c>
      <c r="AH26" s="234">
        <v>0</v>
      </c>
      <c r="AI26" s="234">
        <v>13</v>
      </c>
      <c r="AJ26" s="234" t="s">
        <v>435</v>
      </c>
      <c r="AK26" s="234" t="s">
        <v>435</v>
      </c>
      <c r="AL26" s="234" t="s">
        <v>435</v>
      </c>
      <c r="AM26" s="234" t="s">
        <v>435</v>
      </c>
      <c r="AN26" s="234" t="s">
        <v>435</v>
      </c>
      <c r="AO26" s="234" t="s">
        <v>435</v>
      </c>
      <c r="AP26" s="234" t="s">
        <v>435</v>
      </c>
      <c r="AQ26" s="234" t="s">
        <v>435</v>
      </c>
      <c r="AR26" s="234">
        <v>0</v>
      </c>
      <c r="AS26" s="234">
        <v>1</v>
      </c>
      <c r="AT26" s="234">
        <f>'施設資源化量内訳'!D26</f>
        <v>215</v>
      </c>
      <c r="AU26" s="234">
        <f>'施設資源化量内訳'!E26</f>
        <v>141</v>
      </c>
      <c r="AV26" s="234">
        <f>'施設資源化量内訳'!F26</f>
        <v>1</v>
      </c>
      <c r="AW26" s="234">
        <f>'施設資源化量内訳'!G26</f>
        <v>10</v>
      </c>
      <c r="AX26" s="234">
        <f>'施設資源化量内訳'!H26</f>
        <v>24</v>
      </c>
      <c r="AY26" s="234">
        <f>'施設資源化量内訳'!I26</f>
        <v>7</v>
      </c>
      <c r="AZ26" s="234">
        <f>'施設資源化量内訳'!J26</f>
        <v>5</v>
      </c>
      <c r="BA26" s="234">
        <f>'施設資源化量内訳'!K26</f>
        <v>0</v>
      </c>
      <c r="BB26" s="234">
        <f>'施設資源化量内訳'!L26</f>
        <v>0</v>
      </c>
      <c r="BC26" s="234">
        <f>'施設資源化量内訳'!M26</f>
        <v>1</v>
      </c>
      <c r="BD26" s="234">
        <f>'施設資源化量内訳'!N26</f>
        <v>0</v>
      </c>
      <c r="BE26" s="234">
        <f>'施設資源化量内訳'!O26</f>
        <v>0</v>
      </c>
      <c r="BF26" s="234">
        <f>'施設資源化量内訳'!P26</f>
        <v>0</v>
      </c>
      <c r="BG26" s="234">
        <f>'施設資源化量内訳'!Q26</f>
        <v>26</v>
      </c>
      <c r="BH26" s="234">
        <f>'施設資源化量内訳'!R26</f>
        <v>0</v>
      </c>
      <c r="BI26" s="234">
        <f>'施設資源化量内訳'!S26</f>
        <v>0</v>
      </c>
      <c r="BJ26" s="234">
        <f>'施設資源化量内訳'!T26</f>
        <v>0</v>
      </c>
      <c r="BK26" s="234">
        <f>'施設資源化量内訳'!U26</f>
        <v>0</v>
      </c>
      <c r="BL26" s="234">
        <f>'施設資源化量内訳'!V26</f>
        <v>0</v>
      </c>
      <c r="BM26" s="234">
        <f>'施設資源化量内訳'!W26</f>
        <v>0</v>
      </c>
      <c r="BN26" s="234">
        <f>'施設資源化量内訳'!X26</f>
        <v>0</v>
      </c>
      <c r="BO26" s="234">
        <f t="shared" si="23"/>
        <v>3</v>
      </c>
      <c r="BP26" s="234">
        <v>0</v>
      </c>
      <c r="BQ26" s="234">
        <v>0</v>
      </c>
      <c r="BR26" s="234">
        <v>0</v>
      </c>
      <c r="BS26" s="234">
        <v>0</v>
      </c>
      <c r="BT26" s="234">
        <v>3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 t="s">
        <v>435</v>
      </c>
      <c r="CA26" s="234" t="s">
        <v>435</v>
      </c>
      <c r="CB26" s="234" t="s">
        <v>435</v>
      </c>
      <c r="CC26" s="234" t="s">
        <v>435</v>
      </c>
      <c r="CD26" s="234" t="s">
        <v>435</v>
      </c>
      <c r="CE26" s="234" t="s">
        <v>435</v>
      </c>
      <c r="CF26" s="234" t="s">
        <v>435</v>
      </c>
      <c r="CG26" s="234" t="s">
        <v>435</v>
      </c>
      <c r="CH26" s="234">
        <v>0</v>
      </c>
      <c r="CI26" s="234">
        <v>0</v>
      </c>
      <c r="CJ26" s="289" t="s">
        <v>439</v>
      </c>
    </row>
  </sheetData>
  <sheetProtection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298" t="s">
        <v>474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09" t="s">
        <v>475</v>
      </c>
      <c r="B2" s="309" t="s">
        <v>476</v>
      </c>
      <c r="C2" s="309" t="s">
        <v>477</v>
      </c>
      <c r="D2" s="301" t="s">
        <v>478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0"/>
      <c r="B3" s="310"/>
      <c r="C3" s="312"/>
      <c r="D3" s="347" t="s">
        <v>479</v>
      </c>
      <c r="E3" s="344" t="s">
        <v>480</v>
      </c>
      <c r="F3" s="344" t="s">
        <v>481</v>
      </c>
      <c r="G3" s="344" t="s">
        <v>482</v>
      </c>
      <c r="H3" s="344" t="s">
        <v>483</v>
      </c>
      <c r="I3" s="344" t="s">
        <v>484</v>
      </c>
      <c r="J3" s="344" t="s">
        <v>485</v>
      </c>
      <c r="K3" s="344" t="s">
        <v>486</v>
      </c>
      <c r="L3" s="344" t="s">
        <v>487</v>
      </c>
      <c r="M3" s="344" t="s">
        <v>488</v>
      </c>
      <c r="N3" s="344" t="s">
        <v>489</v>
      </c>
      <c r="O3" s="344" t="s">
        <v>490</v>
      </c>
      <c r="P3" s="344" t="s">
        <v>491</v>
      </c>
      <c r="Q3" s="344" t="s">
        <v>492</v>
      </c>
      <c r="R3" s="315" t="s">
        <v>493</v>
      </c>
      <c r="S3" s="315" t="s">
        <v>494</v>
      </c>
      <c r="T3" s="344" t="s">
        <v>495</v>
      </c>
      <c r="U3" s="344" t="s">
        <v>496</v>
      </c>
      <c r="V3" s="344" t="s">
        <v>497</v>
      </c>
      <c r="W3" s="344" t="s">
        <v>498</v>
      </c>
      <c r="X3" s="344" t="s">
        <v>499</v>
      </c>
      <c r="Y3" s="303" t="s">
        <v>500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03" t="s">
        <v>501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03" t="s">
        <v>502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03" t="s">
        <v>503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03" t="s">
        <v>504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03" t="s">
        <v>505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03" t="s">
        <v>506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0"/>
      <c r="B4" s="310"/>
      <c r="C4" s="312"/>
      <c r="D4" s="347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24"/>
      <c r="S4" s="324"/>
      <c r="T4" s="345"/>
      <c r="U4" s="346"/>
      <c r="V4" s="346"/>
      <c r="W4" s="346"/>
      <c r="X4" s="346"/>
      <c r="Y4" s="347" t="s">
        <v>158</v>
      </c>
      <c r="Z4" s="344" t="s">
        <v>507</v>
      </c>
      <c r="AA4" s="344" t="s">
        <v>508</v>
      </c>
      <c r="AB4" s="344" t="s">
        <v>509</v>
      </c>
      <c r="AC4" s="344" t="s">
        <v>510</v>
      </c>
      <c r="AD4" s="344" t="s">
        <v>511</v>
      </c>
      <c r="AE4" s="344" t="s">
        <v>512</v>
      </c>
      <c r="AF4" s="344" t="s">
        <v>513</v>
      </c>
      <c r="AG4" s="344" t="s">
        <v>514</v>
      </c>
      <c r="AH4" s="344" t="s">
        <v>515</v>
      </c>
      <c r="AI4" s="344" t="s">
        <v>516</v>
      </c>
      <c r="AJ4" s="344" t="s">
        <v>517</v>
      </c>
      <c r="AK4" s="344" t="s">
        <v>518</v>
      </c>
      <c r="AL4" s="344" t="s">
        <v>519</v>
      </c>
      <c r="AM4" s="344" t="s">
        <v>520</v>
      </c>
      <c r="AN4" s="344" t="s">
        <v>494</v>
      </c>
      <c r="AO4" s="344" t="s">
        <v>495</v>
      </c>
      <c r="AP4" s="344" t="s">
        <v>496</v>
      </c>
      <c r="AQ4" s="344" t="s">
        <v>497</v>
      </c>
      <c r="AR4" s="344" t="s">
        <v>498</v>
      </c>
      <c r="AS4" s="344" t="s">
        <v>499</v>
      </c>
      <c r="AT4" s="347" t="s">
        <v>158</v>
      </c>
      <c r="AU4" s="344" t="s">
        <v>507</v>
      </c>
      <c r="AV4" s="344" t="s">
        <v>508</v>
      </c>
      <c r="AW4" s="344" t="s">
        <v>509</v>
      </c>
      <c r="AX4" s="344" t="s">
        <v>510</v>
      </c>
      <c r="AY4" s="344" t="s">
        <v>511</v>
      </c>
      <c r="AZ4" s="344" t="s">
        <v>512</v>
      </c>
      <c r="BA4" s="344" t="s">
        <v>513</v>
      </c>
      <c r="BB4" s="344" t="s">
        <v>514</v>
      </c>
      <c r="BC4" s="344" t="s">
        <v>515</v>
      </c>
      <c r="BD4" s="344" t="s">
        <v>516</v>
      </c>
      <c r="BE4" s="344" t="s">
        <v>517</v>
      </c>
      <c r="BF4" s="344" t="s">
        <v>518</v>
      </c>
      <c r="BG4" s="344" t="s">
        <v>519</v>
      </c>
      <c r="BH4" s="344" t="s">
        <v>520</v>
      </c>
      <c r="BI4" s="344" t="s">
        <v>494</v>
      </c>
      <c r="BJ4" s="344" t="s">
        <v>495</v>
      </c>
      <c r="BK4" s="344" t="s">
        <v>496</v>
      </c>
      <c r="BL4" s="344" t="s">
        <v>497</v>
      </c>
      <c r="BM4" s="344" t="s">
        <v>498</v>
      </c>
      <c r="BN4" s="344" t="s">
        <v>499</v>
      </c>
      <c r="BO4" s="347" t="s">
        <v>158</v>
      </c>
      <c r="BP4" s="344" t="s">
        <v>507</v>
      </c>
      <c r="BQ4" s="344" t="s">
        <v>508</v>
      </c>
      <c r="BR4" s="344" t="s">
        <v>509</v>
      </c>
      <c r="BS4" s="344" t="s">
        <v>510</v>
      </c>
      <c r="BT4" s="344" t="s">
        <v>511</v>
      </c>
      <c r="BU4" s="344" t="s">
        <v>512</v>
      </c>
      <c r="BV4" s="344" t="s">
        <v>513</v>
      </c>
      <c r="BW4" s="344" t="s">
        <v>514</v>
      </c>
      <c r="BX4" s="344" t="s">
        <v>515</v>
      </c>
      <c r="BY4" s="344" t="s">
        <v>516</v>
      </c>
      <c r="BZ4" s="344" t="s">
        <v>517</v>
      </c>
      <c r="CA4" s="344" t="s">
        <v>518</v>
      </c>
      <c r="CB4" s="344" t="s">
        <v>519</v>
      </c>
      <c r="CC4" s="344" t="s">
        <v>520</v>
      </c>
      <c r="CD4" s="344" t="s">
        <v>494</v>
      </c>
      <c r="CE4" s="344" t="s">
        <v>495</v>
      </c>
      <c r="CF4" s="344" t="s">
        <v>496</v>
      </c>
      <c r="CG4" s="344" t="s">
        <v>497</v>
      </c>
      <c r="CH4" s="344" t="s">
        <v>498</v>
      </c>
      <c r="CI4" s="344" t="s">
        <v>499</v>
      </c>
      <c r="CJ4" s="347" t="s">
        <v>158</v>
      </c>
      <c r="CK4" s="344" t="s">
        <v>507</v>
      </c>
      <c r="CL4" s="344" t="s">
        <v>508</v>
      </c>
      <c r="CM4" s="344" t="s">
        <v>509</v>
      </c>
      <c r="CN4" s="344" t="s">
        <v>510</v>
      </c>
      <c r="CO4" s="344" t="s">
        <v>511</v>
      </c>
      <c r="CP4" s="344" t="s">
        <v>512</v>
      </c>
      <c r="CQ4" s="344" t="s">
        <v>513</v>
      </c>
      <c r="CR4" s="344" t="s">
        <v>514</v>
      </c>
      <c r="CS4" s="344" t="s">
        <v>515</v>
      </c>
      <c r="CT4" s="344" t="s">
        <v>516</v>
      </c>
      <c r="CU4" s="344" t="s">
        <v>517</v>
      </c>
      <c r="CV4" s="344" t="s">
        <v>518</v>
      </c>
      <c r="CW4" s="344" t="s">
        <v>519</v>
      </c>
      <c r="CX4" s="344" t="s">
        <v>520</v>
      </c>
      <c r="CY4" s="344" t="s">
        <v>494</v>
      </c>
      <c r="CZ4" s="344" t="s">
        <v>495</v>
      </c>
      <c r="DA4" s="344" t="s">
        <v>496</v>
      </c>
      <c r="DB4" s="344" t="s">
        <v>497</v>
      </c>
      <c r="DC4" s="344" t="s">
        <v>498</v>
      </c>
      <c r="DD4" s="344" t="s">
        <v>499</v>
      </c>
      <c r="DE4" s="347" t="s">
        <v>158</v>
      </c>
      <c r="DF4" s="344" t="s">
        <v>507</v>
      </c>
      <c r="DG4" s="344" t="s">
        <v>508</v>
      </c>
      <c r="DH4" s="344" t="s">
        <v>509</v>
      </c>
      <c r="DI4" s="344" t="s">
        <v>510</v>
      </c>
      <c r="DJ4" s="344" t="s">
        <v>511</v>
      </c>
      <c r="DK4" s="344" t="s">
        <v>512</v>
      </c>
      <c r="DL4" s="344" t="s">
        <v>513</v>
      </c>
      <c r="DM4" s="344" t="s">
        <v>514</v>
      </c>
      <c r="DN4" s="344" t="s">
        <v>515</v>
      </c>
      <c r="DO4" s="344" t="s">
        <v>516</v>
      </c>
      <c r="DP4" s="344" t="s">
        <v>517</v>
      </c>
      <c r="DQ4" s="344" t="s">
        <v>518</v>
      </c>
      <c r="DR4" s="344" t="s">
        <v>519</v>
      </c>
      <c r="DS4" s="344" t="s">
        <v>520</v>
      </c>
      <c r="DT4" s="344" t="s">
        <v>494</v>
      </c>
      <c r="DU4" s="344" t="s">
        <v>495</v>
      </c>
      <c r="DV4" s="344" t="s">
        <v>496</v>
      </c>
      <c r="DW4" s="344" t="s">
        <v>497</v>
      </c>
      <c r="DX4" s="344" t="s">
        <v>498</v>
      </c>
      <c r="DY4" s="344" t="s">
        <v>499</v>
      </c>
      <c r="DZ4" s="347" t="s">
        <v>158</v>
      </c>
      <c r="EA4" s="344" t="s">
        <v>507</v>
      </c>
      <c r="EB4" s="344" t="s">
        <v>508</v>
      </c>
      <c r="EC4" s="344" t="s">
        <v>509</v>
      </c>
      <c r="ED4" s="344" t="s">
        <v>510</v>
      </c>
      <c r="EE4" s="344" t="s">
        <v>511</v>
      </c>
      <c r="EF4" s="344" t="s">
        <v>512</v>
      </c>
      <c r="EG4" s="344" t="s">
        <v>513</v>
      </c>
      <c r="EH4" s="344" t="s">
        <v>514</v>
      </c>
      <c r="EI4" s="344" t="s">
        <v>515</v>
      </c>
      <c r="EJ4" s="344" t="s">
        <v>516</v>
      </c>
      <c r="EK4" s="344" t="s">
        <v>517</v>
      </c>
      <c r="EL4" s="344" t="s">
        <v>518</v>
      </c>
      <c r="EM4" s="344" t="s">
        <v>519</v>
      </c>
      <c r="EN4" s="344" t="s">
        <v>520</v>
      </c>
      <c r="EO4" s="344" t="s">
        <v>494</v>
      </c>
      <c r="EP4" s="344" t="s">
        <v>495</v>
      </c>
      <c r="EQ4" s="344" t="s">
        <v>496</v>
      </c>
      <c r="ER4" s="344" t="s">
        <v>497</v>
      </c>
      <c r="ES4" s="344" t="s">
        <v>498</v>
      </c>
      <c r="ET4" s="344" t="s">
        <v>499</v>
      </c>
      <c r="EU4" s="347" t="s">
        <v>158</v>
      </c>
      <c r="EV4" s="344" t="s">
        <v>507</v>
      </c>
      <c r="EW4" s="344" t="s">
        <v>508</v>
      </c>
      <c r="EX4" s="344" t="s">
        <v>509</v>
      </c>
      <c r="EY4" s="344" t="s">
        <v>510</v>
      </c>
      <c r="EZ4" s="344" t="s">
        <v>511</v>
      </c>
      <c r="FA4" s="344" t="s">
        <v>512</v>
      </c>
      <c r="FB4" s="344" t="s">
        <v>513</v>
      </c>
      <c r="FC4" s="344" t="s">
        <v>514</v>
      </c>
      <c r="FD4" s="344" t="s">
        <v>515</v>
      </c>
      <c r="FE4" s="344" t="s">
        <v>516</v>
      </c>
      <c r="FF4" s="344" t="s">
        <v>517</v>
      </c>
      <c r="FG4" s="344" t="s">
        <v>518</v>
      </c>
      <c r="FH4" s="344" t="s">
        <v>519</v>
      </c>
      <c r="FI4" s="344" t="s">
        <v>520</v>
      </c>
      <c r="FJ4" s="344" t="s">
        <v>494</v>
      </c>
      <c r="FK4" s="344" t="s">
        <v>495</v>
      </c>
      <c r="FL4" s="344" t="s">
        <v>496</v>
      </c>
      <c r="FM4" s="344" t="s">
        <v>497</v>
      </c>
      <c r="FN4" s="344" t="s">
        <v>498</v>
      </c>
      <c r="FO4" s="344" t="s">
        <v>499</v>
      </c>
    </row>
    <row r="5" spans="1:171" s="208" customFormat="1" ht="25.5" customHeight="1">
      <c r="A5" s="310"/>
      <c r="B5" s="310"/>
      <c r="C5" s="312"/>
      <c r="D5" s="347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24"/>
      <c r="S5" s="324"/>
      <c r="T5" s="345"/>
      <c r="U5" s="346"/>
      <c r="V5" s="346"/>
      <c r="W5" s="346"/>
      <c r="X5" s="346"/>
      <c r="Y5" s="347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6"/>
      <c r="AR5" s="346"/>
      <c r="AS5" s="346"/>
      <c r="AT5" s="347"/>
      <c r="AU5" s="345"/>
      <c r="AV5" s="345"/>
      <c r="AW5" s="345"/>
      <c r="AX5" s="345"/>
      <c r="AY5" s="345"/>
      <c r="AZ5" s="345"/>
      <c r="BA5" s="345"/>
      <c r="BB5" s="345"/>
      <c r="BC5" s="345"/>
      <c r="BD5" s="345"/>
      <c r="BE5" s="345"/>
      <c r="BF5" s="345"/>
      <c r="BG5" s="345"/>
      <c r="BH5" s="345"/>
      <c r="BI5" s="345"/>
      <c r="BJ5" s="345"/>
      <c r="BK5" s="345"/>
      <c r="BL5" s="346"/>
      <c r="BM5" s="346"/>
      <c r="BN5" s="346"/>
      <c r="BO5" s="347"/>
      <c r="BP5" s="345"/>
      <c r="BQ5" s="345"/>
      <c r="BR5" s="345"/>
      <c r="BS5" s="345"/>
      <c r="BT5" s="345"/>
      <c r="BU5" s="345"/>
      <c r="BV5" s="345"/>
      <c r="BW5" s="345"/>
      <c r="BX5" s="345"/>
      <c r="BY5" s="345"/>
      <c r="BZ5" s="345"/>
      <c r="CA5" s="345"/>
      <c r="CB5" s="345"/>
      <c r="CC5" s="345"/>
      <c r="CD5" s="345"/>
      <c r="CE5" s="345"/>
      <c r="CF5" s="345"/>
      <c r="CG5" s="346"/>
      <c r="CH5" s="346"/>
      <c r="CI5" s="346"/>
      <c r="CJ5" s="347"/>
      <c r="CK5" s="345"/>
      <c r="CL5" s="345"/>
      <c r="CM5" s="345"/>
      <c r="CN5" s="345"/>
      <c r="CO5" s="345"/>
      <c r="CP5" s="345"/>
      <c r="CQ5" s="345"/>
      <c r="CR5" s="345"/>
      <c r="CS5" s="345"/>
      <c r="CT5" s="345"/>
      <c r="CU5" s="345"/>
      <c r="CV5" s="345"/>
      <c r="CW5" s="345"/>
      <c r="CX5" s="345"/>
      <c r="CY5" s="345"/>
      <c r="CZ5" s="345"/>
      <c r="DA5" s="345"/>
      <c r="DB5" s="346"/>
      <c r="DC5" s="346"/>
      <c r="DD5" s="346"/>
      <c r="DE5" s="347"/>
      <c r="DF5" s="345"/>
      <c r="DG5" s="345"/>
      <c r="DH5" s="345"/>
      <c r="DI5" s="345"/>
      <c r="DJ5" s="345"/>
      <c r="DK5" s="345"/>
      <c r="DL5" s="345"/>
      <c r="DM5" s="345"/>
      <c r="DN5" s="345"/>
      <c r="DO5" s="345"/>
      <c r="DP5" s="345"/>
      <c r="DQ5" s="345"/>
      <c r="DR5" s="345"/>
      <c r="DS5" s="345"/>
      <c r="DT5" s="345"/>
      <c r="DU5" s="345"/>
      <c r="DV5" s="345"/>
      <c r="DW5" s="346"/>
      <c r="DX5" s="346"/>
      <c r="DY5" s="346"/>
      <c r="DZ5" s="347"/>
      <c r="EA5" s="345"/>
      <c r="EB5" s="345"/>
      <c r="EC5" s="345"/>
      <c r="ED5" s="345"/>
      <c r="EE5" s="345"/>
      <c r="EF5" s="345"/>
      <c r="EG5" s="345"/>
      <c r="EH5" s="345"/>
      <c r="EI5" s="345"/>
      <c r="EJ5" s="345"/>
      <c r="EK5" s="345"/>
      <c r="EL5" s="345"/>
      <c r="EM5" s="345"/>
      <c r="EN5" s="345"/>
      <c r="EO5" s="345"/>
      <c r="EP5" s="345"/>
      <c r="EQ5" s="345"/>
      <c r="ER5" s="346"/>
      <c r="ES5" s="346"/>
      <c r="ET5" s="346"/>
      <c r="EU5" s="347"/>
      <c r="EV5" s="345"/>
      <c r="EW5" s="345"/>
      <c r="EX5" s="345"/>
      <c r="EY5" s="345"/>
      <c r="EZ5" s="345"/>
      <c r="FA5" s="345"/>
      <c r="FB5" s="345"/>
      <c r="FC5" s="345"/>
      <c r="FD5" s="345"/>
      <c r="FE5" s="345"/>
      <c r="FF5" s="345"/>
      <c r="FG5" s="345"/>
      <c r="FH5" s="345"/>
      <c r="FI5" s="345"/>
      <c r="FJ5" s="345"/>
      <c r="FK5" s="345"/>
      <c r="FL5" s="345"/>
      <c r="FM5" s="346"/>
      <c r="FN5" s="346"/>
      <c r="FO5" s="346"/>
    </row>
    <row r="6" spans="1:171" s="209" customFormat="1" ht="13.5">
      <c r="A6" s="311"/>
      <c r="B6" s="311"/>
      <c r="C6" s="312"/>
      <c r="D6" s="287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8"/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521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521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521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521</v>
      </c>
      <c r="CG6" s="279" t="s">
        <v>185</v>
      </c>
      <c r="CH6" s="279" t="s">
        <v>185</v>
      </c>
      <c r="CI6" s="279" t="s">
        <v>185</v>
      </c>
      <c r="CJ6" s="279" t="s">
        <v>185</v>
      </c>
      <c r="CK6" s="279" t="s">
        <v>185</v>
      </c>
      <c r="CL6" s="279" t="s">
        <v>185</v>
      </c>
      <c r="CM6" s="279" t="s">
        <v>185</v>
      </c>
      <c r="CN6" s="279" t="s">
        <v>185</v>
      </c>
      <c r="CO6" s="279" t="s">
        <v>185</v>
      </c>
      <c r="CP6" s="279" t="s">
        <v>185</v>
      </c>
      <c r="CQ6" s="279" t="s">
        <v>185</v>
      </c>
      <c r="CR6" s="279" t="s">
        <v>185</v>
      </c>
      <c r="CS6" s="279" t="s">
        <v>185</v>
      </c>
      <c r="CT6" s="279" t="s">
        <v>185</v>
      </c>
      <c r="CU6" s="279" t="s">
        <v>185</v>
      </c>
      <c r="CV6" s="279" t="s">
        <v>185</v>
      </c>
      <c r="CW6" s="279" t="s">
        <v>185</v>
      </c>
      <c r="CX6" s="279" t="s">
        <v>185</v>
      </c>
      <c r="CY6" s="279" t="s">
        <v>185</v>
      </c>
      <c r="CZ6" s="279" t="s">
        <v>185</v>
      </c>
      <c r="DA6" s="279" t="s">
        <v>521</v>
      </c>
      <c r="DB6" s="279" t="s">
        <v>185</v>
      </c>
      <c r="DC6" s="279" t="s">
        <v>185</v>
      </c>
      <c r="DD6" s="279" t="s">
        <v>185</v>
      </c>
      <c r="DE6" s="279" t="s">
        <v>185</v>
      </c>
      <c r="DF6" s="279" t="s">
        <v>185</v>
      </c>
      <c r="DG6" s="279" t="s">
        <v>185</v>
      </c>
      <c r="DH6" s="279" t="s">
        <v>185</v>
      </c>
      <c r="DI6" s="279" t="s">
        <v>185</v>
      </c>
      <c r="DJ6" s="279" t="s">
        <v>185</v>
      </c>
      <c r="DK6" s="279" t="s">
        <v>185</v>
      </c>
      <c r="DL6" s="279" t="s">
        <v>185</v>
      </c>
      <c r="DM6" s="279" t="s">
        <v>185</v>
      </c>
      <c r="DN6" s="279" t="s">
        <v>185</v>
      </c>
      <c r="DO6" s="279" t="s">
        <v>185</v>
      </c>
      <c r="DP6" s="279" t="s">
        <v>185</v>
      </c>
      <c r="DQ6" s="279" t="s">
        <v>185</v>
      </c>
      <c r="DR6" s="279" t="s">
        <v>185</v>
      </c>
      <c r="DS6" s="279" t="s">
        <v>185</v>
      </c>
      <c r="DT6" s="279" t="s">
        <v>185</v>
      </c>
      <c r="DU6" s="279" t="s">
        <v>185</v>
      </c>
      <c r="DV6" s="279" t="s">
        <v>521</v>
      </c>
      <c r="DW6" s="279" t="s">
        <v>185</v>
      </c>
      <c r="DX6" s="279" t="s">
        <v>185</v>
      </c>
      <c r="DY6" s="279" t="s">
        <v>185</v>
      </c>
      <c r="DZ6" s="279" t="s">
        <v>185</v>
      </c>
      <c r="EA6" s="279" t="s">
        <v>185</v>
      </c>
      <c r="EB6" s="279" t="s">
        <v>185</v>
      </c>
      <c r="EC6" s="279" t="s">
        <v>185</v>
      </c>
      <c r="ED6" s="279" t="s">
        <v>185</v>
      </c>
      <c r="EE6" s="279" t="s">
        <v>185</v>
      </c>
      <c r="EF6" s="279" t="s">
        <v>185</v>
      </c>
      <c r="EG6" s="279" t="s">
        <v>185</v>
      </c>
      <c r="EH6" s="279" t="s">
        <v>185</v>
      </c>
      <c r="EI6" s="279" t="s">
        <v>185</v>
      </c>
      <c r="EJ6" s="279" t="s">
        <v>185</v>
      </c>
      <c r="EK6" s="279" t="s">
        <v>185</v>
      </c>
      <c r="EL6" s="279" t="s">
        <v>185</v>
      </c>
      <c r="EM6" s="279" t="s">
        <v>185</v>
      </c>
      <c r="EN6" s="279" t="s">
        <v>185</v>
      </c>
      <c r="EO6" s="279" t="s">
        <v>185</v>
      </c>
      <c r="EP6" s="279" t="s">
        <v>185</v>
      </c>
      <c r="EQ6" s="279" t="s">
        <v>521</v>
      </c>
      <c r="ER6" s="279" t="s">
        <v>185</v>
      </c>
      <c r="ES6" s="279" t="s">
        <v>185</v>
      </c>
      <c r="ET6" s="279" t="s">
        <v>185</v>
      </c>
      <c r="EU6" s="279" t="s">
        <v>185</v>
      </c>
      <c r="EV6" s="279" t="s">
        <v>185</v>
      </c>
      <c r="EW6" s="279" t="s">
        <v>185</v>
      </c>
      <c r="EX6" s="279" t="s">
        <v>185</v>
      </c>
      <c r="EY6" s="279" t="s">
        <v>185</v>
      </c>
      <c r="EZ6" s="279" t="s">
        <v>185</v>
      </c>
      <c r="FA6" s="279" t="s">
        <v>185</v>
      </c>
      <c r="FB6" s="279" t="s">
        <v>185</v>
      </c>
      <c r="FC6" s="279" t="s">
        <v>185</v>
      </c>
      <c r="FD6" s="279" t="s">
        <v>185</v>
      </c>
      <c r="FE6" s="279" t="s">
        <v>185</v>
      </c>
      <c r="FF6" s="279" t="s">
        <v>185</v>
      </c>
      <c r="FG6" s="279" t="s">
        <v>185</v>
      </c>
      <c r="FH6" s="279" t="s">
        <v>185</v>
      </c>
      <c r="FI6" s="279" t="s">
        <v>185</v>
      </c>
      <c r="FJ6" s="279" t="s">
        <v>185</v>
      </c>
      <c r="FK6" s="279" t="s">
        <v>185</v>
      </c>
      <c r="FL6" s="279" t="s">
        <v>521</v>
      </c>
      <c r="FM6" s="279" t="s">
        <v>185</v>
      </c>
      <c r="FN6" s="279" t="s">
        <v>185</v>
      </c>
      <c r="FO6" s="279" t="s">
        <v>185</v>
      </c>
    </row>
    <row r="7" spans="1:171" s="210" customFormat="1" ht="12" customHeight="1">
      <c r="A7" s="197" t="s">
        <v>188</v>
      </c>
      <c r="B7" s="212" t="s">
        <v>190</v>
      </c>
      <c r="C7" s="198" t="s">
        <v>158</v>
      </c>
      <c r="D7" s="231">
        <f aca="true" t="shared" si="0" ref="D7:AI7">SUM(D8:D26)</f>
        <v>26807</v>
      </c>
      <c r="E7" s="231">
        <f t="shared" si="0"/>
        <v>7587</v>
      </c>
      <c r="F7" s="231">
        <f t="shared" si="0"/>
        <v>51</v>
      </c>
      <c r="G7" s="231">
        <f t="shared" si="0"/>
        <v>115</v>
      </c>
      <c r="H7" s="231">
        <f t="shared" si="0"/>
        <v>4044</v>
      </c>
      <c r="I7" s="231">
        <f t="shared" si="0"/>
        <v>2144</v>
      </c>
      <c r="J7" s="231">
        <f t="shared" si="0"/>
        <v>685</v>
      </c>
      <c r="K7" s="231">
        <f t="shared" si="0"/>
        <v>161</v>
      </c>
      <c r="L7" s="231">
        <f t="shared" si="0"/>
        <v>2938</v>
      </c>
      <c r="M7" s="231">
        <f t="shared" si="0"/>
        <v>71</v>
      </c>
      <c r="N7" s="231">
        <f t="shared" si="0"/>
        <v>189</v>
      </c>
      <c r="O7" s="231">
        <f t="shared" si="0"/>
        <v>3329</v>
      </c>
      <c r="P7" s="231">
        <f t="shared" si="0"/>
        <v>0</v>
      </c>
      <c r="Q7" s="231">
        <f t="shared" si="0"/>
        <v>3916</v>
      </c>
      <c r="R7" s="231">
        <f t="shared" si="0"/>
        <v>65</v>
      </c>
      <c r="S7" s="231">
        <f t="shared" si="0"/>
        <v>1</v>
      </c>
      <c r="T7" s="231">
        <f t="shared" si="0"/>
        <v>0</v>
      </c>
      <c r="U7" s="231">
        <f t="shared" si="0"/>
        <v>0</v>
      </c>
      <c r="V7" s="231">
        <f t="shared" si="0"/>
        <v>0</v>
      </c>
      <c r="W7" s="231">
        <f t="shared" si="0"/>
        <v>26</v>
      </c>
      <c r="X7" s="231">
        <f t="shared" si="0"/>
        <v>1485</v>
      </c>
      <c r="Y7" s="231">
        <f t="shared" si="0"/>
        <v>3963</v>
      </c>
      <c r="Z7" s="231">
        <f t="shared" si="0"/>
        <v>0</v>
      </c>
      <c r="AA7" s="231">
        <f t="shared" si="0"/>
        <v>0</v>
      </c>
      <c r="AB7" s="231">
        <f t="shared" si="0"/>
        <v>0</v>
      </c>
      <c r="AC7" s="231">
        <f t="shared" si="0"/>
        <v>0</v>
      </c>
      <c r="AD7" s="231">
        <f t="shared" si="0"/>
        <v>0</v>
      </c>
      <c r="AE7" s="231">
        <f t="shared" si="0"/>
        <v>0</v>
      </c>
      <c r="AF7" s="231">
        <f t="shared" si="0"/>
        <v>15</v>
      </c>
      <c r="AG7" s="231">
        <f t="shared" si="0"/>
        <v>0</v>
      </c>
      <c r="AH7" s="231">
        <f t="shared" si="0"/>
        <v>0</v>
      </c>
      <c r="AI7" s="231">
        <f t="shared" si="0"/>
        <v>0</v>
      </c>
      <c r="AJ7" s="231">
        <f aca="true" t="shared" si="1" ref="AJ7:BO7">SUM(AJ8:AJ26)</f>
        <v>0</v>
      </c>
      <c r="AK7" s="231">
        <f t="shared" si="1"/>
        <v>0</v>
      </c>
      <c r="AL7" s="231">
        <f t="shared" si="1"/>
        <v>3916</v>
      </c>
      <c r="AM7" s="231">
        <f t="shared" si="1"/>
        <v>0</v>
      </c>
      <c r="AN7" s="231">
        <f t="shared" si="1"/>
        <v>0</v>
      </c>
      <c r="AO7" s="231">
        <f t="shared" si="1"/>
        <v>0</v>
      </c>
      <c r="AP7" s="231">
        <f t="shared" si="1"/>
        <v>0</v>
      </c>
      <c r="AQ7" s="231">
        <f t="shared" si="1"/>
        <v>0</v>
      </c>
      <c r="AR7" s="231">
        <f t="shared" si="1"/>
        <v>0</v>
      </c>
      <c r="AS7" s="231">
        <f t="shared" si="1"/>
        <v>32</v>
      </c>
      <c r="AT7" s="231">
        <f t="shared" si="1"/>
        <v>707</v>
      </c>
      <c r="AU7" s="231">
        <f t="shared" si="1"/>
        <v>0</v>
      </c>
      <c r="AV7" s="231">
        <f t="shared" si="1"/>
        <v>0</v>
      </c>
      <c r="AW7" s="231">
        <f t="shared" si="1"/>
        <v>0</v>
      </c>
      <c r="AX7" s="231">
        <f t="shared" si="1"/>
        <v>690</v>
      </c>
      <c r="AY7" s="231">
        <f t="shared" si="1"/>
        <v>7</v>
      </c>
      <c r="AZ7" s="231">
        <f t="shared" si="1"/>
        <v>2</v>
      </c>
      <c r="BA7" s="231">
        <f t="shared" si="1"/>
        <v>0</v>
      </c>
      <c r="BB7" s="231">
        <f t="shared" si="1"/>
        <v>0</v>
      </c>
      <c r="BC7" s="231">
        <f t="shared" si="1"/>
        <v>0</v>
      </c>
      <c r="BD7" s="231">
        <f t="shared" si="1"/>
        <v>0</v>
      </c>
      <c r="BE7" s="231">
        <f t="shared" si="1"/>
        <v>0</v>
      </c>
      <c r="BF7" s="231">
        <f t="shared" si="1"/>
        <v>0</v>
      </c>
      <c r="BG7" s="231">
        <f t="shared" si="1"/>
        <v>0</v>
      </c>
      <c r="BH7" s="231">
        <f t="shared" si="1"/>
        <v>0</v>
      </c>
      <c r="BI7" s="231">
        <f t="shared" si="1"/>
        <v>0</v>
      </c>
      <c r="BJ7" s="231">
        <f t="shared" si="1"/>
        <v>0</v>
      </c>
      <c r="BK7" s="231">
        <f t="shared" si="1"/>
        <v>0</v>
      </c>
      <c r="BL7" s="231">
        <f t="shared" si="1"/>
        <v>0</v>
      </c>
      <c r="BM7" s="231">
        <f t="shared" si="1"/>
        <v>0</v>
      </c>
      <c r="BN7" s="231">
        <f t="shared" si="1"/>
        <v>8</v>
      </c>
      <c r="BO7" s="231">
        <f t="shared" si="1"/>
        <v>3329</v>
      </c>
      <c r="BP7" s="231">
        <f aca="true" t="shared" si="2" ref="BP7:CU7">SUM(BP8:BP26)</f>
        <v>0</v>
      </c>
      <c r="BQ7" s="231">
        <f t="shared" si="2"/>
        <v>0</v>
      </c>
      <c r="BR7" s="231">
        <f t="shared" si="2"/>
        <v>0</v>
      </c>
      <c r="BS7" s="231">
        <f t="shared" si="2"/>
        <v>0</v>
      </c>
      <c r="BT7" s="231">
        <f t="shared" si="2"/>
        <v>0</v>
      </c>
      <c r="BU7" s="231">
        <f t="shared" si="2"/>
        <v>0</v>
      </c>
      <c r="BV7" s="231">
        <f t="shared" si="2"/>
        <v>0</v>
      </c>
      <c r="BW7" s="231">
        <f t="shared" si="2"/>
        <v>0</v>
      </c>
      <c r="BX7" s="231">
        <f t="shared" si="2"/>
        <v>0</v>
      </c>
      <c r="BY7" s="231">
        <f t="shared" si="2"/>
        <v>0</v>
      </c>
      <c r="BZ7" s="231">
        <f t="shared" si="2"/>
        <v>3329</v>
      </c>
      <c r="CA7" s="231">
        <f t="shared" si="2"/>
        <v>0</v>
      </c>
      <c r="CB7" s="231">
        <f t="shared" si="2"/>
        <v>0</v>
      </c>
      <c r="CC7" s="231">
        <f t="shared" si="2"/>
        <v>0</v>
      </c>
      <c r="CD7" s="231">
        <f t="shared" si="2"/>
        <v>0</v>
      </c>
      <c r="CE7" s="231">
        <f t="shared" si="2"/>
        <v>0</v>
      </c>
      <c r="CF7" s="231">
        <f t="shared" si="2"/>
        <v>0</v>
      </c>
      <c r="CG7" s="231">
        <f t="shared" si="2"/>
        <v>0</v>
      </c>
      <c r="CH7" s="231">
        <f t="shared" si="2"/>
        <v>0</v>
      </c>
      <c r="CI7" s="231">
        <f t="shared" si="2"/>
        <v>0</v>
      </c>
      <c r="CJ7" s="231">
        <f t="shared" si="2"/>
        <v>0</v>
      </c>
      <c r="CK7" s="231">
        <f t="shared" si="2"/>
        <v>0</v>
      </c>
      <c r="CL7" s="231">
        <f t="shared" si="2"/>
        <v>0</v>
      </c>
      <c r="CM7" s="231">
        <f t="shared" si="2"/>
        <v>0</v>
      </c>
      <c r="CN7" s="231">
        <f t="shared" si="2"/>
        <v>0</v>
      </c>
      <c r="CO7" s="231">
        <f t="shared" si="2"/>
        <v>0</v>
      </c>
      <c r="CP7" s="231">
        <f t="shared" si="2"/>
        <v>0</v>
      </c>
      <c r="CQ7" s="231">
        <f t="shared" si="2"/>
        <v>0</v>
      </c>
      <c r="CR7" s="231">
        <f t="shared" si="2"/>
        <v>0</v>
      </c>
      <c r="CS7" s="231">
        <f t="shared" si="2"/>
        <v>0</v>
      </c>
      <c r="CT7" s="231">
        <f t="shared" si="2"/>
        <v>0</v>
      </c>
      <c r="CU7" s="231">
        <f t="shared" si="2"/>
        <v>0</v>
      </c>
      <c r="CV7" s="231">
        <f aca="true" t="shared" si="3" ref="CV7:EA7">SUM(CV8:CV26)</f>
        <v>0</v>
      </c>
      <c r="CW7" s="231">
        <f t="shared" si="3"/>
        <v>0</v>
      </c>
      <c r="CX7" s="231">
        <f t="shared" si="3"/>
        <v>0</v>
      </c>
      <c r="CY7" s="231">
        <f t="shared" si="3"/>
        <v>0</v>
      </c>
      <c r="CZ7" s="231">
        <f t="shared" si="3"/>
        <v>0</v>
      </c>
      <c r="DA7" s="231">
        <f t="shared" si="3"/>
        <v>0</v>
      </c>
      <c r="DB7" s="231">
        <f t="shared" si="3"/>
        <v>0</v>
      </c>
      <c r="DC7" s="231">
        <f t="shared" si="3"/>
        <v>0</v>
      </c>
      <c r="DD7" s="231">
        <f t="shared" si="3"/>
        <v>0</v>
      </c>
      <c r="DE7" s="231">
        <f t="shared" si="3"/>
        <v>0</v>
      </c>
      <c r="DF7" s="231">
        <f t="shared" si="3"/>
        <v>0</v>
      </c>
      <c r="DG7" s="231">
        <f t="shared" si="3"/>
        <v>0</v>
      </c>
      <c r="DH7" s="231">
        <f t="shared" si="3"/>
        <v>0</v>
      </c>
      <c r="DI7" s="231">
        <f t="shared" si="3"/>
        <v>0</v>
      </c>
      <c r="DJ7" s="231">
        <f t="shared" si="3"/>
        <v>0</v>
      </c>
      <c r="DK7" s="231">
        <f t="shared" si="3"/>
        <v>0</v>
      </c>
      <c r="DL7" s="231">
        <f t="shared" si="3"/>
        <v>0</v>
      </c>
      <c r="DM7" s="231">
        <f t="shared" si="3"/>
        <v>0</v>
      </c>
      <c r="DN7" s="231">
        <f t="shared" si="3"/>
        <v>0</v>
      </c>
      <c r="DO7" s="231">
        <f t="shared" si="3"/>
        <v>0</v>
      </c>
      <c r="DP7" s="231">
        <f t="shared" si="3"/>
        <v>0</v>
      </c>
      <c r="DQ7" s="231">
        <f t="shared" si="3"/>
        <v>0</v>
      </c>
      <c r="DR7" s="231">
        <f t="shared" si="3"/>
        <v>0</v>
      </c>
      <c r="DS7" s="231">
        <f t="shared" si="3"/>
        <v>0</v>
      </c>
      <c r="DT7" s="231">
        <f t="shared" si="3"/>
        <v>0</v>
      </c>
      <c r="DU7" s="231">
        <f t="shared" si="3"/>
        <v>0</v>
      </c>
      <c r="DV7" s="231">
        <f t="shared" si="3"/>
        <v>0</v>
      </c>
      <c r="DW7" s="231">
        <f t="shared" si="3"/>
        <v>0</v>
      </c>
      <c r="DX7" s="231">
        <f t="shared" si="3"/>
        <v>0</v>
      </c>
      <c r="DY7" s="231">
        <f t="shared" si="3"/>
        <v>0</v>
      </c>
      <c r="DZ7" s="231">
        <f t="shared" si="3"/>
        <v>275</v>
      </c>
      <c r="EA7" s="231">
        <f t="shared" si="3"/>
        <v>0</v>
      </c>
      <c r="EB7" s="231">
        <f aca="true" t="shared" si="4" ref="EB7:FG7">SUM(EB8:EB26)</f>
        <v>0</v>
      </c>
      <c r="EC7" s="231">
        <f t="shared" si="4"/>
        <v>0</v>
      </c>
      <c r="ED7" s="231">
        <f t="shared" si="4"/>
        <v>0</v>
      </c>
      <c r="EE7" s="231">
        <f t="shared" si="4"/>
        <v>0</v>
      </c>
      <c r="EF7" s="231">
        <f t="shared" si="4"/>
        <v>0</v>
      </c>
      <c r="EG7" s="231">
        <f t="shared" si="4"/>
        <v>0</v>
      </c>
      <c r="EH7" s="231">
        <f t="shared" si="4"/>
        <v>0</v>
      </c>
      <c r="EI7" s="231">
        <f t="shared" si="4"/>
        <v>0</v>
      </c>
      <c r="EJ7" s="231">
        <f t="shared" si="4"/>
        <v>189</v>
      </c>
      <c r="EK7" s="231">
        <f t="shared" si="4"/>
        <v>0</v>
      </c>
      <c r="EL7" s="231">
        <f t="shared" si="4"/>
        <v>0</v>
      </c>
      <c r="EM7" s="231">
        <f t="shared" si="4"/>
        <v>0</v>
      </c>
      <c r="EN7" s="231">
        <f t="shared" si="4"/>
        <v>65</v>
      </c>
      <c r="EO7" s="231">
        <f t="shared" si="4"/>
        <v>1</v>
      </c>
      <c r="EP7" s="231">
        <f t="shared" si="4"/>
        <v>0</v>
      </c>
      <c r="EQ7" s="231">
        <f t="shared" si="4"/>
        <v>0</v>
      </c>
      <c r="ER7" s="231">
        <f t="shared" si="4"/>
        <v>0</v>
      </c>
      <c r="ES7" s="231">
        <f t="shared" si="4"/>
        <v>20</v>
      </c>
      <c r="ET7" s="231">
        <f t="shared" si="4"/>
        <v>0</v>
      </c>
      <c r="EU7" s="231">
        <f t="shared" si="4"/>
        <v>18533</v>
      </c>
      <c r="EV7" s="231">
        <f t="shared" si="4"/>
        <v>7587</v>
      </c>
      <c r="EW7" s="231">
        <f t="shared" si="4"/>
        <v>51</v>
      </c>
      <c r="EX7" s="231">
        <f t="shared" si="4"/>
        <v>115</v>
      </c>
      <c r="EY7" s="231">
        <f t="shared" si="4"/>
        <v>3354</v>
      </c>
      <c r="EZ7" s="231">
        <f t="shared" si="4"/>
        <v>2137</v>
      </c>
      <c r="FA7" s="231">
        <f t="shared" si="4"/>
        <v>683</v>
      </c>
      <c r="FB7" s="231">
        <f t="shared" si="4"/>
        <v>146</v>
      </c>
      <c r="FC7" s="231">
        <f t="shared" si="4"/>
        <v>2938</v>
      </c>
      <c r="FD7" s="231">
        <f t="shared" si="4"/>
        <v>71</v>
      </c>
      <c r="FE7" s="231">
        <f t="shared" si="4"/>
        <v>0</v>
      </c>
      <c r="FF7" s="231">
        <f t="shared" si="4"/>
        <v>0</v>
      </c>
      <c r="FG7" s="231">
        <f t="shared" si="4"/>
        <v>0</v>
      </c>
      <c r="FH7" s="231">
        <f>SUM(FH8:FH26)</f>
        <v>0</v>
      </c>
      <c r="FI7" s="231">
        <f>SUM(FI8:FI26)</f>
        <v>0</v>
      </c>
      <c r="FJ7" s="231">
        <f>SUM(FJ8:FJ26)</f>
        <v>0</v>
      </c>
      <c r="FK7" s="231">
        <f>SUM(FK8:FK26)</f>
        <v>0</v>
      </c>
      <c r="FL7" s="231">
        <f>SUM(FL8:FL26)</f>
        <v>0</v>
      </c>
      <c r="FM7" s="231">
        <f>SUM(FM8:FM26)</f>
        <v>0</v>
      </c>
      <c r="FN7" s="231">
        <f>SUM(FN8:FN26)</f>
        <v>6</v>
      </c>
      <c r="FO7" s="231">
        <f>SUM(FO8:FO26)</f>
        <v>1445</v>
      </c>
    </row>
    <row r="8" spans="1:171" s="201" customFormat="1" ht="12" customHeight="1">
      <c r="A8" s="200" t="s">
        <v>188</v>
      </c>
      <c r="B8" s="214" t="s">
        <v>191</v>
      </c>
      <c r="C8" s="200" t="s">
        <v>192</v>
      </c>
      <c r="D8" s="232">
        <f aca="true" t="shared" si="5" ref="D8:D26">SUM(Y8,AT8,BO8,CJ8,DE8,DZ8,EU8)</f>
        <v>6793</v>
      </c>
      <c r="E8" s="232">
        <f aca="true" t="shared" si="6" ref="E8:E26">SUM(Z8,AU8,BP8,CK8,DF8,EA8,EV8)</f>
        <v>0</v>
      </c>
      <c r="F8" s="232">
        <f aca="true" t="shared" si="7" ref="F8:F26">SUM(AA8,AV8,BQ8,CL8,DG8,EB8,EW8)</f>
        <v>0</v>
      </c>
      <c r="G8" s="232">
        <f aca="true" t="shared" si="8" ref="G8:G26">SUM(AB8,AW8,BR8,CM8,DH8,EC8,EX8)</f>
        <v>0</v>
      </c>
      <c r="H8" s="232">
        <f aca="true" t="shared" si="9" ref="H8:H26">SUM(AC8,AX8,BS8,CN8,DI8,ED8,EY8)</f>
        <v>1044</v>
      </c>
      <c r="I8" s="232">
        <f aca="true" t="shared" si="10" ref="I8:I26">SUM(AD8,AY8,BT8,CO8,DJ8,EE8,EZ8)</f>
        <v>770</v>
      </c>
      <c r="J8" s="232">
        <f aca="true" t="shared" si="11" ref="J8:J26">SUM(AE8,AZ8,BU8,CP8,DK8,EF8,FA8)</f>
        <v>299</v>
      </c>
      <c r="K8" s="232">
        <f aca="true" t="shared" si="12" ref="K8:K26">SUM(AF8,BA8,BV8,CQ8,DL8,EG8,FB8)</f>
        <v>41</v>
      </c>
      <c r="L8" s="232">
        <f aca="true" t="shared" si="13" ref="L8:L26">SUM(AG8,BB8,BW8,CR8,DM8,EH8,FC8)</f>
        <v>2307</v>
      </c>
      <c r="M8" s="232">
        <f aca="true" t="shared" si="14" ref="M8:M26">SUM(AH8,BC8,BX8,CS8,DN8,EI8,FD8)</f>
        <v>0</v>
      </c>
      <c r="N8" s="232">
        <f aca="true" t="shared" si="15" ref="N8:N26">SUM(AI8,BD8,BY8,CT8,DO8,EJ8,FE8)</f>
        <v>0</v>
      </c>
      <c r="O8" s="232">
        <f aca="true" t="shared" si="16" ref="O8:O26">SUM(AJ8,BE8,BZ8,CU8,DP8,EK8,FF8)</f>
        <v>980</v>
      </c>
      <c r="P8" s="232">
        <f aca="true" t="shared" si="17" ref="P8:P26">SUM(AK8,BF8,CA8,CV8,DQ8,EL8,FG8)</f>
        <v>0</v>
      </c>
      <c r="Q8" s="232">
        <f aca="true" t="shared" si="18" ref="Q8:Q26">SUM(AL8,BG8,CB8,CW8,DR8,EM8,FH8)</f>
        <v>0</v>
      </c>
      <c r="R8" s="232">
        <f aca="true" t="shared" si="19" ref="R8:R26">SUM(AM8,BH8,CC8,CX8,DS8,EN8,FI8)</f>
        <v>0</v>
      </c>
      <c r="S8" s="232">
        <f aca="true" t="shared" si="20" ref="S8:S26">SUM(AN8,BI8,CD8,CY8,DT8,EO8,FJ8)</f>
        <v>0</v>
      </c>
      <c r="T8" s="232">
        <f aca="true" t="shared" si="21" ref="T8:T26">SUM(AO8,BJ8,CE8,CZ8,DU8,EP8,FK8)</f>
        <v>0</v>
      </c>
      <c r="U8" s="232">
        <f aca="true" t="shared" si="22" ref="U8:U26">SUM(AP8,BK8,CF8,DA8,DV8,EQ8,FL8)</f>
        <v>0</v>
      </c>
      <c r="V8" s="232">
        <f aca="true" t="shared" si="23" ref="V8:V26">SUM(AQ8,BL8,CG8,DB8,DW8,ER8,FM8)</f>
        <v>0</v>
      </c>
      <c r="W8" s="232">
        <f aca="true" t="shared" si="24" ref="W8:W26">SUM(AR8,BM8,CH8,DC8,DX8,ES8,FN8)</f>
        <v>0</v>
      </c>
      <c r="X8" s="232">
        <f aca="true" t="shared" si="25" ref="X8:X26">SUM(AS8,BN8,CI8,DD8,DY8,ET8,FO8)</f>
        <v>1352</v>
      </c>
      <c r="Y8" s="232">
        <f aca="true" t="shared" si="26" ref="Y8:Y26">SUM(Z8:AS8)</f>
        <v>0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522</v>
      </c>
      <c r="AK8" s="232" t="s">
        <v>522</v>
      </c>
      <c r="AL8" s="232">
        <v>0</v>
      </c>
      <c r="AM8" s="233" t="s">
        <v>522</v>
      </c>
      <c r="AN8" s="233" t="s">
        <v>522</v>
      </c>
      <c r="AO8" s="232">
        <v>0</v>
      </c>
      <c r="AP8" s="232" t="s">
        <v>522</v>
      </c>
      <c r="AQ8" s="232">
        <v>0</v>
      </c>
      <c r="AR8" s="233" t="s">
        <v>522</v>
      </c>
      <c r="AS8" s="232">
        <v>0</v>
      </c>
      <c r="AT8" s="232">
        <f aca="true" t="shared" si="27" ref="AT8:AT26">SUM(AU8:BN8)</f>
        <v>0</v>
      </c>
      <c r="AU8" s="232">
        <v>0</v>
      </c>
      <c r="AV8" s="232">
        <v>0</v>
      </c>
      <c r="AW8" s="232">
        <v>0</v>
      </c>
      <c r="AX8" s="232">
        <v>0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522</v>
      </c>
      <c r="BF8" s="232" t="s">
        <v>522</v>
      </c>
      <c r="BG8" s="233" t="s">
        <v>522</v>
      </c>
      <c r="BH8" s="233" t="s">
        <v>522</v>
      </c>
      <c r="BI8" s="233" t="s">
        <v>522</v>
      </c>
      <c r="BJ8" s="233" t="s">
        <v>522</v>
      </c>
      <c r="BK8" s="233" t="s">
        <v>522</v>
      </c>
      <c r="BL8" s="233" t="s">
        <v>522</v>
      </c>
      <c r="BM8" s="233" t="s">
        <v>522</v>
      </c>
      <c r="BN8" s="232">
        <v>0</v>
      </c>
      <c r="BO8" s="232">
        <f aca="true" t="shared" si="28" ref="BO8:BO26">SUM(BP8:CI8)</f>
        <v>980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980</v>
      </c>
      <c r="CA8" s="232">
        <v>0</v>
      </c>
      <c r="CB8" s="233" t="s">
        <v>522</v>
      </c>
      <c r="CC8" s="233" t="s">
        <v>522</v>
      </c>
      <c r="CD8" s="233" t="s">
        <v>522</v>
      </c>
      <c r="CE8" s="233" t="s">
        <v>522</v>
      </c>
      <c r="CF8" s="233" t="s">
        <v>522</v>
      </c>
      <c r="CG8" s="233" t="s">
        <v>522</v>
      </c>
      <c r="CH8" s="233" t="s">
        <v>522</v>
      </c>
      <c r="CI8" s="232">
        <v>0</v>
      </c>
      <c r="CJ8" s="232">
        <f aca="true" t="shared" si="29" ref="CJ8:CJ26"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522</v>
      </c>
      <c r="CX8" s="233" t="s">
        <v>522</v>
      </c>
      <c r="CY8" s="233" t="s">
        <v>522</v>
      </c>
      <c r="CZ8" s="233" t="s">
        <v>522</v>
      </c>
      <c r="DA8" s="233" t="s">
        <v>522</v>
      </c>
      <c r="DB8" s="233" t="s">
        <v>522</v>
      </c>
      <c r="DC8" s="233" t="s">
        <v>522</v>
      </c>
      <c r="DD8" s="232">
        <v>0</v>
      </c>
      <c r="DE8" s="232">
        <f aca="true" t="shared" si="30" ref="DE8:DE26"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522</v>
      </c>
      <c r="DS8" s="233" t="s">
        <v>522</v>
      </c>
      <c r="DT8" s="232">
        <v>0</v>
      </c>
      <c r="DU8" s="233" t="s">
        <v>522</v>
      </c>
      <c r="DV8" s="233" t="s">
        <v>522</v>
      </c>
      <c r="DW8" s="233" t="s">
        <v>522</v>
      </c>
      <c r="DX8" s="233" t="s">
        <v>522</v>
      </c>
      <c r="DY8" s="232">
        <v>0</v>
      </c>
      <c r="DZ8" s="232">
        <f aca="true" t="shared" si="31" ref="DZ8:DZ26">SUM(EA8:ET8)</f>
        <v>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522</v>
      </c>
      <c r="EL8" s="232" t="s">
        <v>522</v>
      </c>
      <c r="EM8" s="233" t="s">
        <v>522</v>
      </c>
      <c r="EN8" s="232">
        <v>0</v>
      </c>
      <c r="EO8" s="232">
        <v>0</v>
      </c>
      <c r="EP8" s="233" t="s">
        <v>522</v>
      </c>
      <c r="EQ8" s="233" t="s">
        <v>522</v>
      </c>
      <c r="ER8" s="233" t="s">
        <v>522</v>
      </c>
      <c r="ES8" s="232">
        <v>0</v>
      </c>
      <c r="ET8" s="232">
        <v>0</v>
      </c>
      <c r="EU8" s="232">
        <f aca="true" t="shared" si="32" ref="EU8:EU26">SUM(EV8:FO8)</f>
        <v>5813</v>
      </c>
      <c r="EV8" s="232">
        <v>0</v>
      </c>
      <c r="EW8" s="232">
        <v>0</v>
      </c>
      <c r="EX8" s="232">
        <v>0</v>
      </c>
      <c r="EY8" s="232">
        <v>1044</v>
      </c>
      <c r="EZ8" s="232">
        <v>770</v>
      </c>
      <c r="FA8" s="232">
        <v>299</v>
      </c>
      <c r="FB8" s="232">
        <v>41</v>
      </c>
      <c r="FC8" s="232">
        <v>2307</v>
      </c>
      <c r="FD8" s="232">
        <v>0</v>
      </c>
      <c r="FE8" s="232">
        <v>0</v>
      </c>
      <c r="FF8" s="232">
        <v>0</v>
      </c>
      <c r="FG8" s="233">
        <v>0</v>
      </c>
      <c r="FH8" s="233" t="s">
        <v>522</v>
      </c>
      <c r="FI8" s="233" t="s">
        <v>522</v>
      </c>
      <c r="FJ8" s="232" t="s">
        <v>522</v>
      </c>
      <c r="FK8" s="232">
        <v>0</v>
      </c>
      <c r="FL8" s="232">
        <v>0</v>
      </c>
      <c r="FM8" s="232">
        <v>0</v>
      </c>
      <c r="FN8" s="232">
        <v>0</v>
      </c>
      <c r="FO8" s="232">
        <v>1352</v>
      </c>
    </row>
    <row r="9" spans="1:171" s="201" customFormat="1" ht="12" customHeight="1">
      <c r="A9" s="200" t="s">
        <v>188</v>
      </c>
      <c r="B9" s="214" t="s">
        <v>193</v>
      </c>
      <c r="C9" s="200" t="s">
        <v>194</v>
      </c>
      <c r="D9" s="232">
        <f t="shared" si="5"/>
        <v>11801</v>
      </c>
      <c r="E9" s="232">
        <f t="shared" si="6"/>
        <v>5611</v>
      </c>
      <c r="F9" s="232">
        <f t="shared" si="7"/>
        <v>38</v>
      </c>
      <c r="G9" s="232">
        <f t="shared" si="8"/>
        <v>0</v>
      </c>
      <c r="H9" s="232">
        <f t="shared" si="9"/>
        <v>1274</v>
      </c>
      <c r="I9" s="232">
        <f t="shared" si="10"/>
        <v>389</v>
      </c>
      <c r="J9" s="232">
        <f t="shared" si="11"/>
        <v>251</v>
      </c>
      <c r="K9" s="232">
        <f t="shared" si="12"/>
        <v>54</v>
      </c>
      <c r="L9" s="232">
        <f t="shared" si="13"/>
        <v>35</v>
      </c>
      <c r="M9" s="232">
        <f t="shared" si="14"/>
        <v>0</v>
      </c>
      <c r="N9" s="232">
        <f t="shared" si="15"/>
        <v>0</v>
      </c>
      <c r="O9" s="232">
        <f t="shared" si="16"/>
        <v>1124</v>
      </c>
      <c r="P9" s="232">
        <f t="shared" si="17"/>
        <v>0</v>
      </c>
      <c r="Q9" s="232">
        <f t="shared" si="18"/>
        <v>2972</v>
      </c>
      <c r="R9" s="232">
        <f t="shared" si="19"/>
        <v>0</v>
      </c>
      <c r="S9" s="232">
        <f t="shared" si="20"/>
        <v>0</v>
      </c>
      <c r="T9" s="232">
        <f t="shared" si="21"/>
        <v>0</v>
      </c>
      <c r="U9" s="232">
        <f t="shared" si="22"/>
        <v>0</v>
      </c>
      <c r="V9" s="232">
        <f t="shared" si="23"/>
        <v>0</v>
      </c>
      <c r="W9" s="232">
        <f t="shared" si="24"/>
        <v>0</v>
      </c>
      <c r="X9" s="232">
        <f t="shared" si="25"/>
        <v>53</v>
      </c>
      <c r="Y9" s="232">
        <f t="shared" si="26"/>
        <v>3004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522</v>
      </c>
      <c r="AK9" s="232" t="s">
        <v>522</v>
      </c>
      <c r="AL9" s="232">
        <v>2972</v>
      </c>
      <c r="AM9" s="233" t="s">
        <v>522</v>
      </c>
      <c r="AN9" s="233" t="s">
        <v>522</v>
      </c>
      <c r="AO9" s="232">
        <v>0</v>
      </c>
      <c r="AP9" s="232" t="s">
        <v>522</v>
      </c>
      <c r="AQ9" s="232">
        <v>0</v>
      </c>
      <c r="AR9" s="233" t="s">
        <v>522</v>
      </c>
      <c r="AS9" s="232">
        <v>32</v>
      </c>
      <c r="AT9" s="232">
        <f t="shared" si="27"/>
        <v>0</v>
      </c>
      <c r="AU9" s="232">
        <v>0</v>
      </c>
      <c r="AV9" s="232">
        <v>0</v>
      </c>
      <c r="AW9" s="232">
        <v>0</v>
      </c>
      <c r="AX9" s="232">
        <v>0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522</v>
      </c>
      <c r="BF9" s="232" t="s">
        <v>522</v>
      </c>
      <c r="BG9" s="233" t="s">
        <v>522</v>
      </c>
      <c r="BH9" s="233" t="s">
        <v>522</v>
      </c>
      <c r="BI9" s="233" t="s">
        <v>522</v>
      </c>
      <c r="BJ9" s="233" t="s">
        <v>522</v>
      </c>
      <c r="BK9" s="233" t="s">
        <v>522</v>
      </c>
      <c r="BL9" s="233" t="s">
        <v>522</v>
      </c>
      <c r="BM9" s="233" t="s">
        <v>522</v>
      </c>
      <c r="BN9" s="232">
        <v>0</v>
      </c>
      <c r="BO9" s="232">
        <f t="shared" si="28"/>
        <v>1124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1124</v>
      </c>
      <c r="CA9" s="232">
        <v>0</v>
      </c>
      <c r="CB9" s="233" t="s">
        <v>522</v>
      </c>
      <c r="CC9" s="233" t="s">
        <v>522</v>
      </c>
      <c r="CD9" s="233" t="s">
        <v>522</v>
      </c>
      <c r="CE9" s="233" t="s">
        <v>522</v>
      </c>
      <c r="CF9" s="233" t="s">
        <v>522</v>
      </c>
      <c r="CG9" s="233" t="s">
        <v>522</v>
      </c>
      <c r="CH9" s="233" t="s">
        <v>522</v>
      </c>
      <c r="CI9" s="232">
        <v>0</v>
      </c>
      <c r="CJ9" s="232">
        <f t="shared" si="29"/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522</v>
      </c>
      <c r="CX9" s="233" t="s">
        <v>522</v>
      </c>
      <c r="CY9" s="233" t="s">
        <v>522</v>
      </c>
      <c r="CZ9" s="233" t="s">
        <v>522</v>
      </c>
      <c r="DA9" s="233" t="s">
        <v>522</v>
      </c>
      <c r="DB9" s="233" t="s">
        <v>522</v>
      </c>
      <c r="DC9" s="233" t="s">
        <v>522</v>
      </c>
      <c r="DD9" s="232">
        <v>0</v>
      </c>
      <c r="DE9" s="232">
        <f t="shared" si="30"/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522</v>
      </c>
      <c r="DS9" s="233" t="s">
        <v>522</v>
      </c>
      <c r="DT9" s="232">
        <v>0</v>
      </c>
      <c r="DU9" s="233" t="s">
        <v>522</v>
      </c>
      <c r="DV9" s="233" t="s">
        <v>522</v>
      </c>
      <c r="DW9" s="233" t="s">
        <v>522</v>
      </c>
      <c r="DX9" s="233" t="s">
        <v>522</v>
      </c>
      <c r="DY9" s="232">
        <v>0</v>
      </c>
      <c r="DZ9" s="232">
        <f t="shared" si="31"/>
        <v>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522</v>
      </c>
      <c r="EL9" s="232" t="s">
        <v>522</v>
      </c>
      <c r="EM9" s="233" t="s">
        <v>522</v>
      </c>
      <c r="EN9" s="232">
        <v>0</v>
      </c>
      <c r="EO9" s="232">
        <v>0</v>
      </c>
      <c r="EP9" s="233" t="s">
        <v>522</v>
      </c>
      <c r="EQ9" s="233" t="s">
        <v>522</v>
      </c>
      <c r="ER9" s="233" t="s">
        <v>522</v>
      </c>
      <c r="ES9" s="232">
        <v>0</v>
      </c>
      <c r="ET9" s="232">
        <v>0</v>
      </c>
      <c r="EU9" s="232">
        <f t="shared" si="32"/>
        <v>7673</v>
      </c>
      <c r="EV9" s="232">
        <v>5611</v>
      </c>
      <c r="EW9" s="232">
        <v>38</v>
      </c>
      <c r="EX9" s="232">
        <v>0</v>
      </c>
      <c r="EY9" s="232">
        <v>1274</v>
      </c>
      <c r="EZ9" s="232">
        <v>389</v>
      </c>
      <c r="FA9" s="232">
        <v>251</v>
      </c>
      <c r="FB9" s="232">
        <v>54</v>
      </c>
      <c r="FC9" s="232">
        <v>35</v>
      </c>
      <c r="FD9" s="232">
        <v>0</v>
      </c>
      <c r="FE9" s="232">
        <v>0</v>
      </c>
      <c r="FF9" s="232">
        <v>0</v>
      </c>
      <c r="FG9" s="233">
        <v>0</v>
      </c>
      <c r="FH9" s="233" t="s">
        <v>522</v>
      </c>
      <c r="FI9" s="233" t="s">
        <v>522</v>
      </c>
      <c r="FJ9" s="232" t="s">
        <v>522</v>
      </c>
      <c r="FK9" s="232">
        <v>0</v>
      </c>
      <c r="FL9" s="232">
        <v>0</v>
      </c>
      <c r="FM9" s="232">
        <v>0</v>
      </c>
      <c r="FN9" s="232">
        <v>0</v>
      </c>
      <c r="FO9" s="232">
        <v>21</v>
      </c>
    </row>
    <row r="10" spans="1:171" s="201" customFormat="1" ht="12" customHeight="1">
      <c r="A10" s="200" t="s">
        <v>188</v>
      </c>
      <c r="B10" s="214" t="s">
        <v>195</v>
      </c>
      <c r="C10" s="200" t="s">
        <v>196</v>
      </c>
      <c r="D10" s="232">
        <f t="shared" si="5"/>
        <v>713</v>
      </c>
      <c r="E10" s="232">
        <f t="shared" si="6"/>
        <v>0</v>
      </c>
      <c r="F10" s="232">
        <f t="shared" si="7"/>
        <v>0</v>
      </c>
      <c r="G10" s="232">
        <f t="shared" si="8"/>
        <v>0</v>
      </c>
      <c r="H10" s="232">
        <f t="shared" si="9"/>
        <v>367</v>
      </c>
      <c r="I10" s="232">
        <f t="shared" si="10"/>
        <v>311</v>
      </c>
      <c r="J10" s="232">
        <f t="shared" si="11"/>
        <v>2</v>
      </c>
      <c r="K10" s="232">
        <f t="shared" si="12"/>
        <v>11</v>
      </c>
      <c r="L10" s="232">
        <f t="shared" si="13"/>
        <v>0</v>
      </c>
      <c r="M10" s="232">
        <f t="shared" si="14"/>
        <v>0</v>
      </c>
      <c r="N10" s="232">
        <f t="shared" si="15"/>
        <v>0</v>
      </c>
      <c r="O10" s="232">
        <f t="shared" si="16"/>
        <v>22</v>
      </c>
      <c r="P10" s="232">
        <f t="shared" si="17"/>
        <v>0</v>
      </c>
      <c r="Q10" s="232">
        <f t="shared" si="18"/>
        <v>0</v>
      </c>
      <c r="R10" s="232">
        <f t="shared" si="19"/>
        <v>0</v>
      </c>
      <c r="S10" s="232">
        <f t="shared" si="20"/>
        <v>0</v>
      </c>
      <c r="T10" s="232">
        <f t="shared" si="21"/>
        <v>0</v>
      </c>
      <c r="U10" s="232">
        <f t="shared" si="22"/>
        <v>0</v>
      </c>
      <c r="V10" s="232">
        <f t="shared" si="23"/>
        <v>0</v>
      </c>
      <c r="W10" s="232">
        <f t="shared" si="24"/>
        <v>0</v>
      </c>
      <c r="X10" s="232">
        <f t="shared" si="25"/>
        <v>0</v>
      </c>
      <c r="Y10" s="232">
        <f t="shared" si="26"/>
        <v>11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11</v>
      </c>
      <c r="AG10" s="232">
        <v>0</v>
      </c>
      <c r="AH10" s="232">
        <v>0</v>
      </c>
      <c r="AI10" s="232">
        <v>0</v>
      </c>
      <c r="AJ10" s="232" t="s">
        <v>522</v>
      </c>
      <c r="AK10" s="232" t="s">
        <v>522</v>
      </c>
      <c r="AL10" s="232">
        <v>0</v>
      </c>
      <c r="AM10" s="233" t="s">
        <v>522</v>
      </c>
      <c r="AN10" s="233" t="s">
        <v>522</v>
      </c>
      <c r="AO10" s="232">
        <v>0</v>
      </c>
      <c r="AP10" s="232" t="s">
        <v>522</v>
      </c>
      <c r="AQ10" s="232">
        <v>0</v>
      </c>
      <c r="AR10" s="233" t="s">
        <v>522</v>
      </c>
      <c r="AS10" s="232">
        <v>0</v>
      </c>
      <c r="AT10" s="232">
        <f t="shared" si="27"/>
        <v>375</v>
      </c>
      <c r="AU10" s="232">
        <v>0</v>
      </c>
      <c r="AV10" s="232">
        <v>0</v>
      </c>
      <c r="AW10" s="232">
        <v>0</v>
      </c>
      <c r="AX10" s="232">
        <v>367</v>
      </c>
      <c r="AY10" s="232">
        <v>6</v>
      </c>
      <c r="AZ10" s="232">
        <v>2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522</v>
      </c>
      <c r="BF10" s="232" t="s">
        <v>522</v>
      </c>
      <c r="BG10" s="233" t="s">
        <v>522</v>
      </c>
      <c r="BH10" s="233" t="s">
        <v>522</v>
      </c>
      <c r="BI10" s="233" t="s">
        <v>522</v>
      </c>
      <c r="BJ10" s="233" t="s">
        <v>522</v>
      </c>
      <c r="BK10" s="233" t="s">
        <v>522</v>
      </c>
      <c r="BL10" s="233" t="s">
        <v>522</v>
      </c>
      <c r="BM10" s="233" t="s">
        <v>522</v>
      </c>
      <c r="BN10" s="232">
        <v>0</v>
      </c>
      <c r="BO10" s="232">
        <f t="shared" si="28"/>
        <v>22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22</v>
      </c>
      <c r="CA10" s="232">
        <v>0</v>
      </c>
      <c r="CB10" s="233" t="s">
        <v>522</v>
      </c>
      <c r="CC10" s="233" t="s">
        <v>522</v>
      </c>
      <c r="CD10" s="233" t="s">
        <v>522</v>
      </c>
      <c r="CE10" s="233" t="s">
        <v>522</v>
      </c>
      <c r="CF10" s="233" t="s">
        <v>522</v>
      </c>
      <c r="CG10" s="233" t="s">
        <v>522</v>
      </c>
      <c r="CH10" s="233" t="s">
        <v>522</v>
      </c>
      <c r="CI10" s="232">
        <v>0</v>
      </c>
      <c r="CJ10" s="232">
        <f t="shared" si="29"/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522</v>
      </c>
      <c r="CX10" s="233" t="s">
        <v>522</v>
      </c>
      <c r="CY10" s="233" t="s">
        <v>522</v>
      </c>
      <c r="CZ10" s="233" t="s">
        <v>522</v>
      </c>
      <c r="DA10" s="233" t="s">
        <v>522</v>
      </c>
      <c r="DB10" s="233" t="s">
        <v>522</v>
      </c>
      <c r="DC10" s="233" t="s">
        <v>522</v>
      </c>
      <c r="DD10" s="232">
        <v>0</v>
      </c>
      <c r="DE10" s="232">
        <f t="shared" si="30"/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522</v>
      </c>
      <c r="DS10" s="233" t="s">
        <v>522</v>
      </c>
      <c r="DT10" s="232">
        <v>0</v>
      </c>
      <c r="DU10" s="233" t="s">
        <v>522</v>
      </c>
      <c r="DV10" s="233" t="s">
        <v>522</v>
      </c>
      <c r="DW10" s="233" t="s">
        <v>522</v>
      </c>
      <c r="DX10" s="233" t="s">
        <v>522</v>
      </c>
      <c r="DY10" s="232">
        <v>0</v>
      </c>
      <c r="DZ10" s="232">
        <f t="shared" si="31"/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522</v>
      </c>
      <c r="EL10" s="232" t="s">
        <v>522</v>
      </c>
      <c r="EM10" s="233" t="s">
        <v>522</v>
      </c>
      <c r="EN10" s="232">
        <v>0</v>
      </c>
      <c r="EO10" s="232">
        <v>0</v>
      </c>
      <c r="EP10" s="233" t="s">
        <v>522</v>
      </c>
      <c r="EQ10" s="233" t="s">
        <v>522</v>
      </c>
      <c r="ER10" s="233" t="s">
        <v>522</v>
      </c>
      <c r="ES10" s="232">
        <v>0</v>
      </c>
      <c r="ET10" s="232">
        <v>0</v>
      </c>
      <c r="EU10" s="232">
        <f t="shared" si="32"/>
        <v>305</v>
      </c>
      <c r="EV10" s="232">
        <v>0</v>
      </c>
      <c r="EW10" s="232">
        <v>0</v>
      </c>
      <c r="EX10" s="232">
        <v>0</v>
      </c>
      <c r="EY10" s="232">
        <v>0</v>
      </c>
      <c r="EZ10" s="232">
        <v>305</v>
      </c>
      <c r="FA10" s="232">
        <v>0</v>
      </c>
      <c r="FB10" s="232">
        <v>0</v>
      </c>
      <c r="FC10" s="232">
        <v>0</v>
      </c>
      <c r="FD10" s="232">
        <v>0</v>
      </c>
      <c r="FE10" s="232">
        <v>0</v>
      </c>
      <c r="FF10" s="232">
        <v>0</v>
      </c>
      <c r="FG10" s="233">
        <v>0</v>
      </c>
      <c r="FH10" s="233" t="s">
        <v>522</v>
      </c>
      <c r="FI10" s="233" t="s">
        <v>522</v>
      </c>
      <c r="FJ10" s="232" t="s">
        <v>522</v>
      </c>
      <c r="FK10" s="232">
        <v>0</v>
      </c>
      <c r="FL10" s="232">
        <v>0</v>
      </c>
      <c r="FM10" s="232">
        <v>0</v>
      </c>
      <c r="FN10" s="232">
        <v>0</v>
      </c>
      <c r="FO10" s="232">
        <v>0</v>
      </c>
    </row>
    <row r="11" spans="1:171" s="201" customFormat="1" ht="12" customHeight="1">
      <c r="A11" s="200" t="s">
        <v>188</v>
      </c>
      <c r="B11" s="214" t="s">
        <v>197</v>
      </c>
      <c r="C11" s="200" t="s">
        <v>198</v>
      </c>
      <c r="D11" s="232">
        <f t="shared" si="5"/>
        <v>2072</v>
      </c>
      <c r="E11" s="232">
        <f t="shared" si="6"/>
        <v>0</v>
      </c>
      <c r="F11" s="232">
        <f t="shared" si="7"/>
        <v>0</v>
      </c>
      <c r="G11" s="232">
        <f t="shared" si="8"/>
        <v>0</v>
      </c>
      <c r="H11" s="232">
        <f t="shared" si="9"/>
        <v>385</v>
      </c>
      <c r="I11" s="232">
        <f t="shared" si="10"/>
        <v>273</v>
      </c>
      <c r="J11" s="232">
        <f t="shared" si="11"/>
        <v>0</v>
      </c>
      <c r="K11" s="232">
        <f t="shared" si="12"/>
        <v>0</v>
      </c>
      <c r="L11" s="232">
        <f t="shared" si="13"/>
        <v>0</v>
      </c>
      <c r="M11" s="232">
        <f t="shared" si="14"/>
        <v>0</v>
      </c>
      <c r="N11" s="232">
        <f t="shared" si="15"/>
        <v>189</v>
      </c>
      <c r="O11" s="232">
        <f t="shared" si="16"/>
        <v>779</v>
      </c>
      <c r="P11" s="232">
        <f t="shared" si="17"/>
        <v>0</v>
      </c>
      <c r="Q11" s="232">
        <f t="shared" si="18"/>
        <v>438</v>
      </c>
      <c r="R11" s="232">
        <f t="shared" si="19"/>
        <v>0</v>
      </c>
      <c r="S11" s="232">
        <f t="shared" si="20"/>
        <v>0</v>
      </c>
      <c r="T11" s="232">
        <f t="shared" si="21"/>
        <v>0</v>
      </c>
      <c r="U11" s="232">
        <f t="shared" si="22"/>
        <v>0</v>
      </c>
      <c r="V11" s="232">
        <f t="shared" si="23"/>
        <v>0</v>
      </c>
      <c r="W11" s="232">
        <f t="shared" si="24"/>
        <v>8</v>
      </c>
      <c r="X11" s="232">
        <f t="shared" si="25"/>
        <v>0</v>
      </c>
      <c r="Y11" s="232">
        <f t="shared" si="26"/>
        <v>438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522</v>
      </c>
      <c r="AK11" s="232" t="s">
        <v>522</v>
      </c>
      <c r="AL11" s="232">
        <v>438</v>
      </c>
      <c r="AM11" s="233" t="s">
        <v>522</v>
      </c>
      <c r="AN11" s="233" t="s">
        <v>522</v>
      </c>
      <c r="AO11" s="232">
        <v>0</v>
      </c>
      <c r="AP11" s="232" t="s">
        <v>522</v>
      </c>
      <c r="AQ11" s="232">
        <v>0</v>
      </c>
      <c r="AR11" s="233" t="s">
        <v>522</v>
      </c>
      <c r="AS11" s="232">
        <v>0</v>
      </c>
      <c r="AT11" s="232">
        <f t="shared" si="27"/>
        <v>0</v>
      </c>
      <c r="AU11" s="232">
        <v>0</v>
      </c>
      <c r="AV11" s="232">
        <v>0</v>
      </c>
      <c r="AW11" s="232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522</v>
      </c>
      <c r="BF11" s="232" t="s">
        <v>522</v>
      </c>
      <c r="BG11" s="233" t="s">
        <v>522</v>
      </c>
      <c r="BH11" s="233" t="s">
        <v>522</v>
      </c>
      <c r="BI11" s="233" t="s">
        <v>522</v>
      </c>
      <c r="BJ11" s="233" t="s">
        <v>522</v>
      </c>
      <c r="BK11" s="233" t="s">
        <v>522</v>
      </c>
      <c r="BL11" s="233" t="s">
        <v>522</v>
      </c>
      <c r="BM11" s="233" t="s">
        <v>522</v>
      </c>
      <c r="BN11" s="232">
        <v>0</v>
      </c>
      <c r="BO11" s="232">
        <f t="shared" si="28"/>
        <v>779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779</v>
      </c>
      <c r="CA11" s="232">
        <v>0</v>
      </c>
      <c r="CB11" s="233" t="s">
        <v>522</v>
      </c>
      <c r="CC11" s="233" t="s">
        <v>522</v>
      </c>
      <c r="CD11" s="233" t="s">
        <v>522</v>
      </c>
      <c r="CE11" s="233" t="s">
        <v>522</v>
      </c>
      <c r="CF11" s="233" t="s">
        <v>522</v>
      </c>
      <c r="CG11" s="233" t="s">
        <v>522</v>
      </c>
      <c r="CH11" s="233" t="s">
        <v>522</v>
      </c>
      <c r="CI11" s="232">
        <v>0</v>
      </c>
      <c r="CJ11" s="232">
        <f t="shared" si="29"/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522</v>
      </c>
      <c r="CX11" s="233" t="s">
        <v>522</v>
      </c>
      <c r="CY11" s="233" t="s">
        <v>522</v>
      </c>
      <c r="CZ11" s="233" t="s">
        <v>522</v>
      </c>
      <c r="DA11" s="233" t="s">
        <v>522</v>
      </c>
      <c r="DB11" s="233" t="s">
        <v>522</v>
      </c>
      <c r="DC11" s="233" t="s">
        <v>522</v>
      </c>
      <c r="DD11" s="232">
        <v>0</v>
      </c>
      <c r="DE11" s="232">
        <f t="shared" si="30"/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522</v>
      </c>
      <c r="DS11" s="233" t="s">
        <v>522</v>
      </c>
      <c r="DT11" s="232">
        <v>0</v>
      </c>
      <c r="DU11" s="233" t="s">
        <v>522</v>
      </c>
      <c r="DV11" s="233" t="s">
        <v>522</v>
      </c>
      <c r="DW11" s="233" t="s">
        <v>522</v>
      </c>
      <c r="DX11" s="233" t="s">
        <v>522</v>
      </c>
      <c r="DY11" s="232">
        <v>0</v>
      </c>
      <c r="DZ11" s="232">
        <f t="shared" si="31"/>
        <v>197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189</v>
      </c>
      <c r="EK11" s="232" t="s">
        <v>522</v>
      </c>
      <c r="EL11" s="232" t="s">
        <v>522</v>
      </c>
      <c r="EM11" s="233" t="s">
        <v>522</v>
      </c>
      <c r="EN11" s="232">
        <v>0</v>
      </c>
      <c r="EO11" s="232">
        <v>0</v>
      </c>
      <c r="EP11" s="233" t="s">
        <v>522</v>
      </c>
      <c r="EQ11" s="233" t="s">
        <v>522</v>
      </c>
      <c r="ER11" s="233" t="s">
        <v>522</v>
      </c>
      <c r="ES11" s="232">
        <v>8</v>
      </c>
      <c r="ET11" s="232">
        <v>0</v>
      </c>
      <c r="EU11" s="232">
        <f t="shared" si="32"/>
        <v>658</v>
      </c>
      <c r="EV11" s="232">
        <v>0</v>
      </c>
      <c r="EW11" s="232">
        <v>0</v>
      </c>
      <c r="EX11" s="232">
        <v>0</v>
      </c>
      <c r="EY11" s="232">
        <v>385</v>
      </c>
      <c r="EZ11" s="232">
        <v>273</v>
      </c>
      <c r="FA11" s="232">
        <v>0</v>
      </c>
      <c r="FB11" s="232">
        <v>0</v>
      </c>
      <c r="FC11" s="232">
        <v>0</v>
      </c>
      <c r="FD11" s="232">
        <v>0</v>
      </c>
      <c r="FE11" s="232">
        <v>0</v>
      </c>
      <c r="FF11" s="232">
        <v>0</v>
      </c>
      <c r="FG11" s="233">
        <v>0</v>
      </c>
      <c r="FH11" s="233" t="s">
        <v>522</v>
      </c>
      <c r="FI11" s="233" t="s">
        <v>522</v>
      </c>
      <c r="FJ11" s="232" t="s">
        <v>522</v>
      </c>
      <c r="FK11" s="232">
        <v>0</v>
      </c>
      <c r="FL11" s="232">
        <v>0</v>
      </c>
      <c r="FM11" s="232">
        <v>0</v>
      </c>
      <c r="FN11" s="232">
        <v>0</v>
      </c>
      <c r="FO11" s="232">
        <v>0</v>
      </c>
    </row>
    <row r="12" spans="1:171" s="201" customFormat="1" ht="12" customHeight="1">
      <c r="A12" s="202" t="s">
        <v>188</v>
      </c>
      <c r="B12" s="203" t="s">
        <v>199</v>
      </c>
      <c r="C12" s="202" t="s">
        <v>200</v>
      </c>
      <c r="D12" s="234">
        <f t="shared" si="5"/>
        <v>404</v>
      </c>
      <c r="E12" s="234">
        <f t="shared" si="6"/>
        <v>0</v>
      </c>
      <c r="F12" s="234">
        <f t="shared" si="7"/>
        <v>0</v>
      </c>
      <c r="G12" s="234">
        <f t="shared" si="8"/>
        <v>0</v>
      </c>
      <c r="H12" s="234">
        <f t="shared" si="9"/>
        <v>83</v>
      </c>
      <c r="I12" s="234">
        <f t="shared" si="10"/>
        <v>54</v>
      </c>
      <c r="J12" s="234">
        <f t="shared" si="11"/>
        <v>22</v>
      </c>
      <c r="K12" s="234">
        <f t="shared" si="12"/>
        <v>1</v>
      </c>
      <c r="L12" s="234">
        <f t="shared" si="13"/>
        <v>230</v>
      </c>
      <c r="M12" s="234">
        <f t="shared" si="14"/>
        <v>0</v>
      </c>
      <c r="N12" s="234">
        <f t="shared" si="15"/>
        <v>0</v>
      </c>
      <c r="O12" s="234">
        <f t="shared" si="16"/>
        <v>2</v>
      </c>
      <c r="P12" s="234">
        <f t="shared" si="17"/>
        <v>0</v>
      </c>
      <c r="Q12" s="234">
        <f t="shared" si="18"/>
        <v>0</v>
      </c>
      <c r="R12" s="234">
        <f t="shared" si="19"/>
        <v>0</v>
      </c>
      <c r="S12" s="234">
        <f t="shared" si="20"/>
        <v>0</v>
      </c>
      <c r="T12" s="234">
        <f t="shared" si="21"/>
        <v>0</v>
      </c>
      <c r="U12" s="234">
        <f t="shared" si="22"/>
        <v>0</v>
      </c>
      <c r="V12" s="234">
        <f t="shared" si="23"/>
        <v>0</v>
      </c>
      <c r="W12" s="234">
        <f t="shared" si="24"/>
        <v>0</v>
      </c>
      <c r="X12" s="234">
        <f t="shared" si="25"/>
        <v>12</v>
      </c>
      <c r="Y12" s="234">
        <f t="shared" si="26"/>
        <v>0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522</v>
      </c>
      <c r="AK12" s="234" t="s">
        <v>522</v>
      </c>
      <c r="AL12" s="234">
        <v>0</v>
      </c>
      <c r="AM12" s="234" t="s">
        <v>522</v>
      </c>
      <c r="AN12" s="234" t="s">
        <v>522</v>
      </c>
      <c r="AO12" s="234">
        <v>0</v>
      </c>
      <c r="AP12" s="234" t="s">
        <v>522</v>
      </c>
      <c r="AQ12" s="234">
        <v>0</v>
      </c>
      <c r="AR12" s="234" t="s">
        <v>522</v>
      </c>
      <c r="AS12" s="234">
        <v>0</v>
      </c>
      <c r="AT12" s="234">
        <f t="shared" si="27"/>
        <v>0</v>
      </c>
      <c r="AU12" s="234">
        <v>0</v>
      </c>
      <c r="AV12" s="234">
        <v>0</v>
      </c>
      <c r="AW12" s="234">
        <v>0</v>
      </c>
      <c r="AX12" s="234">
        <v>0</v>
      </c>
      <c r="AY12" s="234"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522</v>
      </c>
      <c r="BF12" s="234" t="s">
        <v>522</v>
      </c>
      <c r="BG12" s="234" t="s">
        <v>522</v>
      </c>
      <c r="BH12" s="234" t="s">
        <v>522</v>
      </c>
      <c r="BI12" s="234" t="s">
        <v>522</v>
      </c>
      <c r="BJ12" s="234" t="s">
        <v>522</v>
      </c>
      <c r="BK12" s="234" t="s">
        <v>522</v>
      </c>
      <c r="BL12" s="234" t="s">
        <v>522</v>
      </c>
      <c r="BM12" s="234" t="s">
        <v>522</v>
      </c>
      <c r="BN12" s="234">
        <v>0</v>
      </c>
      <c r="BO12" s="234">
        <f t="shared" si="28"/>
        <v>2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2</v>
      </c>
      <c r="CA12" s="234">
        <v>0</v>
      </c>
      <c r="CB12" s="234" t="s">
        <v>522</v>
      </c>
      <c r="CC12" s="234" t="s">
        <v>522</v>
      </c>
      <c r="CD12" s="234" t="s">
        <v>522</v>
      </c>
      <c r="CE12" s="234" t="s">
        <v>522</v>
      </c>
      <c r="CF12" s="234" t="s">
        <v>522</v>
      </c>
      <c r="CG12" s="234" t="s">
        <v>522</v>
      </c>
      <c r="CH12" s="234" t="s">
        <v>522</v>
      </c>
      <c r="CI12" s="234">
        <v>0</v>
      </c>
      <c r="CJ12" s="234">
        <f t="shared" si="29"/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522</v>
      </c>
      <c r="CX12" s="234" t="s">
        <v>522</v>
      </c>
      <c r="CY12" s="234" t="s">
        <v>522</v>
      </c>
      <c r="CZ12" s="234" t="s">
        <v>522</v>
      </c>
      <c r="DA12" s="234" t="s">
        <v>522</v>
      </c>
      <c r="DB12" s="234" t="s">
        <v>522</v>
      </c>
      <c r="DC12" s="234" t="s">
        <v>522</v>
      </c>
      <c r="DD12" s="234">
        <v>0</v>
      </c>
      <c r="DE12" s="234">
        <f t="shared" si="30"/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522</v>
      </c>
      <c r="DS12" s="234" t="s">
        <v>522</v>
      </c>
      <c r="DT12" s="234">
        <v>0</v>
      </c>
      <c r="DU12" s="234" t="s">
        <v>522</v>
      </c>
      <c r="DV12" s="234" t="s">
        <v>522</v>
      </c>
      <c r="DW12" s="234" t="s">
        <v>522</v>
      </c>
      <c r="DX12" s="234" t="s">
        <v>522</v>
      </c>
      <c r="DY12" s="234">
        <v>0</v>
      </c>
      <c r="DZ12" s="234">
        <f t="shared" si="31"/>
        <v>0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522</v>
      </c>
      <c r="EL12" s="234" t="s">
        <v>522</v>
      </c>
      <c r="EM12" s="234" t="s">
        <v>522</v>
      </c>
      <c r="EN12" s="234">
        <v>0</v>
      </c>
      <c r="EO12" s="234">
        <v>0</v>
      </c>
      <c r="EP12" s="234" t="s">
        <v>522</v>
      </c>
      <c r="EQ12" s="234" t="s">
        <v>522</v>
      </c>
      <c r="ER12" s="234" t="s">
        <v>522</v>
      </c>
      <c r="ES12" s="234">
        <v>0</v>
      </c>
      <c r="ET12" s="234">
        <v>0</v>
      </c>
      <c r="EU12" s="234">
        <f t="shared" si="32"/>
        <v>402</v>
      </c>
      <c r="EV12" s="234">
        <v>0</v>
      </c>
      <c r="EW12" s="234">
        <v>0</v>
      </c>
      <c r="EX12" s="234">
        <v>0</v>
      </c>
      <c r="EY12" s="234">
        <v>83</v>
      </c>
      <c r="EZ12" s="234">
        <v>54</v>
      </c>
      <c r="FA12" s="234">
        <v>22</v>
      </c>
      <c r="FB12" s="234">
        <v>1</v>
      </c>
      <c r="FC12" s="234">
        <v>230</v>
      </c>
      <c r="FD12" s="234">
        <v>0</v>
      </c>
      <c r="FE12" s="234">
        <v>0</v>
      </c>
      <c r="FF12" s="234">
        <v>0</v>
      </c>
      <c r="FG12" s="234">
        <v>0</v>
      </c>
      <c r="FH12" s="234" t="s">
        <v>522</v>
      </c>
      <c r="FI12" s="234" t="s">
        <v>522</v>
      </c>
      <c r="FJ12" s="234" t="s">
        <v>522</v>
      </c>
      <c r="FK12" s="234">
        <v>0</v>
      </c>
      <c r="FL12" s="234">
        <v>0</v>
      </c>
      <c r="FM12" s="234">
        <v>0</v>
      </c>
      <c r="FN12" s="234">
        <v>0</v>
      </c>
      <c r="FO12" s="234">
        <v>12</v>
      </c>
    </row>
    <row r="13" spans="1:171" s="201" customFormat="1" ht="12" customHeight="1">
      <c r="A13" s="202" t="s">
        <v>188</v>
      </c>
      <c r="B13" s="203" t="s">
        <v>201</v>
      </c>
      <c r="C13" s="202" t="s">
        <v>202</v>
      </c>
      <c r="D13" s="234">
        <f t="shared" si="5"/>
        <v>97</v>
      </c>
      <c r="E13" s="234">
        <f t="shared" si="6"/>
        <v>0</v>
      </c>
      <c r="F13" s="234">
        <f t="shared" si="7"/>
        <v>0</v>
      </c>
      <c r="G13" s="234">
        <f t="shared" si="8"/>
        <v>0</v>
      </c>
      <c r="H13" s="234">
        <f t="shared" si="9"/>
        <v>27</v>
      </c>
      <c r="I13" s="234">
        <f t="shared" si="10"/>
        <v>18</v>
      </c>
      <c r="J13" s="234">
        <f t="shared" si="11"/>
        <v>5</v>
      </c>
      <c r="K13" s="234">
        <f t="shared" si="12"/>
        <v>0</v>
      </c>
      <c r="L13" s="234">
        <f t="shared" si="13"/>
        <v>42</v>
      </c>
      <c r="M13" s="234">
        <f t="shared" si="14"/>
        <v>0</v>
      </c>
      <c r="N13" s="234">
        <f t="shared" si="15"/>
        <v>0</v>
      </c>
      <c r="O13" s="234">
        <f t="shared" si="16"/>
        <v>0</v>
      </c>
      <c r="P13" s="234">
        <f t="shared" si="17"/>
        <v>0</v>
      </c>
      <c r="Q13" s="234">
        <f t="shared" si="18"/>
        <v>0</v>
      </c>
      <c r="R13" s="234">
        <f t="shared" si="19"/>
        <v>0</v>
      </c>
      <c r="S13" s="234">
        <f t="shared" si="20"/>
        <v>0</v>
      </c>
      <c r="T13" s="234">
        <f t="shared" si="21"/>
        <v>0</v>
      </c>
      <c r="U13" s="234">
        <f t="shared" si="22"/>
        <v>0</v>
      </c>
      <c r="V13" s="234">
        <f t="shared" si="23"/>
        <v>0</v>
      </c>
      <c r="W13" s="234">
        <f t="shared" si="24"/>
        <v>0</v>
      </c>
      <c r="X13" s="234">
        <f t="shared" si="25"/>
        <v>5</v>
      </c>
      <c r="Y13" s="234">
        <f t="shared" si="26"/>
        <v>0</v>
      </c>
      <c r="Z13" s="234">
        <v>0</v>
      </c>
      <c r="AA13" s="234">
        <v>0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522</v>
      </c>
      <c r="AK13" s="234" t="s">
        <v>522</v>
      </c>
      <c r="AL13" s="234">
        <v>0</v>
      </c>
      <c r="AM13" s="234" t="s">
        <v>522</v>
      </c>
      <c r="AN13" s="234" t="s">
        <v>522</v>
      </c>
      <c r="AO13" s="234">
        <v>0</v>
      </c>
      <c r="AP13" s="234" t="s">
        <v>522</v>
      </c>
      <c r="AQ13" s="234">
        <v>0</v>
      </c>
      <c r="AR13" s="234" t="s">
        <v>522</v>
      </c>
      <c r="AS13" s="234">
        <v>0</v>
      </c>
      <c r="AT13" s="234">
        <f t="shared" si="27"/>
        <v>0</v>
      </c>
      <c r="AU13" s="234">
        <v>0</v>
      </c>
      <c r="AV13" s="234">
        <v>0</v>
      </c>
      <c r="AW13" s="234">
        <v>0</v>
      </c>
      <c r="AX13" s="234">
        <v>0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522</v>
      </c>
      <c r="BF13" s="234" t="s">
        <v>522</v>
      </c>
      <c r="BG13" s="234" t="s">
        <v>522</v>
      </c>
      <c r="BH13" s="234" t="s">
        <v>522</v>
      </c>
      <c r="BI13" s="234" t="s">
        <v>522</v>
      </c>
      <c r="BJ13" s="234" t="s">
        <v>522</v>
      </c>
      <c r="BK13" s="234" t="s">
        <v>522</v>
      </c>
      <c r="BL13" s="234" t="s">
        <v>522</v>
      </c>
      <c r="BM13" s="234" t="s">
        <v>522</v>
      </c>
      <c r="BN13" s="234">
        <v>0</v>
      </c>
      <c r="BO13" s="234">
        <f t="shared" si="28"/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522</v>
      </c>
      <c r="CC13" s="234" t="s">
        <v>522</v>
      </c>
      <c r="CD13" s="234" t="s">
        <v>522</v>
      </c>
      <c r="CE13" s="234" t="s">
        <v>522</v>
      </c>
      <c r="CF13" s="234" t="s">
        <v>522</v>
      </c>
      <c r="CG13" s="234" t="s">
        <v>522</v>
      </c>
      <c r="CH13" s="234" t="s">
        <v>522</v>
      </c>
      <c r="CI13" s="234">
        <v>0</v>
      </c>
      <c r="CJ13" s="234">
        <f t="shared" si="29"/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522</v>
      </c>
      <c r="CX13" s="234" t="s">
        <v>522</v>
      </c>
      <c r="CY13" s="234" t="s">
        <v>522</v>
      </c>
      <c r="CZ13" s="234" t="s">
        <v>522</v>
      </c>
      <c r="DA13" s="234" t="s">
        <v>522</v>
      </c>
      <c r="DB13" s="234" t="s">
        <v>522</v>
      </c>
      <c r="DC13" s="234" t="s">
        <v>522</v>
      </c>
      <c r="DD13" s="234">
        <v>0</v>
      </c>
      <c r="DE13" s="234">
        <f t="shared" si="30"/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522</v>
      </c>
      <c r="DS13" s="234" t="s">
        <v>522</v>
      </c>
      <c r="DT13" s="234">
        <v>0</v>
      </c>
      <c r="DU13" s="234" t="s">
        <v>522</v>
      </c>
      <c r="DV13" s="234" t="s">
        <v>522</v>
      </c>
      <c r="DW13" s="234" t="s">
        <v>522</v>
      </c>
      <c r="DX13" s="234" t="s">
        <v>522</v>
      </c>
      <c r="DY13" s="234">
        <v>0</v>
      </c>
      <c r="DZ13" s="234">
        <f t="shared" si="31"/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522</v>
      </c>
      <c r="EL13" s="234" t="s">
        <v>522</v>
      </c>
      <c r="EM13" s="234" t="s">
        <v>522</v>
      </c>
      <c r="EN13" s="234">
        <v>0</v>
      </c>
      <c r="EO13" s="234">
        <v>0</v>
      </c>
      <c r="EP13" s="234" t="s">
        <v>522</v>
      </c>
      <c r="EQ13" s="234" t="s">
        <v>522</v>
      </c>
      <c r="ER13" s="234" t="s">
        <v>522</v>
      </c>
      <c r="ES13" s="234">
        <v>0</v>
      </c>
      <c r="ET13" s="234">
        <v>0</v>
      </c>
      <c r="EU13" s="234">
        <f t="shared" si="32"/>
        <v>97</v>
      </c>
      <c r="EV13" s="234">
        <v>0</v>
      </c>
      <c r="EW13" s="234">
        <v>0</v>
      </c>
      <c r="EX13" s="234">
        <v>0</v>
      </c>
      <c r="EY13" s="234">
        <v>27</v>
      </c>
      <c r="EZ13" s="234">
        <v>18</v>
      </c>
      <c r="FA13" s="234">
        <v>5</v>
      </c>
      <c r="FB13" s="234">
        <v>0</v>
      </c>
      <c r="FC13" s="234">
        <v>42</v>
      </c>
      <c r="FD13" s="234">
        <v>0</v>
      </c>
      <c r="FE13" s="234">
        <v>0</v>
      </c>
      <c r="FF13" s="234">
        <v>0</v>
      </c>
      <c r="FG13" s="234">
        <v>0</v>
      </c>
      <c r="FH13" s="234" t="s">
        <v>522</v>
      </c>
      <c r="FI13" s="234" t="s">
        <v>522</v>
      </c>
      <c r="FJ13" s="234" t="s">
        <v>522</v>
      </c>
      <c r="FK13" s="234">
        <v>0</v>
      </c>
      <c r="FL13" s="234">
        <v>0</v>
      </c>
      <c r="FM13" s="234">
        <v>0</v>
      </c>
      <c r="FN13" s="234">
        <v>0</v>
      </c>
      <c r="FO13" s="234">
        <v>5</v>
      </c>
    </row>
    <row r="14" spans="1:171" s="201" customFormat="1" ht="12" customHeight="1">
      <c r="A14" s="202" t="s">
        <v>188</v>
      </c>
      <c r="B14" s="203" t="s">
        <v>203</v>
      </c>
      <c r="C14" s="202" t="s">
        <v>204</v>
      </c>
      <c r="D14" s="234">
        <f t="shared" si="5"/>
        <v>393</v>
      </c>
      <c r="E14" s="234">
        <f t="shared" si="6"/>
        <v>0</v>
      </c>
      <c r="F14" s="234">
        <f t="shared" si="7"/>
        <v>0</v>
      </c>
      <c r="G14" s="234">
        <f t="shared" si="8"/>
        <v>0</v>
      </c>
      <c r="H14" s="234">
        <f t="shared" si="9"/>
        <v>63</v>
      </c>
      <c r="I14" s="234">
        <f t="shared" si="10"/>
        <v>38</v>
      </c>
      <c r="J14" s="234">
        <f t="shared" si="11"/>
        <v>9</v>
      </c>
      <c r="K14" s="234">
        <f t="shared" si="12"/>
        <v>1</v>
      </c>
      <c r="L14" s="234">
        <f t="shared" si="13"/>
        <v>97</v>
      </c>
      <c r="M14" s="234">
        <f t="shared" si="14"/>
        <v>0</v>
      </c>
      <c r="N14" s="234">
        <f t="shared" si="15"/>
        <v>0</v>
      </c>
      <c r="O14" s="234">
        <f t="shared" si="16"/>
        <v>179</v>
      </c>
      <c r="P14" s="234">
        <f t="shared" si="17"/>
        <v>0</v>
      </c>
      <c r="Q14" s="234">
        <f t="shared" si="18"/>
        <v>0</v>
      </c>
      <c r="R14" s="234">
        <f t="shared" si="19"/>
        <v>0</v>
      </c>
      <c r="S14" s="234">
        <f t="shared" si="20"/>
        <v>0</v>
      </c>
      <c r="T14" s="234">
        <f t="shared" si="21"/>
        <v>0</v>
      </c>
      <c r="U14" s="234">
        <f t="shared" si="22"/>
        <v>0</v>
      </c>
      <c r="V14" s="234">
        <f t="shared" si="23"/>
        <v>0</v>
      </c>
      <c r="W14" s="234">
        <f t="shared" si="24"/>
        <v>6</v>
      </c>
      <c r="X14" s="234">
        <f t="shared" si="25"/>
        <v>0</v>
      </c>
      <c r="Y14" s="234">
        <f t="shared" si="26"/>
        <v>0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522</v>
      </c>
      <c r="AK14" s="234" t="s">
        <v>522</v>
      </c>
      <c r="AL14" s="234">
        <v>0</v>
      </c>
      <c r="AM14" s="234" t="s">
        <v>522</v>
      </c>
      <c r="AN14" s="234" t="s">
        <v>522</v>
      </c>
      <c r="AO14" s="234">
        <v>0</v>
      </c>
      <c r="AP14" s="234" t="s">
        <v>522</v>
      </c>
      <c r="AQ14" s="234">
        <v>0</v>
      </c>
      <c r="AR14" s="234" t="s">
        <v>522</v>
      </c>
      <c r="AS14" s="234"/>
      <c r="AT14" s="234">
        <f t="shared" si="27"/>
        <v>0</v>
      </c>
      <c r="AU14" s="234">
        <v>0</v>
      </c>
      <c r="AV14" s="234">
        <v>0</v>
      </c>
      <c r="AW14" s="234">
        <v>0</v>
      </c>
      <c r="AX14" s="234">
        <v>0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522</v>
      </c>
      <c r="BF14" s="234" t="s">
        <v>522</v>
      </c>
      <c r="BG14" s="234" t="s">
        <v>522</v>
      </c>
      <c r="BH14" s="234" t="s">
        <v>522</v>
      </c>
      <c r="BI14" s="234" t="s">
        <v>522</v>
      </c>
      <c r="BJ14" s="234" t="s">
        <v>522</v>
      </c>
      <c r="BK14" s="234" t="s">
        <v>522</v>
      </c>
      <c r="BL14" s="234" t="s">
        <v>522</v>
      </c>
      <c r="BM14" s="234" t="s">
        <v>522</v>
      </c>
      <c r="BN14" s="234">
        <v>0</v>
      </c>
      <c r="BO14" s="234">
        <f t="shared" si="28"/>
        <v>179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179</v>
      </c>
      <c r="CA14" s="234">
        <v>0</v>
      </c>
      <c r="CB14" s="234" t="s">
        <v>522</v>
      </c>
      <c r="CC14" s="234" t="s">
        <v>522</v>
      </c>
      <c r="CD14" s="234" t="s">
        <v>522</v>
      </c>
      <c r="CE14" s="234" t="s">
        <v>522</v>
      </c>
      <c r="CF14" s="234" t="s">
        <v>522</v>
      </c>
      <c r="CG14" s="234" t="s">
        <v>522</v>
      </c>
      <c r="CH14" s="234" t="s">
        <v>522</v>
      </c>
      <c r="CI14" s="234">
        <v>0</v>
      </c>
      <c r="CJ14" s="234">
        <f t="shared" si="29"/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522</v>
      </c>
      <c r="CX14" s="234" t="s">
        <v>522</v>
      </c>
      <c r="CY14" s="234" t="s">
        <v>522</v>
      </c>
      <c r="CZ14" s="234" t="s">
        <v>522</v>
      </c>
      <c r="DA14" s="234" t="s">
        <v>522</v>
      </c>
      <c r="DB14" s="234" t="s">
        <v>522</v>
      </c>
      <c r="DC14" s="234" t="s">
        <v>522</v>
      </c>
      <c r="DD14" s="234">
        <v>0</v>
      </c>
      <c r="DE14" s="234">
        <f t="shared" si="30"/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522</v>
      </c>
      <c r="DS14" s="234" t="s">
        <v>522</v>
      </c>
      <c r="DT14" s="234">
        <v>0</v>
      </c>
      <c r="DU14" s="234" t="s">
        <v>522</v>
      </c>
      <c r="DV14" s="234" t="s">
        <v>522</v>
      </c>
      <c r="DW14" s="234" t="s">
        <v>522</v>
      </c>
      <c r="DX14" s="234" t="s">
        <v>522</v>
      </c>
      <c r="DY14" s="234">
        <v>0</v>
      </c>
      <c r="DZ14" s="234">
        <f t="shared" si="31"/>
        <v>0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522</v>
      </c>
      <c r="EL14" s="234" t="s">
        <v>522</v>
      </c>
      <c r="EM14" s="234" t="s">
        <v>522</v>
      </c>
      <c r="EN14" s="234">
        <v>0</v>
      </c>
      <c r="EO14" s="234">
        <v>0</v>
      </c>
      <c r="EP14" s="234" t="s">
        <v>522</v>
      </c>
      <c r="EQ14" s="234" t="s">
        <v>522</v>
      </c>
      <c r="ER14" s="234" t="s">
        <v>522</v>
      </c>
      <c r="ES14" s="234">
        <v>0</v>
      </c>
      <c r="ET14" s="234">
        <v>0</v>
      </c>
      <c r="EU14" s="234">
        <f t="shared" si="32"/>
        <v>214</v>
      </c>
      <c r="EV14" s="234"/>
      <c r="EW14" s="234">
        <v>0</v>
      </c>
      <c r="EX14" s="234">
        <v>0</v>
      </c>
      <c r="EY14" s="234">
        <v>63</v>
      </c>
      <c r="EZ14" s="234">
        <v>38</v>
      </c>
      <c r="FA14" s="234">
        <v>9</v>
      </c>
      <c r="FB14" s="234">
        <v>1</v>
      </c>
      <c r="FC14" s="234">
        <v>97</v>
      </c>
      <c r="FD14" s="234">
        <v>0</v>
      </c>
      <c r="FE14" s="234"/>
      <c r="FF14" s="234">
        <v>0</v>
      </c>
      <c r="FG14" s="234">
        <v>0</v>
      </c>
      <c r="FH14" s="234" t="s">
        <v>522</v>
      </c>
      <c r="FI14" s="234" t="s">
        <v>522</v>
      </c>
      <c r="FJ14" s="234" t="s">
        <v>522</v>
      </c>
      <c r="FK14" s="234">
        <v>0</v>
      </c>
      <c r="FL14" s="234">
        <v>0</v>
      </c>
      <c r="FM14" s="234">
        <v>0</v>
      </c>
      <c r="FN14" s="234">
        <v>6</v>
      </c>
      <c r="FO14" s="234"/>
    </row>
    <row r="15" spans="1:171" s="201" customFormat="1" ht="12" customHeight="1">
      <c r="A15" s="202" t="s">
        <v>188</v>
      </c>
      <c r="B15" s="203" t="s">
        <v>205</v>
      </c>
      <c r="C15" s="202" t="s">
        <v>206</v>
      </c>
      <c r="D15" s="234">
        <f t="shared" si="5"/>
        <v>617</v>
      </c>
      <c r="E15" s="234">
        <f t="shared" si="6"/>
        <v>0</v>
      </c>
      <c r="F15" s="234">
        <f t="shared" si="7"/>
        <v>0</v>
      </c>
      <c r="G15" s="234">
        <f t="shared" si="8"/>
        <v>0</v>
      </c>
      <c r="H15" s="234">
        <f t="shared" si="9"/>
        <v>124</v>
      </c>
      <c r="I15" s="234">
        <f t="shared" si="10"/>
        <v>73</v>
      </c>
      <c r="J15" s="234">
        <f t="shared" si="11"/>
        <v>24</v>
      </c>
      <c r="K15" s="234">
        <f t="shared" si="12"/>
        <v>2</v>
      </c>
      <c r="L15" s="234">
        <f t="shared" si="13"/>
        <v>209</v>
      </c>
      <c r="M15" s="234">
        <f t="shared" si="14"/>
        <v>0</v>
      </c>
      <c r="N15" s="234">
        <f t="shared" si="15"/>
        <v>0</v>
      </c>
      <c r="O15" s="234">
        <f t="shared" si="16"/>
        <v>168</v>
      </c>
      <c r="P15" s="234">
        <f t="shared" si="17"/>
        <v>0</v>
      </c>
      <c r="Q15" s="234">
        <f t="shared" si="18"/>
        <v>0</v>
      </c>
      <c r="R15" s="234">
        <f t="shared" si="19"/>
        <v>0</v>
      </c>
      <c r="S15" s="234">
        <f t="shared" si="20"/>
        <v>0</v>
      </c>
      <c r="T15" s="234">
        <f t="shared" si="21"/>
        <v>0</v>
      </c>
      <c r="U15" s="234">
        <f t="shared" si="22"/>
        <v>0</v>
      </c>
      <c r="V15" s="234">
        <f t="shared" si="23"/>
        <v>0</v>
      </c>
      <c r="W15" s="234">
        <f t="shared" si="24"/>
        <v>0</v>
      </c>
      <c r="X15" s="234">
        <f t="shared" si="25"/>
        <v>17</v>
      </c>
      <c r="Y15" s="234">
        <f t="shared" si="26"/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522</v>
      </c>
      <c r="AK15" s="234" t="s">
        <v>522</v>
      </c>
      <c r="AL15" s="234">
        <v>0</v>
      </c>
      <c r="AM15" s="234" t="s">
        <v>522</v>
      </c>
      <c r="AN15" s="234" t="s">
        <v>522</v>
      </c>
      <c r="AO15" s="234">
        <v>0</v>
      </c>
      <c r="AP15" s="234" t="s">
        <v>522</v>
      </c>
      <c r="AQ15" s="234">
        <v>0</v>
      </c>
      <c r="AR15" s="234" t="s">
        <v>522</v>
      </c>
      <c r="AS15" s="234">
        <v>0</v>
      </c>
      <c r="AT15" s="234">
        <f t="shared" si="27"/>
        <v>0</v>
      </c>
      <c r="AU15" s="234">
        <v>0</v>
      </c>
      <c r="AV15" s="234">
        <v>0</v>
      </c>
      <c r="AW15" s="234">
        <v>0</v>
      </c>
      <c r="AX15" s="234">
        <v>0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522</v>
      </c>
      <c r="BF15" s="234" t="s">
        <v>522</v>
      </c>
      <c r="BG15" s="234" t="s">
        <v>522</v>
      </c>
      <c r="BH15" s="234" t="s">
        <v>522</v>
      </c>
      <c r="BI15" s="234" t="s">
        <v>522</v>
      </c>
      <c r="BJ15" s="234" t="s">
        <v>522</v>
      </c>
      <c r="BK15" s="234" t="s">
        <v>522</v>
      </c>
      <c r="BL15" s="234" t="s">
        <v>522</v>
      </c>
      <c r="BM15" s="234" t="s">
        <v>522</v>
      </c>
      <c r="BN15" s="234">
        <v>0</v>
      </c>
      <c r="BO15" s="234">
        <f t="shared" si="28"/>
        <v>168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168</v>
      </c>
      <c r="CA15" s="234">
        <v>0</v>
      </c>
      <c r="CB15" s="234" t="s">
        <v>522</v>
      </c>
      <c r="CC15" s="234" t="s">
        <v>522</v>
      </c>
      <c r="CD15" s="234" t="s">
        <v>522</v>
      </c>
      <c r="CE15" s="234" t="s">
        <v>522</v>
      </c>
      <c r="CF15" s="234" t="s">
        <v>522</v>
      </c>
      <c r="CG15" s="234" t="s">
        <v>522</v>
      </c>
      <c r="CH15" s="234" t="s">
        <v>522</v>
      </c>
      <c r="CI15" s="234">
        <v>0</v>
      </c>
      <c r="CJ15" s="234">
        <f t="shared" si="29"/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522</v>
      </c>
      <c r="CX15" s="234" t="s">
        <v>522</v>
      </c>
      <c r="CY15" s="234" t="s">
        <v>522</v>
      </c>
      <c r="CZ15" s="234" t="s">
        <v>522</v>
      </c>
      <c r="DA15" s="234" t="s">
        <v>522</v>
      </c>
      <c r="DB15" s="234" t="s">
        <v>522</v>
      </c>
      <c r="DC15" s="234" t="s">
        <v>522</v>
      </c>
      <c r="DD15" s="234">
        <v>0</v>
      </c>
      <c r="DE15" s="234">
        <f t="shared" si="30"/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522</v>
      </c>
      <c r="DS15" s="234" t="s">
        <v>522</v>
      </c>
      <c r="DT15" s="234">
        <v>0</v>
      </c>
      <c r="DU15" s="234" t="s">
        <v>522</v>
      </c>
      <c r="DV15" s="234" t="s">
        <v>522</v>
      </c>
      <c r="DW15" s="234" t="s">
        <v>522</v>
      </c>
      <c r="DX15" s="234" t="s">
        <v>522</v>
      </c>
      <c r="DY15" s="234">
        <v>0</v>
      </c>
      <c r="DZ15" s="234">
        <f t="shared" si="31"/>
        <v>0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522</v>
      </c>
      <c r="EL15" s="234" t="s">
        <v>522</v>
      </c>
      <c r="EM15" s="234" t="s">
        <v>522</v>
      </c>
      <c r="EN15" s="234">
        <v>0</v>
      </c>
      <c r="EO15" s="234">
        <v>0</v>
      </c>
      <c r="EP15" s="234" t="s">
        <v>522</v>
      </c>
      <c r="EQ15" s="234" t="s">
        <v>522</v>
      </c>
      <c r="ER15" s="234" t="s">
        <v>522</v>
      </c>
      <c r="ES15" s="234">
        <v>0</v>
      </c>
      <c r="ET15" s="234">
        <v>0</v>
      </c>
      <c r="EU15" s="234">
        <f t="shared" si="32"/>
        <v>449</v>
      </c>
      <c r="EV15" s="234">
        <v>0</v>
      </c>
      <c r="EW15" s="234">
        <v>0</v>
      </c>
      <c r="EX15" s="234">
        <v>0</v>
      </c>
      <c r="EY15" s="234">
        <v>124</v>
      </c>
      <c r="EZ15" s="234">
        <v>73</v>
      </c>
      <c r="FA15" s="234">
        <v>24</v>
      </c>
      <c r="FB15" s="234">
        <v>2</v>
      </c>
      <c r="FC15" s="234">
        <v>209</v>
      </c>
      <c r="FD15" s="234">
        <v>0</v>
      </c>
      <c r="FE15" s="234">
        <v>0</v>
      </c>
      <c r="FF15" s="234">
        <v>0</v>
      </c>
      <c r="FG15" s="234">
        <v>0</v>
      </c>
      <c r="FH15" s="234" t="s">
        <v>522</v>
      </c>
      <c r="FI15" s="234" t="s">
        <v>522</v>
      </c>
      <c r="FJ15" s="234" t="s">
        <v>522</v>
      </c>
      <c r="FK15" s="234">
        <v>0</v>
      </c>
      <c r="FL15" s="234">
        <v>0</v>
      </c>
      <c r="FM15" s="234">
        <v>0</v>
      </c>
      <c r="FN15" s="234">
        <v>0</v>
      </c>
      <c r="FO15" s="234">
        <v>17</v>
      </c>
    </row>
    <row r="16" spans="1:171" s="201" customFormat="1" ht="12" customHeight="1">
      <c r="A16" s="202" t="s">
        <v>188</v>
      </c>
      <c r="B16" s="203" t="s">
        <v>207</v>
      </c>
      <c r="C16" s="202" t="s">
        <v>208</v>
      </c>
      <c r="D16" s="234">
        <f t="shared" si="5"/>
        <v>103</v>
      </c>
      <c r="E16" s="234">
        <f t="shared" si="6"/>
        <v>0</v>
      </c>
      <c r="F16" s="234">
        <f t="shared" si="7"/>
        <v>0</v>
      </c>
      <c r="G16" s="234">
        <f t="shared" si="8"/>
        <v>0</v>
      </c>
      <c r="H16" s="234">
        <f t="shared" si="9"/>
        <v>42</v>
      </c>
      <c r="I16" s="234">
        <f t="shared" si="10"/>
        <v>0</v>
      </c>
      <c r="J16" s="234">
        <f t="shared" si="11"/>
        <v>0</v>
      </c>
      <c r="K16" s="234">
        <f t="shared" si="12"/>
        <v>0</v>
      </c>
      <c r="L16" s="234">
        <f t="shared" si="13"/>
        <v>0</v>
      </c>
      <c r="M16" s="234">
        <f t="shared" si="14"/>
        <v>0</v>
      </c>
      <c r="N16" s="234">
        <f t="shared" si="15"/>
        <v>0</v>
      </c>
      <c r="O16" s="234">
        <f t="shared" si="16"/>
        <v>49</v>
      </c>
      <c r="P16" s="234">
        <f t="shared" si="17"/>
        <v>0</v>
      </c>
      <c r="Q16" s="234">
        <f t="shared" si="18"/>
        <v>0</v>
      </c>
      <c r="R16" s="234">
        <f t="shared" si="19"/>
        <v>0</v>
      </c>
      <c r="S16" s="234">
        <f t="shared" si="20"/>
        <v>0</v>
      </c>
      <c r="T16" s="234">
        <f t="shared" si="21"/>
        <v>0</v>
      </c>
      <c r="U16" s="234">
        <f t="shared" si="22"/>
        <v>0</v>
      </c>
      <c r="V16" s="234">
        <f t="shared" si="23"/>
        <v>0</v>
      </c>
      <c r="W16" s="234">
        <f t="shared" si="24"/>
        <v>12</v>
      </c>
      <c r="X16" s="234">
        <f t="shared" si="25"/>
        <v>0</v>
      </c>
      <c r="Y16" s="234">
        <f t="shared" si="26"/>
        <v>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522</v>
      </c>
      <c r="AK16" s="234" t="s">
        <v>522</v>
      </c>
      <c r="AL16" s="234">
        <v>0</v>
      </c>
      <c r="AM16" s="234" t="s">
        <v>522</v>
      </c>
      <c r="AN16" s="234" t="s">
        <v>522</v>
      </c>
      <c r="AO16" s="234">
        <v>0</v>
      </c>
      <c r="AP16" s="234" t="s">
        <v>522</v>
      </c>
      <c r="AQ16" s="234">
        <v>0</v>
      </c>
      <c r="AR16" s="234" t="s">
        <v>522</v>
      </c>
      <c r="AS16" s="234">
        <v>0</v>
      </c>
      <c r="AT16" s="234">
        <f t="shared" si="27"/>
        <v>42</v>
      </c>
      <c r="AU16" s="234">
        <v>0</v>
      </c>
      <c r="AV16" s="234">
        <v>0</v>
      </c>
      <c r="AW16" s="234">
        <v>0</v>
      </c>
      <c r="AX16" s="234">
        <v>42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522</v>
      </c>
      <c r="BF16" s="234" t="s">
        <v>522</v>
      </c>
      <c r="BG16" s="234" t="s">
        <v>522</v>
      </c>
      <c r="BH16" s="234" t="s">
        <v>522</v>
      </c>
      <c r="BI16" s="234" t="s">
        <v>522</v>
      </c>
      <c r="BJ16" s="234" t="s">
        <v>522</v>
      </c>
      <c r="BK16" s="234" t="s">
        <v>522</v>
      </c>
      <c r="BL16" s="234" t="s">
        <v>522</v>
      </c>
      <c r="BM16" s="234" t="s">
        <v>522</v>
      </c>
      <c r="BN16" s="234">
        <v>0</v>
      </c>
      <c r="BO16" s="234">
        <f t="shared" si="28"/>
        <v>49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49</v>
      </c>
      <c r="CA16" s="234">
        <v>0</v>
      </c>
      <c r="CB16" s="234" t="s">
        <v>522</v>
      </c>
      <c r="CC16" s="234" t="s">
        <v>522</v>
      </c>
      <c r="CD16" s="234" t="s">
        <v>522</v>
      </c>
      <c r="CE16" s="234" t="s">
        <v>522</v>
      </c>
      <c r="CF16" s="234" t="s">
        <v>522</v>
      </c>
      <c r="CG16" s="234" t="s">
        <v>522</v>
      </c>
      <c r="CH16" s="234" t="s">
        <v>522</v>
      </c>
      <c r="CI16" s="234">
        <v>0</v>
      </c>
      <c r="CJ16" s="234">
        <f t="shared" si="29"/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522</v>
      </c>
      <c r="CX16" s="234" t="s">
        <v>522</v>
      </c>
      <c r="CY16" s="234" t="s">
        <v>522</v>
      </c>
      <c r="CZ16" s="234" t="s">
        <v>522</v>
      </c>
      <c r="DA16" s="234" t="s">
        <v>522</v>
      </c>
      <c r="DB16" s="234" t="s">
        <v>522</v>
      </c>
      <c r="DC16" s="234" t="s">
        <v>522</v>
      </c>
      <c r="DD16" s="234">
        <v>0</v>
      </c>
      <c r="DE16" s="234">
        <f t="shared" si="30"/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522</v>
      </c>
      <c r="DS16" s="234" t="s">
        <v>522</v>
      </c>
      <c r="DT16" s="234">
        <v>0</v>
      </c>
      <c r="DU16" s="234" t="s">
        <v>522</v>
      </c>
      <c r="DV16" s="234" t="s">
        <v>522</v>
      </c>
      <c r="DW16" s="234" t="s">
        <v>522</v>
      </c>
      <c r="DX16" s="234" t="s">
        <v>522</v>
      </c>
      <c r="DY16" s="234">
        <v>0</v>
      </c>
      <c r="DZ16" s="234">
        <f t="shared" si="31"/>
        <v>12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522</v>
      </c>
      <c r="EL16" s="234" t="s">
        <v>522</v>
      </c>
      <c r="EM16" s="234" t="s">
        <v>522</v>
      </c>
      <c r="EN16" s="234">
        <v>0</v>
      </c>
      <c r="EO16" s="234">
        <v>0</v>
      </c>
      <c r="EP16" s="234" t="s">
        <v>522</v>
      </c>
      <c r="EQ16" s="234" t="s">
        <v>522</v>
      </c>
      <c r="ER16" s="234" t="s">
        <v>522</v>
      </c>
      <c r="ES16" s="234">
        <v>12</v>
      </c>
      <c r="ET16" s="234">
        <v>0</v>
      </c>
      <c r="EU16" s="234">
        <f t="shared" si="32"/>
        <v>0</v>
      </c>
      <c r="EV16" s="234">
        <v>0</v>
      </c>
      <c r="EW16" s="234">
        <v>0</v>
      </c>
      <c r="EX16" s="234">
        <v>0</v>
      </c>
      <c r="EY16" s="234">
        <v>0</v>
      </c>
      <c r="EZ16" s="234">
        <v>0</v>
      </c>
      <c r="FA16" s="234">
        <v>0</v>
      </c>
      <c r="FB16" s="234">
        <v>0</v>
      </c>
      <c r="FC16" s="234">
        <v>0</v>
      </c>
      <c r="FD16" s="234">
        <v>0</v>
      </c>
      <c r="FE16" s="234">
        <v>0</v>
      </c>
      <c r="FF16" s="234">
        <v>0</v>
      </c>
      <c r="FG16" s="234">
        <v>0</v>
      </c>
      <c r="FH16" s="234" t="s">
        <v>522</v>
      </c>
      <c r="FI16" s="234" t="s">
        <v>522</v>
      </c>
      <c r="FJ16" s="234" t="s">
        <v>522</v>
      </c>
      <c r="FK16" s="234">
        <v>0</v>
      </c>
      <c r="FL16" s="234">
        <v>0</v>
      </c>
      <c r="FM16" s="234">
        <v>0</v>
      </c>
      <c r="FN16" s="234">
        <v>0</v>
      </c>
      <c r="FO16" s="234">
        <v>0</v>
      </c>
    </row>
    <row r="17" spans="1:171" s="201" customFormat="1" ht="12" customHeight="1">
      <c r="A17" s="202" t="s">
        <v>188</v>
      </c>
      <c r="B17" s="203" t="s">
        <v>209</v>
      </c>
      <c r="C17" s="202" t="s">
        <v>210</v>
      </c>
      <c r="D17" s="234">
        <f t="shared" si="5"/>
        <v>102</v>
      </c>
      <c r="E17" s="234">
        <f t="shared" si="6"/>
        <v>0</v>
      </c>
      <c r="F17" s="234">
        <f t="shared" si="7"/>
        <v>0</v>
      </c>
      <c r="G17" s="234">
        <f t="shared" si="8"/>
        <v>0</v>
      </c>
      <c r="H17" s="234">
        <f t="shared" si="9"/>
        <v>86</v>
      </c>
      <c r="I17" s="234">
        <f t="shared" si="10"/>
        <v>0</v>
      </c>
      <c r="J17" s="234">
        <f t="shared" si="11"/>
        <v>0</v>
      </c>
      <c r="K17" s="234">
        <f t="shared" si="12"/>
        <v>0</v>
      </c>
      <c r="L17" s="234">
        <f t="shared" si="13"/>
        <v>0</v>
      </c>
      <c r="M17" s="234">
        <f t="shared" si="14"/>
        <v>0</v>
      </c>
      <c r="N17" s="234">
        <f t="shared" si="15"/>
        <v>0</v>
      </c>
      <c r="O17" s="234">
        <f t="shared" si="16"/>
        <v>16</v>
      </c>
      <c r="P17" s="234">
        <f t="shared" si="17"/>
        <v>0</v>
      </c>
      <c r="Q17" s="234">
        <f t="shared" si="18"/>
        <v>0</v>
      </c>
      <c r="R17" s="234">
        <f t="shared" si="19"/>
        <v>0</v>
      </c>
      <c r="S17" s="234">
        <f t="shared" si="20"/>
        <v>0</v>
      </c>
      <c r="T17" s="234">
        <f t="shared" si="21"/>
        <v>0</v>
      </c>
      <c r="U17" s="234">
        <f t="shared" si="22"/>
        <v>0</v>
      </c>
      <c r="V17" s="234">
        <f t="shared" si="23"/>
        <v>0</v>
      </c>
      <c r="W17" s="234">
        <f t="shared" si="24"/>
        <v>0</v>
      </c>
      <c r="X17" s="234">
        <f t="shared" si="25"/>
        <v>0</v>
      </c>
      <c r="Y17" s="234">
        <f t="shared" si="26"/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522</v>
      </c>
      <c r="AK17" s="234" t="s">
        <v>522</v>
      </c>
      <c r="AL17" s="234">
        <v>0</v>
      </c>
      <c r="AM17" s="234" t="s">
        <v>522</v>
      </c>
      <c r="AN17" s="234" t="s">
        <v>522</v>
      </c>
      <c r="AO17" s="234">
        <v>0</v>
      </c>
      <c r="AP17" s="234" t="s">
        <v>522</v>
      </c>
      <c r="AQ17" s="234">
        <v>0</v>
      </c>
      <c r="AR17" s="234" t="s">
        <v>522</v>
      </c>
      <c r="AS17" s="234">
        <v>0</v>
      </c>
      <c r="AT17" s="234">
        <f t="shared" si="27"/>
        <v>86</v>
      </c>
      <c r="AU17" s="234">
        <v>0</v>
      </c>
      <c r="AV17" s="234">
        <v>0</v>
      </c>
      <c r="AW17" s="234">
        <v>0</v>
      </c>
      <c r="AX17" s="234">
        <v>86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522</v>
      </c>
      <c r="BF17" s="234" t="s">
        <v>522</v>
      </c>
      <c r="BG17" s="234" t="s">
        <v>522</v>
      </c>
      <c r="BH17" s="234" t="s">
        <v>522</v>
      </c>
      <c r="BI17" s="234" t="s">
        <v>522</v>
      </c>
      <c r="BJ17" s="234" t="s">
        <v>522</v>
      </c>
      <c r="BK17" s="234" t="s">
        <v>522</v>
      </c>
      <c r="BL17" s="234" t="s">
        <v>522</v>
      </c>
      <c r="BM17" s="234" t="s">
        <v>522</v>
      </c>
      <c r="BN17" s="234">
        <v>0</v>
      </c>
      <c r="BO17" s="234">
        <f t="shared" si="28"/>
        <v>16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16</v>
      </c>
      <c r="CA17" s="234">
        <v>0</v>
      </c>
      <c r="CB17" s="234" t="s">
        <v>522</v>
      </c>
      <c r="CC17" s="234" t="s">
        <v>522</v>
      </c>
      <c r="CD17" s="234" t="s">
        <v>522</v>
      </c>
      <c r="CE17" s="234" t="s">
        <v>522</v>
      </c>
      <c r="CF17" s="234" t="s">
        <v>522</v>
      </c>
      <c r="CG17" s="234" t="s">
        <v>522</v>
      </c>
      <c r="CH17" s="234" t="s">
        <v>522</v>
      </c>
      <c r="CI17" s="234">
        <v>0</v>
      </c>
      <c r="CJ17" s="234">
        <f t="shared" si="29"/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522</v>
      </c>
      <c r="CX17" s="234" t="s">
        <v>522</v>
      </c>
      <c r="CY17" s="234" t="s">
        <v>522</v>
      </c>
      <c r="CZ17" s="234" t="s">
        <v>522</v>
      </c>
      <c r="DA17" s="234" t="s">
        <v>522</v>
      </c>
      <c r="DB17" s="234" t="s">
        <v>522</v>
      </c>
      <c r="DC17" s="234" t="s">
        <v>522</v>
      </c>
      <c r="DD17" s="234">
        <v>0</v>
      </c>
      <c r="DE17" s="234">
        <f t="shared" si="30"/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522</v>
      </c>
      <c r="DS17" s="234" t="s">
        <v>522</v>
      </c>
      <c r="DT17" s="234">
        <v>0</v>
      </c>
      <c r="DU17" s="234" t="s">
        <v>522</v>
      </c>
      <c r="DV17" s="234" t="s">
        <v>522</v>
      </c>
      <c r="DW17" s="234" t="s">
        <v>522</v>
      </c>
      <c r="DX17" s="234" t="s">
        <v>522</v>
      </c>
      <c r="DY17" s="234">
        <v>0</v>
      </c>
      <c r="DZ17" s="234">
        <f t="shared" si="31"/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522</v>
      </c>
      <c r="EL17" s="234" t="s">
        <v>522</v>
      </c>
      <c r="EM17" s="234" t="s">
        <v>522</v>
      </c>
      <c r="EN17" s="234">
        <v>0</v>
      </c>
      <c r="EO17" s="234">
        <v>0</v>
      </c>
      <c r="EP17" s="234" t="s">
        <v>522</v>
      </c>
      <c r="EQ17" s="234" t="s">
        <v>522</v>
      </c>
      <c r="ER17" s="234" t="s">
        <v>522</v>
      </c>
      <c r="ES17" s="234">
        <v>0</v>
      </c>
      <c r="ET17" s="234">
        <v>0</v>
      </c>
      <c r="EU17" s="234">
        <f t="shared" si="32"/>
        <v>0</v>
      </c>
      <c r="EV17" s="234">
        <v>0</v>
      </c>
      <c r="EW17" s="234">
        <v>0</v>
      </c>
      <c r="EX17" s="234">
        <v>0</v>
      </c>
      <c r="EY17" s="234">
        <v>0</v>
      </c>
      <c r="EZ17" s="234">
        <v>0</v>
      </c>
      <c r="FA17" s="234">
        <v>0</v>
      </c>
      <c r="FB17" s="234">
        <v>0</v>
      </c>
      <c r="FC17" s="234">
        <v>0</v>
      </c>
      <c r="FD17" s="234">
        <v>0</v>
      </c>
      <c r="FE17" s="234">
        <v>0</v>
      </c>
      <c r="FF17" s="234">
        <v>0</v>
      </c>
      <c r="FG17" s="234">
        <v>0</v>
      </c>
      <c r="FH17" s="234" t="s">
        <v>522</v>
      </c>
      <c r="FI17" s="234" t="s">
        <v>522</v>
      </c>
      <c r="FJ17" s="234" t="s">
        <v>522</v>
      </c>
      <c r="FK17" s="234">
        <v>0</v>
      </c>
      <c r="FL17" s="234">
        <v>0</v>
      </c>
      <c r="FM17" s="234">
        <v>0</v>
      </c>
      <c r="FN17" s="234">
        <v>0</v>
      </c>
      <c r="FO17" s="234">
        <v>0</v>
      </c>
    </row>
    <row r="18" spans="1:171" s="201" customFormat="1" ht="12" customHeight="1">
      <c r="A18" s="202" t="s">
        <v>188</v>
      </c>
      <c r="B18" s="203" t="s">
        <v>211</v>
      </c>
      <c r="C18" s="202" t="s">
        <v>212</v>
      </c>
      <c r="D18" s="234">
        <f t="shared" si="5"/>
        <v>84</v>
      </c>
      <c r="E18" s="234">
        <f t="shared" si="6"/>
        <v>0</v>
      </c>
      <c r="F18" s="234">
        <f t="shared" si="7"/>
        <v>0</v>
      </c>
      <c r="G18" s="234">
        <f t="shared" si="8"/>
        <v>0</v>
      </c>
      <c r="H18" s="234">
        <f t="shared" si="9"/>
        <v>83</v>
      </c>
      <c r="I18" s="234">
        <f t="shared" si="10"/>
        <v>0</v>
      </c>
      <c r="J18" s="234">
        <f t="shared" si="11"/>
        <v>0</v>
      </c>
      <c r="K18" s="234">
        <f t="shared" si="12"/>
        <v>0</v>
      </c>
      <c r="L18" s="234">
        <f t="shared" si="13"/>
        <v>0</v>
      </c>
      <c r="M18" s="234">
        <f t="shared" si="14"/>
        <v>0</v>
      </c>
      <c r="N18" s="234">
        <f t="shared" si="15"/>
        <v>0</v>
      </c>
      <c r="O18" s="234">
        <f t="shared" si="16"/>
        <v>1</v>
      </c>
      <c r="P18" s="234">
        <f t="shared" si="17"/>
        <v>0</v>
      </c>
      <c r="Q18" s="234">
        <f t="shared" si="18"/>
        <v>0</v>
      </c>
      <c r="R18" s="234">
        <f t="shared" si="19"/>
        <v>0</v>
      </c>
      <c r="S18" s="234">
        <f t="shared" si="20"/>
        <v>0</v>
      </c>
      <c r="T18" s="234">
        <f t="shared" si="21"/>
        <v>0</v>
      </c>
      <c r="U18" s="234">
        <f t="shared" si="22"/>
        <v>0</v>
      </c>
      <c r="V18" s="234">
        <f t="shared" si="23"/>
        <v>0</v>
      </c>
      <c r="W18" s="234">
        <f t="shared" si="24"/>
        <v>0</v>
      </c>
      <c r="X18" s="234">
        <f t="shared" si="25"/>
        <v>0</v>
      </c>
      <c r="Y18" s="234">
        <f t="shared" si="26"/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522</v>
      </c>
      <c r="AK18" s="234" t="s">
        <v>522</v>
      </c>
      <c r="AL18" s="234">
        <v>0</v>
      </c>
      <c r="AM18" s="234" t="s">
        <v>522</v>
      </c>
      <c r="AN18" s="234" t="s">
        <v>522</v>
      </c>
      <c r="AO18" s="234">
        <v>0</v>
      </c>
      <c r="AP18" s="234" t="s">
        <v>522</v>
      </c>
      <c r="AQ18" s="234">
        <v>0</v>
      </c>
      <c r="AR18" s="234" t="s">
        <v>522</v>
      </c>
      <c r="AS18" s="234">
        <v>0</v>
      </c>
      <c r="AT18" s="234">
        <f t="shared" si="27"/>
        <v>83</v>
      </c>
      <c r="AU18" s="234">
        <v>0</v>
      </c>
      <c r="AV18" s="234">
        <v>0</v>
      </c>
      <c r="AW18" s="234">
        <v>0</v>
      </c>
      <c r="AX18" s="234">
        <v>83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522</v>
      </c>
      <c r="BF18" s="234" t="s">
        <v>522</v>
      </c>
      <c r="BG18" s="234" t="s">
        <v>522</v>
      </c>
      <c r="BH18" s="234" t="s">
        <v>522</v>
      </c>
      <c r="BI18" s="234" t="s">
        <v>522</v>
      </c>
      <c r="BJ18" s="234" t="s">
        <v>522</v>
      </c>
      <c r="BK18" s="234" t="s">
        <v>522</v>
      </c>
      <c r="BL18" s="234" t="s">
        <v>522</v>
      </c>
      <c r="BM18" s="234" t="s">
        <v>522</v>
      </c>
      <c r="BN18" s="234">
        <v>0</v>
      </c>
      <c r="BO18" s="234">
        <f t="shared" si="28"/>
        <v>1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1</v>
      </c>
      <c r="CA18" s="234">
        <v>0</v>
      </c>
      <c r="CB18" s="234" t="s">
        <v>522</v>
      </c>
      <c r="CC18" s="234" t="s">
        <v>522</v>
      </c>
      <c r="CD18" s="234" t="s">
        <v>522</v>
      </c>
      <c r="CE18" s="234" t="s">
        <v>522</v>
      </c>
      <c r="CF18" s="234" t="s">
        <v>522</v>
      </c>
      <c r="CG18" s="234" t="s">
        <v>522</v>
      </c>
      <c r="CH18" s="234" t="s">
        <v>522</v>
      </c>
      <c r="CI18" s="234">
        <v>0</v>
      </c>
      <c r="CJ18" s="234">
        <f t="shared" si="29"/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522</v>
      </c>
      <c r="CX18" s="234" t="s">
        <v>522</v>
      </c>
      <c r="CY18" s="234" t="s">
        <v>522</v>
      </c>
      <c r="CZ18" s="234" t="s">
        <v>522</v>
      </c>
      <c r="DA18" s="234" t="s">
        <v>522</v>
      </c>
      <c r="DB18" s="234" t="s">
        <v>522</v>
      </c>
      <c r="DC18" s="234" t="s">
        <v>522</v>
      </c>
      <c r="DD18" s="234">
        <v>0</v>
      </c>
      <c r="DE18" s="234">
        <f t="shared" si="30"/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522</v>
      </c>
      <c r="DS18" s="234" t="s">
        <v>522</v>
      </c>
      <c r="DT18" s="234">
        <v>0</v>
      </c>
      <c r="DU18" s="234" t="s">
        <v>522</v>
      </c>
      <c r="DV18" s="234" t="s">
        <v>522</v>
      </c>
      <c r="DW18" s="234" t="s">
        <v>522</v>
      </c>
      <c r="DX18" s="234" t="s">
        <v>522</v>
      </c>
      <c r="DY18" s="234">
        <v>0</v>
      </c>
      <c r="DZ18" s="234">
        <f t="shared" si="31"/>
        <v>0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522</v>
      </c>
      <c r="EL18" s="234" t="s">
        <v>522</v>
      </c>
      <c r="EM18" s="234" t="s">
        <v>522</v>
      </c>
      <c r="EN18" s="234">
        <v>0</v>
      </c>
      <c r="EO18" s="234">
        <v>0</v>
      </c>
      <c r="EP18" s="234" t="s">
        <v>522</v>
      </c>
      <c r="EQ18" s="234" t="s">
        <v>522</v>
      </c>
      <c r="ER18" s="234" t="s">
        <v>522</v>
      </c>
      <c r="ES18" s="234">
        <v>0</v>
      </c>
      <c r="ET18" s="234">
        <v>0</v>
      </c>
      <c r="EU18" s="234">
        <f t="shared" si="32"/>
        <v>0</v>
      </c>
      <c r="EV18" s="234">
        <v>0</v>
      </c>
      <c r="EW18" s="234">
        <v>0</v>
      </c>
      <c r="EX18" s="234">
        <v>0</v>
      </c>
      <c r="EY18" s="234">
        <v>0</v>
      </c>
      <c r="EZ18" s="234">
        <v>0</v>
      </c>
      <c r="FA18" s="234">
        <v>0</v>
      </c>
      <c r="FB18" s="234">
        <v>0</v>
      </c>
      <c r="FC18" s="234">
        <v>0</v>
      </c>
      <c r="FD18" s="234">
        <v>0</v>
      </c>
      <c r="FE18" s="234">
        <v>0</v>
      </c>
      <c r="FF18" s="234">
        <v>0</v>
      </c>
      <c r="FG18" s="234">
        <v>0</v>
      </c>
      <c r="FH18" s="234" t="s">
        <v>522</v>
      </c>
      <c r="FI18" s="234" t="s">
        <v>522</v>
      </c>
      <c r="FJ18" s="234" t="s">
        <v>522</v>
      </c>
      <c r="FK18" s="234">
        <v>0</v>
      </c>
      <c r="FL18" s="234">
        <v>0</v>
      </c>
      <c r="FM18" s="234">
        <v>0</v>
      </c>
      <c r="FN18" s="234">
        <v>0</v>
      </c>
      <c r="FO18" s="234">
        <v>0</v>
      </c>
    </row>
    <row r="19" spans="1:171" s="201" customFormat="1" ht="12" customHeight="1">
      <c r="A19" s="202" t="s">
        <v>188</v>
      </c>
      <c r="B19" s="203" t="s">
        <v>213</v>
      </c>
      <c r="C19" s="202" t="s">
        <v>214</v>
      </c>
      <c r="D19" s="234">
        <f t="shared" si="5"/>
        <v>220</v>
      </c>
      <c r="E19" s="234">
        <f t="shared" si="6"/>
        <v>0</v>
      </c>
      <c r="F19" s="234">
        <f t="shared" si="7"/>
        <v>0</v>
      </c>
      <c r="G19" s="234">
        <f t="shared" si="8"/>
        <v>0</v>
      </c>
      <c r="H19" s="234">
        <f t="shared" si="9"/>
        <v>112</v>
      </c>
      <c r="I19" s="234">
        <f t="shared" si="10"/>
        <v>103</v>
      </c>
      <c r="J19" s="234">
        <f t="shared" si="11"/>
        <v>0</v>
      </c>
      <c r="K19" s="234">
        <f t="shared" si="12"/>
        <v>4</v>
      </c>
      <c r="L19" s="234">
        <f t="shared" si="13"/>
        <v>0</v>
      </c>
      <c r="M19" s="234">
        <f t="shared" si="14"/>
        <v>0</v>
      </c>
      <c r="N19" s="234">
        <f t="shared" si="15"/>
        <v>0</v>
      </c>
      <c r="O19" s="234">
        <f t="shared" si="16"/>
        <v>1</v>
      </c>
      <c r="P19" s="234">
        <f t="shared" si="17"/>
        <v>0</v>
      </c>
      <c r="Q19" s="234">
        <f t="shared" si="18"/>
        <v>0</v>
      </c>
      <c r="R19" s="234">
        <f t="shared" si="19"/>
        <v>0</v>
      </c>
      <c r="S19" s="234">
        <f t="shared" si="20"/>
        <v>0</v>
      </c>
      <c r="T19" s="234">
        <f t="shared" si="21"/>
        <v>0</v>
      </c>
      <c r="U19" s="234">
        <f t="shared" si="22"/>
        <v>0</v>
      </c>
      <c r="V19" s="234">
        <f t="shared" si="23"/>
        <v>0</v>
      </c>
      <c r="W19" s="234">
        <f t="shared" si="24"/>
        <v>0</v>
      </c>
      <c r="X19" s="234">
        <f t="shared" si="25"/>
        <v>0</v>
      </c>
      <c r="Y19" s="234">
        <f t="shared" si="26"/>
        <v>4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4</v>
      </c>
      <c r="AG19" s="234">
        <v>0</v>
      </c>
      <c r="AH19" s="234">
        <v>0</v>
      </c>
      <c r="AI19" s="234">
        <v>0</v>
      </c>
      <c r="AJ19" s="234" t="s">
        <v>522</v>
      </c>
      <c r="AK19" s="234" t="s">
        <v>522</v>
      </c>
      <c r="AL19" s="234">
        <v>0</v>
      </c>
      <c r="AM19" s="234" t="s">
        <v>522</v>
      </c>
      <c r="AN19" s="234" t="s">
        <v>522</v>
      </c>
      <c r="AO19" s="234">
        <v>0</v>
      </c>
      <c r="AP19" s="234" t="s">
        <v>522</v>
      </c>
      <c r="AQ19" s="234">
        <v>0</v>
      </c>
      <c r="AR19" s="234" t="s">
        <v>522</v>
      </c>
      <c r="AS19" s="234">
        <v>0</v>
      </c>
      <c r="AT19" s="234">
        <f t="shared" si="27"/>
        <v>113</v>
      </c>
      <c r="AU19" s="234">
        <v>0</v>
      </c>
      <c r="AV19" s="234">
        <v>0</v>
      </c>
      <c r="AW19" s="234">
        <v>0</v>
      </c>
      <c r="AX19" s="234">
        <v>112</v>
      </c>
      <c r="AY19" s="234">
        <v>1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522</v>
      </c>
      <c r="BF19" s="234" t="s">
        <v>522</v>
      </c>
      <c r="BG19" s="234" t="s">
        <v>522</v>
      </c>
      <c r="BH19" s="234" t="s">
        <v>522</v>
      </c>
      <c r="BI19" s="234" t="s">
        <v>522</v>
      </c>
      <c r="BJ19" s="234" t="s">
        <v>522</v>
      </c>
      <c r="BK19" s="234" t="s">
        <v>522</v>
      </c>
      <c r="BL19" s="234" t="s">
        <v>522</v>
      </c>
      <c r="BM19" s="234" t="s">
        <v>522</v>
      </c>
      <c r="BN19" s="234">
        <v>0</v>
      </c>
      <c r="BO19" s="234">
        <f t="shared" si="28"/>
        <v>1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1</v>
      </c>
      <c r="CA19" s="234">
        <v>0</v>
      </c>
      <c r="CB19" s="234" t="s">
        <v>522</v>
      </c>
      <c r="CC19" s="234" t="s">
        <v>522</v>
      </c>
      <c r="CD19" s="234" t="s">
        <v>522</v>
      </c>
      <c r="CE19" s="234" t="s">
        <v>522</v>
      </c>
      <c r="CF19" s="234" t="s">
        <v>522</v>
      </c>
      <c r="CG19" s="234" t="s">
        <v>522</v>
      </c>
      <c r="CH19" s="234" t="s">
        <v>522</v>
      </c>
      <c r="CI19" s="234">
        <v>0</v>
      </c>
      <c r="CJ19" s="234">
        <f t="shared" si="29"/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522</v>
      </c>
      <c r="CX19" s="234" t="s">
        <v>522</v>
      </c>
      <c r="CY19" s="234" t="s">
        <v>522</v>
      </c>
      <c r="CZ19" s="234" t="s">
        <v>522</v>
      </c>
      <c r="DA19" s="234" t="s">
        <v>522</v>
      </c>
      <c r="DB19" s="234" t="s">
        <v>522</v>
      </c>
      <c r="DC19" s="234" t="s">
        <v>522</v>
      </c>
      <c r="DD19" s="234">
        <v>0</v>
      </c>
      <c r="DE19" s="234">
        <f t="shared" si="30"/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522</v>
      </c>
      <c r="DS19" s="234" t="s">
        <v>522</v>
      </c>
      <c r="DT19" s="234">
        <v>0</v>
      </c>
      <c r="DU19" s="234" t="s">
        <v>522</v>
      </c>
      <c r="DV19" s="234" t="s">
        <v>522</v>
      </c>
      <c r="DW19" s="234" t="s">
        <v>522</v>
      </c>
      <c r="DX19" s="234" t="s">
        <v>522</v>
      </c>
      <c r="DY19" s="234">
        <v>0</v>
      </c>
      <c r="DZ19" s="234">
        <f t="shared" si="31"/>
        <v>0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522</v>
      </c>
      <c r="EL19" s="234" t="s">
        <v>522</v>
      </c>
      <c r="EM19" s="234" t="s">
        <v>522</v>
      </c>
      <c r="EN19" s="234">
        <v>0</v>
      </c>
      <c r="EO19" s="234">
        <v>0</v>
      </c>
      <c r="EP19" s="234" t="s">
        <v>522</v>
      </c>
      <c r="EQ19" s="234" t="s">
        <v>522</v>
      </c>
      <c r="ER19" s="234" t="s">
        <v>522</v>
      </c>
      <c r="ES19" s="234">
        <v>0</v>
      </c>
      <c r="ET19" s="234">
        <v>0</v>
      </c>
      <c r="EU19" s="234">
        <f t="shared" si="32"/>
        <v>102</v>
      </c>
      <c r="EV19" s="234">
        <v>0</v>
      </c>
      <c r="EW19" s="234">
        <v>0</v>
      </c>
      <c r="EX19" s="234">
        <v>0</v>
      </c>
      <c r="EY19" s="234">
        <v>0</v>
      </c>
      <c r="EZ19" s="234">
        <v>102</v>
      </c>
      <c r="FA19" s="234">
        <v>0</v>
      </c>
      <c r="FB19" s="234">
        <v>0</v>
      </c>
      <c r="FC19" s="234">
        <v>0</v>
      </c>
      <c r="FD19" s="234">
        <v>0</v>
      </c>
      <c r="FE19" s="234">
        <v>0</v>
      </c>
      <c r="FF19" s="234">
        <v>0</v>
      </c>
      <c r="FG19" s="234">
        <v>0</v>
      </c>
      <c r="FH19" s="234" t="s">
        <v>522</v>
      </c>
      <c r="FI19" s="234" t="s">
        <v>522</v>
      </c>
      <c r="FJ19" s="234" t="s">
        <v>522</v>
      </c>
      <c r="FK19" s="234">
        <v>0</v>
      </c>
      <c r="FL19" s="234">
        <v>0</v>
      </c>
      <c r="FM19" s="234">
        <v>0</v>
      </c>
      <c r="FN19" s="234">
        <v>0</v>
      </c>
      <c r="FO19" s="234">
        <v>0</v>
      </c>
    </row>
    <row r="20" spans="1:171" s="201" customFormat="1" ht="12" customHeight="1">
      <c r="A20" s="202" t="s">
        <v>188</v>
      </c>
      <c r="B20" s="203" t="s">
        <v>215</v>
      </c>
      <c r="C20" s="202" t="s">
        <v>216</v>
      </c>
      <c r="D20" s="234">
        <f t="shared" si="5"/>
        <v>221</v>
      </c>
      <c r="E20" s="234">
        <f t="shared" si="6"/>
        <v>150</v>
      </c>
      <c r="F20" s="234">
        <f t="shared" si="7"/>
        <v>1</v>
      </c>
      <c r="G20" s="234">
        <f t="shared" si="8"/>
        <v>0</v>
      </c>
      <c r="H20" s="234">
        <f t="shared" si="9"/>
        <v>26</v>
      </c>
      <c r="I20" s="234">
        <f t="shared" si="10"/>
        <v>8</v>
      </c>
      <c r="J20" s="234">
        <f t="shared" si="11"/>
        <v>5</v>
      </c>
      <c r="K20" s="234">
        <f t="shared" si="12"/>
        <v>0</v>
      </c>
      <c r="L20" s="234">
        <f t="shared" si="13"/>
        <v>1</v>
      </c>
      <c r="M20" s="234">
        <f t="shared" si="14"/>
        <v>0</v>
      </c>
      <c r="N20" s="234">
        <f t="shared" si="15"/>
        <v>0</v>
      </c>
      <c r="O20" s="234">
        <f t="shared" si="16"/>
        <v>0</v>
      </c>
      <c r="P20" s="234">
        <f t="shared" si="17"/>
        <v>0</v>
      </c>
      <c r="Q20" s="234">
        <f t="shared" si="18"/>
        <v>9</v>
      </c>
      <c r="R20" s="234">
        <f t="shared" si="19"/>
        <v>20</v>
      </c>
      <c r="S20" s="234">
        <f t="shared" si="20"/>
        <v>1</v>
      </c>
      <c r="T20" s="234">
        <f t="shared" si="21"/>
        <v>0</v>
      </c>
      <c r="U20" s="234">
        <f t="shared" si="22"/>
        <v>0</v>
      </c>
      <c r="V20" s="234">
        <f t="shared" si="23"/>
        <v>0</v>
      </c>
      <c r="W20" s="234">
        <f t="shared" si="24"/>
        <v>0</v>
      </c>
      <c r="X20" s="234">
        <f t="shared" si="25"/>
        <v>0</v>
      </c>
      <c r="Y20" s="234">
        <f t="shared" si="26"/>
        <v>9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522</v>
      </c>
      <c r="AK20" s="234" t="s">
        <v>522</v>
      </c>
      <c r="AL20" s="234">
        <v>9</v>
      </c>
      <c r="AM20" s="234" t="s">
        <v>522</v>
      </c>
      <c r="AN20" s="234" t="s">
        <v>522</v>
      </c>
      <c r="AO20" s="234">
        <v>0</v>
      </c>
      <c r="AP20" s="234" t="s">
        <v>522</v>
      </c>
      <c r="AQ20" s="234">
        <v>0</v>
      </c>
      <c r="AR20" s="234" t="s">
        <v>522</v>
      </c>
      <c r="AS20" s="234">
        <v>0</v>
      </c>
      <c r="AT20" s="234">
        <f t="shared" si="27"/>
        <v>0</v>
      </c>
      <c r="AU20" s="234">
        <v>0</v>
      </c>
      <c r="AV20" s="234">
        <v>0</v>
      </c>
      <c r="AW20" s="234">
        <v>0</v>
      </c>
      <c r="AX20" s="234">
        <v>0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522</v>
      </c>
      <c r="BF20" s="234" t="s">
        <v>522</v>
      </c>
      <c r="BG20" s="234" t="s">
        <v>522</v>
      </c>
      <c r="BH20" s="234" t="s">
        <v>522</v>
      </c>
      <c r="BI20" s="234" t="s">
        <v>522</v>
      </c>
      <c r="BJ20" s="234" t="s">
        <v>522</v>
      </c>
      <c r="BK20" s="234" t="s">
        <v>522</v>
      </c>
      <c r="BL20" s="234" t="s">
        <v>522</v>
      </c>
      <c r="BM20" s="234" t="s">
        <v>522</v>
      </c>
      <c r="BN20" s="234">
        <v>0</v>
      </c>
      <c r="BO20" s="234">
        <f t="shared" si="28"/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522</v>
      </c>
      <c r="CC20" s="234" t="s">
        <v>522</v>
      </c>
      <c r="CD20" s="234" t="s">
        <v>522</v>
      </c>
      <c r="CE20" s="234" t="s">
        <v>522</v>
      </c>
      <c r="CF20" s="234" t="s">
        <v>522</v>
      </c>
      <c r="CG20" s="234" t="s">
        <v>522</v>
      </c>
      <c r="CH20" s="234" t="s">
        <v>522</v>
      </c>
      <c r="CI20" s="234">
        <v>0</v>
      </c>
      <c r="CJ20" s="234">
        <f t="shared" si="29"/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522</v>
      </c>
      <c r="CX20" s="234" t="s">
        <v>522</v>
      </c>
      <c r="CY20" s="234" t="s">
        <v>522</v>
      </c>
      <c r="CZ20" s="234" t="s">
        <v>522</v>
      </c>
      <c r="DA20" s="234" t="s">
        <v>522</v>
      </c>
      <c r="DB20" s="234" t="s">
        <v>522</v>
      </c>
      <c r="DC20" s="234" t="s">
        <v>522</v>
      </c>
      <c r="DD20" s="234">
        <v>0</v>
      </c>
      <c r="DE20" s="234">
        <f t="shared" si="30"/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522</v>
      </c>
      <c r="DS20" s="234" t="s">
        <v>522</v>
      </c>
      <c r="DT20" s="234">
        <v>0</v>
      </c>
      <c r="DU20" s="234" t="s">
        <v>522</v>
      </c>
      <c r="DV20" s="234" t="s">
        <v>522</v>
      </c>
      <c r="DW20" s="234" t="s">
        <v>522</v>
      </c>
      <c r="DX20" s="234" t="s">
        <v>522</v>
      </c>
      <c r="DY20" s="234">
        <v>0</v>
      </c>
      <c r="DZ20" s="234">
        <f t="shared" si="31"/>
        <v>21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522</v>
      </c>
      <c r="EL20" s="234" t="s">
        <v>522</v>
      </c>
      <c r="EM20" s="234" t="s">
        <v>522</v>
      </c>
      <c r="EN20" s="234">
        <v>20</v>
      </c>
      <c r="EO20" s="234">
        <v>1</v>
      </c>
      <c r="EP20" s="234" t="s">
        <v>522</v>
      </c>
      <c r="EQ20" s="234" t="s">
        <v>522</v>
      </c>
      <c r="ER20" s="234" t="s">
        <v>522</v>
      </c>
      <c r="ES20" s="234">
        <v>0</v>
      </c>
      <c r="ET20" s="234">
        <v>0</v>
      </c>
      <c r="EU20" s="234">
        <f t="shared" si="32"/>
        <v>191</v>
      </c>
      <c r="EV20" s="234">
        <v>150</v>
      </c>
      <c r="EW20" s="234">
        <v>1</v>
      </c>
      <c r="EX20" s="234">
        <v>0</v>
      </c>
      <c r="EY20" s="234">
        <v>26</v>
      </c>
      <c r="EZ20" s="234">
        <v>8</v>
      </c>
      <c r="FA20" s="234">
        <v>5</v>
      </c>
      <c r="FB20" s="234">
        <v>0</v>
      </c>
      <c r="FC20" s="234">
        <v>1</v>
      </c>
      <c r="FD20" s="234">
        <v>0</v>
      </c>
      <c r="FE20" s="234">
        <v>0</v>
      </c>
      <c r="FF20" s="234">
        <v>0</v>
      </c>
      <c r="FG20" s="234">
        <v>0</v>
      </c>
      <c r="FH20" s="234" t="s">
        <v>522</v>
      </c>
      <c r="FI20" s="234" t="s">
        <v>522</v>
      </c>
      <c r="FJ20" s="234" t="s">
        <v>522</v>
      </c>
      <c r="FK20" s="234">
        <v>0</v>
      </c>
      <c r="FL20" s="234">
        <v>0</v>
      </c>
      <c r="FM20" s="234">
        <v>0</v>
      </c>
      <c r="FN20" s="234">
        <v>0</v>
      </c>
      <c r="FO20" s="234">
        <v>0</v>
      </c>
    </row>
    <row r="21" spans="1:171" s="201" customFormat="1" ht="12" customHeight="1">
      <c r="A21" s="202" t="s">
        <v>188</v>
      </c>
      <c r="B21" s="203" t="s">
        <v>217</v>
      </c>
      <c r="C21" s="202" t="s">
        <v>218</v>
      </c>
      <c r="D21" s="234">
        <f t="shared" si="5"/>
        <v>1082</v>
      </c>
      <c r="E21" s="234">
        <f t="shared" si="6"/>
        <v>680</v>
      </c>
      <c r="F21" s="234">
        <f t="shared" si="7"/>
        <v>5</v>
      </c>
      <c r="G21" s="234">
        <f t="shared" si="8"/>
        <v>24</v>
      </c>
      <c r="H21" s="234">
        <f t="shared" si="9"/>
        <v>124</v>
      </c>
      <c r="I21" s="234">
        <f t="shared" si="10"/>
        <v>38</v>
      </c>
      <c r="J21" s="234">
        <f t="shared" si="11"/>
        <v>25</v>
      </c>
      <c r="K21" s="234">
        <f t="shared" si="12"/>
        <v>8</v>
      </c>
      <c r="L21" s="234">
        <f t="shared" si="13"/>
        <v>3</v>
      </c>
      <c r="M21" s="234">
        <f t="shared" si="14"/>
        <v>0</v>
      </c>
      <c r="N21" s="234">
        <f t="shared" si="15"/>
        <v>0</v>
      </c>
      <c r="O21" s="234">
        <f t="shared" si="16"/>
        <v>1</v>
      </c>
      <c r="P21" s="234">
        <f t="shared" si="17"/>
        <v>0</v>
      </c>
      <c r="Q21" s="234">
        <f t="shared" si="18"/>
        <v>154</v>
      </c>
      <c r="R21" s="234">
        <f t="shared" si="19"/>
        <v>0</v>
      </c>
      <c r="S21" s="234">
        <f t="shared" si="20"/>
        <v>0</v>
      </c>
      <c r="T21" s="234">
        <f t="shared" si="21"/>
        <v>0</v>
      </c>
      <c r="U21" s="234">
        <f t="shared" si="22"/>
        <v>0</v>
      </c>
      <c r="V21" s="234">
        <f t="shared" si="23"/>
        <v>0</v>
      </c>
      <c r="W21" s="234">
        <f t="shared" si="24"/>
        <v>0</v>
      </c>
      <c r="X21" s="234">
        <f t="shared" si="25"/>
        <v>20</v>
      </c>
      <c r="Y21" s="234">
        <f t="shared" si="26"/>
        <v>154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522</v>
      </c>
      <c r="AK21" s="234" t="s">
        <v>522</v>
      </c>
      <c r="AL21" s="234">
        <v>154</v>
      </c>
      <c r="AM21" s="234" t="s">
        <v>522</v>
      </c>
      <c r="AN21" s="234" t="s">
        <v>522</v>
      </c>
      <c r="AO21" s="234">
        <v>0</v>
      </c>
      <c r="AP21" s="234" t="s">
        <v>522</v>
      </c>
      <c r="AQ21" s="234">
        <v>0</v>
      </c>
      <c r="AR21" s="234" t="s">
        <v>522</v>
      </c>
      <c r="AS21" s="234">
        <v>0</v>
      </c>
      <c r="AT21" s="234">
        <f t="shared" si="27"/>
        <v>8</v>
      </c>
      <c r="AU21" s="234">
        <v>0</v>
      </c>
      <c r="AV21" s="234">
        <v>0</v>
      </c>
      <c r="AW21" s="234">
        <v>0</v>
      </c>
      <c r="AX21" s="234">
        <v>0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522</v>
      </c>
      <c r="BF21" s="234" t="s">
        <v>522</v>
      </c>
      <c r="BG21" s="234" t="s">
        <v>522</v>
      </c>
      <c r="BH21" s="234" t="s">
        <v>522</v>
      </c>
      <c r="BI21" s="234" t="s">
        <v>522</v>
      </c>
      <c r="BJ21" s="234" t="s">
        <v>522</v>
      </c>
      <c r="BK21" s="234" t="s">
        <v>522</v>
      </c>
      <c r="BL21" s="234" t="s">
        <v>522</v>
      </c>
      <c r="BM21" s="234" t="s">
        <v>522</v>
      </c>
      <c r="BN21" s="234">
        <v>8</v>
      </c>
      <c r="BO21" s="234">
        <f t="shared" si="28"/>
        <v>1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1</v>
      </c>
      <c r="CA21" s="234">
        <v>0</v>
      </c>
      <c r="CB21" s="234" t="s">
        <v>522</v>
      </c>
      <c r="CC21" s="234" t="s">
        <v>522</v>
      </c>
      <c r="CD21" s="234" t="s">
        <v>522</v>
      </c>
      <c r="CE21" s="234" t="s">
        <v>522</v>
      </c>
      <c r="CF21" s="234" t="s">
        <v>522</v>
      </c>
      <c r="CG21" s="234" t="s">
        <v>522</v>
      </c>
      <c r="CH21" s="234" t="s">
        <v>522</v>
      </c>
      <c r="CI21" s="234">
        <v>0</v>
      </c>
      <c r="CJ21" s="234">
        <f t="shared" si="29"/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522</v>
      </c>
      <c r="CX21" s="234" t="s">
        <v>522</v>
      </c>
      <c r="CY21" s="234" t="s">
        <v>522</v>
      </c>
      <c r="CZ21" s="234" t="s">
        <v>522</v>
      </c>
      <c r="DA21" s="234" t="s">
        <v>522</v>
      </c>
      <c r="DB21" s="234" t="s">
        <v>522</v>
      </c>
      <c r="DC21" s="234" t="s">
        <v>522</v>
      </c>
      <c r="DD21" s="234">
        <v>0</v>
      </c>
      <c r="DE21" s="234">
        <f t="shared" si="30"/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522</v>
      </c>
      <c r="DS21" s="234" t="s">
        <v>522</v>
      </c>
      <c r="DT21" s="234">
        <v>0</v>
      </c>
      <c r="DU21" s="234" t="s">
        <v>522</v>
      </c>
      <c r="DV21" s="234" t="s">
        <v>522</v>
      </c>
      <c r="DW21" s="234" t="s">
        <v>522</v>
      </c>
      <c r="DX21" s="234" t="s">
        <v>522</v>
      </c>
      <c r="DY21" s="234">
        <v>0</v>
      </c>
      <c r="DZ21" s="234">
        <f t="shared" si="31"/>
        <v>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522</v>
      </c>
      <c r="EL21" s="234" t="s">
        <v>522</v>
      </c>
      <c r="EM21" s="234" t="s">
        <v>522</v>
      </c>
      <c r="EN21" s="234">
        <v>0</v>
      </c>
      <c r="EO21" s="234">
        <v>0</v>
      </c>
      <c r="EP21" s="234" t="s">
        <v>522</v>
      </c>
      <c r="EQ21" s="234" t="s">
        <v>522</v>
      </c>
      <c r="ER21" s="234" t="s">
        <v>522</v>
      </c>
      <c r="ES21" s="234">
        <v>0</v>
      </c>
      <c r="ET21" s="234">
        <v>0</v>
      </c>
      <c r="EU21" s="234">
        <f t="shared" si="32"/>
        <v>919</v>
      </c>
      <c r="EV21" s="234">
        <v>680</v>
      </c>
      <c r="EW21" s="234">
        <v>5</v>
      </c>
      <c r="EX21" s="234">
        <v>24</v>
      </c>
      <c r="EY21" s="234">
        <v>124</v>
      </c>
      <c r="EZ21" s="234">
        <v>38</v>
      </c>
      <c r="FA21" s="234">
        <v>25</v>
      </c>
      <c r="FB21" s="234">
        <v>8</v>
      </c>
      <c r="FC21" s="234">
        <v>3</v>
      </c>
      <c r="FD21" s="234">
        <v>0</v>
      </c>
      <c r="FE21" s="234">
        <v>0</v>
      </c>
      <c r="FF21" s="234">
        <v>0</v>
      </c>
      <c r="FG21" s="234">
        <v>0</v>
      </c>
      <c r="FH21" s="234" t="s">
        <v>522</v>
      </c>
      <c r="FI21" s="234" t="s">
        <v>522</v>
      </c>
      <c r="FJ21" s="234" t="s">
        <v>522</v>
      </c>
      <c r="FK21" s="234">
        <v>0</v>
      </c>
      <c r="FL21" s="234">
        <v>0</v>
      </c>
      <c r="FM21" s="234">
        <v>0</v>
      </c>
      <c r="FN21" s="234">
        <v>0</v>
      </c>
      <c r="FO21" s="234">
        <v>12</v>
      </c>
    </row>
    <row r="22" spans="1:171" s="201" customFormat="1" ht="12" customHeight="1">
      <c r="A22" s="202" t="s">
        <v>188</v>
      </c>
      <c r="B22" s="203" t="s">
        <v>219</v>
      </c>
      <c r="C22" s="202" t="s">
        <v>220</v>
      </c>
      <c r="D22" s="234">
        <f t="shared" si="5"/>
        <v>619</v>
      </c>
      <c r="E22" s="234">
        <f t="shared" si="6"/>
        <v>314</v>
      </c>
      <c r="F22" s="234">
        <f t="shared" si="7"/>
        <v>2</v>
      </c>
      <c r="G22" s="234">
        <f t="shared" si="8"/>
        <v>0</v>
      </c>
      <c r="H22" s="234">
        <f t="shared" si="9"/>
        <v>88</v>
      </c>
      <c r="I22" s="234">
        <f t="shared" si="10"/>
        <v>27</v>
      </c>
      <c r="J22" s="234">
        <f t="shared" si="11"/>
        <v>17</v>
      </c>
      <c r="K22" s="234">
        <f t="shared" si="12"/>
        <v>0</v>
      </c>
      <c r="L22" s="234">
        <f t="shared" si="13"/>
        <v>0</v>
      </c>
      <c r="M22" s="234">
        <f t="shared" si="14"/>
        <v>43</v>
      </c>
      <c r="N22" s="234">
        <f t="shared" si="15"/>
        <v>0</v>
      </c>
      <c r="O22" s="234">
        <f t="shared" si="16"/>
        <v>2</v>
      </c>
      <c r="P22" s="234">
        <f t="shared" si="17"/>
        <v>0</v>
      </c>
      <c r="Q22" s="234">
        <f t="shared" si="18"/>
        <v>117</v>
      </c>
      <c r="R22" s="234">
        <f t="shared" si="19"/>
        <v>0</v>
      </c>
      <c r="S22" s="234">
        <f t="shared" si="20"/>
        <v>0</v>
      </c>
      <c r="T22" s="234">
        <f t="shared" si="21"/>
        <v>0</v>
      </c>
      <c r="U22" s="234">
        <f t="shared" si="22"/>
        <v>0</v>
      </c>
      <c r="V22" s="234">
        <f t="shared" si="23"/>
        <v>0</v>
      </c>
      <c r="W22" s="234">
        <f t="shared" si="24"/>
        <v>0</v>
      </c>
      <c r="X22" s="234">
        <f t="shared" si="25"/>
        <v>9</v>
      </c>
      <c r="Y22" s="234">
        <f t="shared" si="26"/>
        <v>117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522</v>
      </c>
      <c r="AK22" s="234" t="s">
        <v>522</v>
      </c>
      <c r="AL22" s="234">
        <v>117</v>
      </c>
      <c r="AM22" s="234" t="s">
        <v>522</v>
      </c>
      <c r="AN22" s="234" t="s">
        <v>522</v>
      </c>
      <c r="AO22" s="234">
        <v>0</v>
      </c>
      <c r="AP22" s="234" t="s">
        <v>522</v>
      </c>
      <c r="AQ22" s="234">
        <v>0</v>
      </c>
      <c r="AR22" s="234" t="s">
        <v>522</v>
      </c>
      <c r="AS22" s="234">
        <v>0</v>
      </c>
      <c r="AT22" s="234">
        <f t="shared" si="27"/>
        <v>0</v>
      </c>
      <c r="AU22" s="234">
        <v>0</v>
      </c>
      <c r="AV22" s="234">
        <v>0</v>
      </c>
      <c r="AW22" s="234">
        <v>0</v>
      </c>
      <c r="AX22" s="234">
        <v>0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 t="s">
        <v>522</v>
      </c>
      <c r="BF22" s="234" t="s">
        <v>522</v>
      </c>
      <c r="BG22" s="234" t="s">
        <v>522</v>
      </c>
      <c r="BH22" s="234" t="s">
        <v>522</v>
      </c>
      <c r="BI22" s="234" t="s">
        <v>522</v>
      </c>
      <c r="BJ22" s="234" t="s">
        <v>522</v>
      </c>
      <c r="BK22" s="234" t="s">
        <v>522</v>
      </c>
      <c r="BL22" s="234" t="s">
        <v>522</v>
      </c>
      <c r="BM22" s="234" t="s">
        <v>522</v>
      </c>
      <c r="BN22" s="234">
        <v>0</v>
      </c>
      <c r="BO22" s="234">
        <f t="shared" si="28"/>
        <v>2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2</v>
      </c>
      <c r="CA22" s="234">
        <v>0</v>
      </c>
      <c r="CB22" s="234" t="s">
        <v>522</v>
      </c>
      <c r="CC22" s="234" t="s">
        <v>522</v>
      </c>
      <c r="CD22" s="234" t="s">
        <v>522</v>
      </c>
      <c r="CE22" s="234" t="s">
        <v>522</v>
      </c>
      <c r="CF22" s="234" t="s">
        <v>522</v>
      </c>
      <c r="CG22" s="234" t="s">
        <v>522</v>
      </c>
      <c r="CH22" s="234" t="s">
        <v>522</v>
      </c>
      <c r="CI22" s="234">
        <v>0</v>
      </c>
      <c r="CJ22" s="234">
        <f t="shared" si="29"/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522</v>
      </c>
      <c r="CX22" s="234" t="s">
        <v>522</v>
      </c>
      <c r="CY22" s="234" t="s">
        <v>522</v>
      </c>
      <c r="CZ22" s="234" t="s">
        <v>522</v>
      </c>
      <c r="DA22" s="234" t="s">
        <v>522</v>
      </c>
      <c r="DB22" s="234" t="s">
        <v>522</v>
      </c>
      <c r="DC22" s="234" t="s">
        <v>522</v>
      </c>
      <c r="DD22" s="234">
        <v>0</v>
      </c>
      <c r="DE22" s="234">
        <f t="shared" si="30"/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522</v>
      </c>
      <c r="DS22" s="234" t="s">
        <v>522</v>
      </c>
      <c r="DT22" s="234">
        <v>0</v>
      </c>
      <c r="DU22" s="234" t="s">
        <v>522</v>
      </c>
      <c r="DV22" s="234" t="s">
        <v>522</v>
      </c>
      <c r="DW22" s="234" t="s">
        <v>522</v>
      </c>
      <c r="DX22" s="234" t="s">
        <v>522</v>
      </c>
      <c r="DY22" s="234">
        <v>0</v>
      </c>
      <c r="DZ22" s="234">
        <f t="shared" si="31"/>
        <v>0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522</v>
      </c>
      <c r="EL22" s="234" t="s">
        <v>522</v>
      </c>
      <c r="EM22" s="234" t="s">
        <v>522</v>
      </c>
      <c r="EN22" s="234">
        <v>0</v>
      </c>
      <c r="EO22" s="234">
        <v>0</v>
      </c>
      <c r="EP22" s="234" t="s">
        <v>522</v>
      </c>
      <c r="EQ22" s="234" t="s">
        <v>522</v>
      </c>
      <c r="ER22" s="234" t="s">
        <v>522</v>
      </c>
      <c r="ES22" s="234">
        <v>0</v>
      </c>
      <c r="ET22" s="234">
        <v>0</v>
      </c>
      <c r="EU22" s="234">
        <f t="shared" si="32"/>
        <v>500</v>
      </c>
      <c r="EV22" s="234">
        <v>314</v>
      </c>
      <c r="EW22" s="234">
        <v>2</v>
      </c>
      <c r="EX22" s="234">
        <v>0</v>
      </c>
      <c r="EY22" s="234">
        <v>88</v>
      </c>
      <c r="EZ22" s="234">
        <v>27</v>
      </c>
      <c r="FA22" s="234">
        <v>17</v>
      </c>
      <c r="FB22" s="234">
        <v>0</v>
      </c>
      <c r="FC22" s="234"/>
      <c r="FD22" s="234">
        <v>43</v>
      </c>
      <c r="FE22" s="234">
        <v>0</v>
      </c>
      <c r="FF22" s="234">
        <v>0</v>
      </c>
      <c r="FG22" s="234">
        <v>0</v>
      </c>
      <c r="FH22" s="234" t="s">
        <v>522</v>
      </c>
      <c r="FI22" s="234" t="s">
        <v>522</v>
      </c>
      <c r="FJ22" s="234" t="s">
        <v>522</v>
      </c>
      <c r="FK22" s="234">
        <v>0</v>
      </c>
      <c r="FL22" s="234">
        <v>0</v>
      </c>
      <c r="FM22" s="234">
        <v>0</v>
      </c>
      <c r="FN22" s="234"/>
      <c r="FO22" s="234">
        <v>9</v>
      </c>
    </row>
    <row r="23" spans="1:171" s="201" customFormat="1" ht="12" customHeight="1">
      <c r="A23" s="202" t="s">
        <v>188</v>
      </c>
      <c r="B23" s="203" t="s">
        <v>221</v>
      </c>
      <c r="C23" s="202" t="s">
        <v>222</v>
      </c>
      <c r="D23" s="234">
        <f t="shared" si="5"/>
        <v>748</v>
      </c>
      <c r="E23" s="234">
        <f t="shared" si="6"/>
        <v>391</v>
      </c>
      <c r="F23" s="234">
        <f t="shared" si="7"/>
        <v>3</v>
      </c>
      <c r="G23" s="234">
        <f t="shared" si="8"/>
        <v>81</v>
      </c>
      <c r="H23" s="234">
        <f t="shared" si="9"/>
        <v>27</v>
      </c>
      <c r="I23" s="234">
        <f t="shared" si="10"/>
        <v>16</v>
      </c>
      <c r="J23" s="234">
        <f t="shared" si="11"/>
        <v>9</v>
      </c>
      <c r="K23" s="234">
        <f t="shared" si="12"/>
        <v>38</v>
      </c>
      <c r="L23" s="234">
        <f t="shared" si="13"/>
        <v>0</v>
      </c>
      <c r="M23" s="234">
        <f t="shared" si="14"/>
        <v>0</v>
      </c>
      <c r="N23" s="234">
        <f t="shared" si="15"/>
        <v>0</v>
      </c>
      <c r="O23" s="234">
        <f t="shared" si="16"/>
        <v>2</v>
      </c>
      <c r="P23" s="234">
        <f t="shared" si="17"/>
        <v>0</v>
      </c>
      <c r="Q23" s="234">
        <f t="shared" si="18"/>
        <v>123</v>
      </c>
      <c r="R23" s="234">
        <f t="shared" si="19"/>
        <v>45</v>
      </c>
      <c r="S23" s="234">
        <f t="shared" si="20"/>
        <v>0</v>
      </c>
      <c r="T23" s="234">
        <f t="shared" si="21"/>
        <v>0</v>
      </c>
      <c r="U23" s="234">
        <f t="shared" si="22"/>
        <v>0</v>
      </c>
      <c r="V23" s="234">
        <f t="shared" si="23"/>
        <v>0</v>
      </c>
      <c r="W23" s="234">
        <f t="shared" si="24"/>
        <v>0</v>
      </c>
      <c r="X23" s="234">
        <f t="shared" si="25"/>
        <v>13</v>
      </c>
      <c r="Y23" s="234">
        <f t="shared" si="26"/>
        <v>123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522</v>
      </c>
      <c r="AK23" s="234" t="s">
        <v>522</v>
      </c>
      <c r="AL23" s="234">
        <v>123</v>
      </c>
      <c r="AM23" s="234" t="s">
        <v>522</v>
      </c>
      <c r="AN23" s="234" t="s">
        <v>522</v>
      </c>
      <c r="AO23" s="234">
        <v>0</v>
      </c>
      <c r="AP23" s="234" t="s">
        <v>522</v>
      </c>
      <c r="AQ23" s="234">
        <v>0</v>
      </c>
      <c r="AR23" s="234" t="s">
        <v>522</v>
      </c>
      <c r="AS23" s="234">
        <v>0</v>
      </c>
      <c r="AT23" s="234">
        <f t="shared" si="27"/>
        <v>0</v>
      </c>
      <c r="AU23" s="234">
        <v>0</v>
      </c>
      <c r="AV23" s="234">
        <v>0</v>
      </c>
      <c r="AW23" s="234">
        <v>0</v>
      </c>
      <c r="AX23" s="234">
        <v>0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522</v>
      </c>
      <c r="BF23" s="234" t="s">
        <v>522</v>
      </c>
      <c r="BG23" s="234" t="s">
        <v>522</v>
      </c>
      <c r="BH23" s="234" t="s">
        <v>522</v>
      </c>
      <c r="BI23" s="234" t="s">
        <v>522</v>
      </c>
      <c r="BJ23" s="234" t="s">
        <v>522</v>
      </c>
      <c r="BK23" s="234" t="s">
        <v>522</v>
      </c>
      <c r="BL23" s="234" t="s">
        <v>522</v>
      </c>
      <c r="BM23" s="234" t="s">
        <v>522</v>
      </c>
      <c r="BN23" s="234">
        <v>0</v>
      </c>
      <c r="BO23" s="234">
        <f t="shared" si="28"/>
        <v>2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2</v>
      </c>
      <c r="CA23" s="234">
        <v>0</v>
      </c>
      <c r="CB23" s="234" t="s">
        <v>522</v>
      </c>
      <c r="CC23" s="234" t="s">
        <v>522</v>
      </c>
      <c r="CD23" s="234" t="s">
        <v>522</v>
      </c>
      <c r="CE23" s="234" t="s">
        <v>522</v>
      </c>
      <c r="CF23" s="234" t="s">
        <v>522</v>
      </c>
      <c r="CG23" s="234" t="s">
        <v>522</v>
      </c>
      <c r="CH23" s="234" t="s">
        <v>522</v>
      </c>
      <c r="CI23" s="234">
        <v>0</v>
      </c>
      <c r="CJ23" s="234">
        <f t="shared" si="29"/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522</v>
      </c>
      <c r="CX23" s="234" t="s">
        <v>522</v>
      </c>
      <c r="CY23" s="234" t="s">
        <v>522</v>
      </c>
      <c r="CZ23" s="234" t="s">
        <v>522</v>
      </c>
      <c r="DA23" s="234" t="s">
        <v>522</v>
      </c>
      <c r="DB23" s="234" t="s">
        <v>522</v>
      </c>
      <c r="DC23" s="234" t="s">
        <v>522</v>
      </c>
      <c r="DD23" s="234">
        <v>0</v>
      </c>
      <c r="DE23" s="234">
        <f t="shared" si="30"/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522</v>
      </c>
      <c r="DS23" s="234" t="s">
        <v>522</v>
      </c>
      <c r="DT23" s="234">
        <v>0</v>
      </c>
      <c r="DU23" s="234" t="s">
        <v>522</v>
      </c>
      <c r="DV23" s="234" t="s">
        <v>522</v>
      </c>
      <c r="DW23" s="234" t="s">
        <v>522</v>
      </c>
      <c r="DX23" s="234" t="s">
        <v>522</v>
      </c>
      <c r="DY23" s="234">
        <v>0</v>
      </c>
      <c r="DZ23" s="234">
        <f t="shared" si="31"/>
        <v>45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522</v>
      </c>
      <c r="EL23" s="234" t="s">
        <v>522</v>
      </c>
      <c r="EM23" s="234" t="s">
        <v>522</v>
      </c>
      <c r="EN23" s="234">
        <v>45</v>
      </c>
      <c r="EO23" s="234">
        <v>0</v>
      </c>
      <c r="EP23" s="234" t="s">
        <v>522</v>
      </c>
      <c r="EQ23" s="234" t="s">
        <v>522</v>
      </c>
      <c r="ER23" s="234" t="s">
        <v>522</v>
      </c>
      <c r="ES23" s="234">
        <v>0</v>
      </c>
      <c r="ET23" s="234">
        <v>0</v>
      </c>
      <c r="EU23" s="234">
        <f t="shared" si="32"/>
        <v>578</v>
      </c>
      <c r="EV23" s="234">
        <v>391</v>
      </c>
      <c r="EW23" s="234">
        <v>3</v>
      </c>
      <c r="EX23" s="234">
        <v>81</v>
      </c>
      <c r="EY23" s="234">
        <v>27</v>
      </c>
      <c r="EZ23" s="234">
        <v>16</v>
      </c>
      <c r="FA23" s="234">
        <v>9</v>
      </c>
      <c r="FB23" s="234">
        <v>38</v>
      </c>
      <c r="FC23" s="234">
        <v>0</v>
      </c>
      <c r="FD23" s="234">
        <v>0</v>
      </c>
      <c r="FE23" s="234"/>
      <c r="FF23" s="234">
        <v>0</v>
      </c>
      <c r="FG23" s="234">
        <v>0</v>
      </c>
      <c r="FH23" s="234" t="s">
        <v>522</v>
      </c>
      <c r="FI23" s="234" t="s">
        <v>522</v>
      </c>
      <c r="FJ23" s="234" t="s">
        <v>522</v>
      </c>
      <c r="FK23" s="234">
        <v>0</v>
      </c>
      <c r="FL23" s="234">
        <v>0</v>
      </c>
      <c r="FM23" s="234">
        <v>0</v>
      </c>
      <c r="FN23" s="234">
        <v>0</v>
      </c>
      <c r="FO23" s="234">
        <v>13</v>
      </c>
    </row>
    <row r="24" spans="1:171" s="201" customFormat="1" ht="12" customHeight="1">
      <c r="A24" s="202" t="s">
        <v>188</v>
      </c>
      <c r="B24" s="203" t="s">
        <v>223</v>
      </c>
      <c r="C24" s="202" t="s">
        <v>224</v>
      </c>
      <c r="D24" s="234">
        <f t="shared" si="5"/>
        <v>302</v>
      </c>
      <c r="E24" s="234">
        <f t="shared" si="6"/>
        <v>195</v>
      </c>
      <c r="F24" s="234">
        <f t="shared" si="7"/>
        <v>1</v>
      </c>
      <c r="G24" s="234">
        <f t="shared" si="8"/>
        <v>0</v>
      </c>
      <c r="H24" s="234">
        <f t="shared" si="9"/>
        <v>37</v>
      </c>
      <c r="I24" s="234">
        <f t="shared" si="10"/>
        <v>11</v>
      </c>
      <c r="J24" s="234">
        <f t="shared" si="11"/>
        <v>7</v>
      </c>
      <c r="K24" s="234">
        <f t="shared" si="12"/>
        <v>0</v>
      </c>
      <c r="L24" s="234">
        <f t="shared" si="13"/>
        <v>0</v>
      </c>
      <c r="M24" s="234">
        <f t="shared" si="14"/>
        <v>1</v>
      </c>
      <c r="N24" s="234">
        <f t="shared" si="15"/>
        <v>0</v>
      </c>
      <c r="O24" s="234">
        <f t="shared" si="16"/>
        <v>2</v>
      </c>
      <c r="P24" s="234">
        <f t="shared" si="17"/>
        <v>0</v>
      </c>
      <c r="Q24" s="234">
        <f t="shared" si="18"/>
        <v>46</v>
      </c>
      <c r="R24" s="234">
        <f t="shared" si="19"/>
        <v>0</v>
      </c>
      <c r="S24" s="234">
        <f t="shared" si="20"/>
        <v>0</v>
      </c>
      <c r="T24" s="234">
        <f t="shared" si="21"/>
        <v>0</v>
      </c>
      <c r="U24" s="234">
        <f t="shared" si="22"/>
        <v>0</v>
      </c>
      <c r="V24" s="234">
        <f t="shared" si="23"/>
        <v>0</v>
      </c>
      <c r="W24" s="234">
        <f t="shared" si="24"/>
        <v>0</v>
      </c>
      <c r="X24" s="234">
        <f t="shared" si="25"/>
        <v>2</v>
      </c>
      <c r="Y24" s="234">
        <f t="shared" si="26"/>
        <v>46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522</v>
      </c>
      <c r="AK24" s="234" t="s">
        <v>522</v>
      </c>
      <c r="AL24" s="234">
        <v>46</v>
      </c>
      <c r="AM24" s="234" t="s">
        <v>522</v>
      </c>
      <c r="AN24" s="234" t="s">
        <v>522</v>
      </c>
      <c r="AO24" s="234">
        <v>0</v>
      </c>
      <c r="AP24" s="234" t="s">
        <v>522</v>
      </c>
      <c r="AQ24" s="234">
        <v>0</v>
      </c>
      <c r="AR24" s="234" t="s">
        <v>522</v>
      </c>
      <c r="AS24" s="234">
        <v>0</v>
      </c>
      <c r="AT24" s="234">
        <f t="shared" si="27"/>
        <v>0</v>
      </c>
      <c r="AU24" s="234">
        <v>0</v>
      </c>
      <c r="AV24" s="234">
        <v>0</v>
      </c>
      <c r="AW24" s="234">
        <v>0</v>
      </c>
      <c r="AX24" s="234">
        <v>0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522</v>
      </c>
      <c r="BF24" s="234" t="s">
        <v>522</v>
      </c>
      <c r="BG24" s="234" t="s">
        <v>522</v>
      </c>
      <c r="BH24" s="234" t="s">
        <v>522</v>
      </c>
      <c r="BI24" s="234" t="s">
        <v>522</v>
      </c>
      <c r="BJ24" s="234" t="s">
        <v>522</v>
      </c>
      <c r="BK24" s="234" t="s">
        <v>522</v>
      </c>
      <c r="BL24" s="234" t="s">
        <v>522</v>
      </c>
      <c r="BM24" s="234" t="s">
        <v>522</v>
      </c>
      <c r="BN24" s="234">
        <v>0</v>
      </c>
      <c r="BO24" s="234">
        <f t="shared" si="28"/>
        <v>2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2</v>
      </c>
      <c r="CA24" s="234">
        <v>0</v>
      </c>
      <c r="CB24" s="234" t="s">
        <v>522</v>
      </c>
      <c r="CC24" s="234" t="s">
        <v>522</v>
      </c>
      <c r="CD24" s="234" t="s">
        <v>522</v>
      </c>
      <c r="CE24" s="234" t="s">
        <v>522</v>
      </c>
      <c r="CF24" s="234" t="s">
        <v>522</v>
      </c>
      <c r="CG24" s="234" t="s">
        <v>522</v>
      </c>
      <c r="CH24" s="234" t="s">
        <v>522</v>
      </c>
      <c r="CI24" s="234">
        <v>0</v>
      </c>
      <c r="CJ24" s="234">
        <f t="shared" si="29"/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522</v>
      </c>
      <c r="CX24" s="234" t="s">
        <v>522</v>
      </c>
      <c r="CY24" s="234" t="s">
        <v>522</v>
      </c>
      <c r="CZ24" s="234" t="s">
        <v>522</v>
      </c>
      <c r="DA24" s="234" t="s">
        <v>522</v>
      </c>
      <c r="DB24" s="234" t="s">
        <v>522</v>
      </c>
      <c r="DC24" s="234" t="s">
        <v>522</v>
      </c>
      <c r="DD24" s="234">
        <v>0</v>
      </c>
      <c r="DE24" s="234">
        <f t="shared" si="30"/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522</v>
      </c>
      <c r="DS24" s="234" t="s">
        <v>522</v>
      </c>
      <c r="DT24" s="234">
        <v>0</v>
      </c>
      <c r="DU24" s="234" t="s">
        <v>522</v>
      </c>
      <c r="DV24" s="234" t="s">
        <v>522</v>
      </c>
      <c r="DW24" s="234" t="s">
        <v>522</v>
      </c>
      <c r="DX24" s="234" t="s">
        <v>522</v>
      </c>
      <c r="DY24" s="234">
        <v>0</v>
      </c>
      <c r="DZ24" s="234">
        <f t="shared" si="31"/>
        <v>0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522</v>
      </c>
      <c r="EL24" s="234" t="s">
        <v>522</v>
      </c>
      <c r="EM24" s="234" t="s">
        <v>522</v>
      </c>
      <c r="EN24" s="234">
        <v>0</v>
      </c>
      <c r="EO24" s="234">
        <v>0</v>
      </c>
      <c r="EP24" s="234" t="s">
        <v>522</v>
      </c>
      <c r="EQ24" s="234" t="s">
        <v>522</v>
      </c>
      <c r="ER24" s="234" t="s">
        <v>522</v>
      </c>
      <c r="ES24" s="234">
        <v>0</v>
      </c>
      <c r="ET24" s="234">
        <v>0</v>
      </c>
      <c r="EU24" s="234">
        <f t="shared" si="32"/>
        <v>254</v>
      </c>
      <c r="EV24" s="234">
        <v>195</v>
      </c>
      <c r="EW24" s="234">
        <v>1</v>
      </c>
      <c r="EX24" s="234">
        <v>0</v>
      </c>
      <c r="EY24" s="234">
        <v>37</v>
      </c>
      <c r="EZ24" s="234">
        <v>11</v>
      </c>
      <c r="FA24" s="234">
        <v>7</v>
      </c>
      <c r="FB24" s="234">
        <v>0</v>
      </c>
      <c r="FC24" s="234">
        <v>0</v>
      </c>
      <c r="FD24" s="234">
        <v>1</v>
      </c>
      <c r="FE24" s="234">
        <v>0</v>
      </c>
      <c r="FF24" s="234">
        <v>0</v>
      </c>
      <c r="FG24" s="234">
        <v>0</v>
      </c>
      <c r="FH24" s="234" t="s">
        <v>522</v>
      </c>
      <c r="FI24" s="234" t="s">
        <v>522</v>
      </c>
      <c r="FJ24" s="234" t="s">
        <v>522</v>
      </c>
      <c r="FK24" s="234">
        <v>0</v>
      </c>
      <c r="FL24" s="234">
        <v>0</v>
      </c>
      <c r="FM24" s="234">
        <v>0</v>
      </c>
      <c r="FN24" s="234">
        <v>0</v>
      </c>
      <c r="FO24" s="234">
        <v>2</v>
      </c>
    </row>
    <row r="25" spans="1:171" s="201" customFormat="1" ht="12" customHeight="1">
      <c r="A25" s="202" t="s">
        <v>188</v>
      </c>
      <c r="B25" s="203" t="s">
        <v>225</v>
      </c>
      <c r="C25" s="202" t="s">
        <v>226</v>
      </c>
      <c r="D25" s="234">
        <f t="shared" si="5"/>
        <v>221</v>
      </c>
      <c r="E25" s="234">
        <f t="shared" si="6"/>
        <v>105</v>
      </c>
      <c r="F25" s="234">
        <f t="shared" si="7"/>
        <v>0</v>
      </c>
      <c r="G25" s="234">
        <f t="shared" si="8"/>
        <v>0</v>
      </c>
      <c r="H25" s="234">
        <f t="shared" si="9"/>
        <v>28</v>
      </c>
      <c r="I25" s="234">
        <f t="shared" si="10"/>
        <v>8</v>
      </c>
      <c r="J25" s="234">
        <f t="shared" si="11"/>
        <v>5</v>
      </c>
      <c r="K25" s="234">
        <f t="shared" si="12"/>
        <v>1</v>
      </c>
      <c r="L25" s="234">
        <f t="shared" si="13"/>
        <v>14</v>
      </c>
      <c r="M25" s="234">
        <f t="shared" si="14"/>
        <v>26</v>
      </c>
      <c r="N25" s="234">
        <f t="shared" si="15"/>
        <v>0</v>
      </c>
      <c r="O25" s="234">
        <f t="shared" si="16"/>
        <v>1</v>
      </c>
      <c r="P25" s="234">
        <f t="shared" si="17"/>
        <v>0</v>
      </c>
      <c r="Q25" s="234">
        <f t="shared" si="18"/>
        <v>31</v>
      </c>
      <c r="R25" s="234">
        <f t="shared" si="19"/>
        <v>0</v>
      </c>
      <c r="S25" s="234">
        <f t="shared" si="20"/>
        <v>0</v>
      </c>
      <c r="T25" s="234">
        <f t="shared" si="21"/>
        <v>0</v>
      </c>
      <c r="U25" s="234">
        <f t="shared" si="22"/>
        <v>0</v>
      </c>
      <c r="V25" s="234">
        <f t="shared" si="23"/>
        <v>0</v>
      </c>
      <c r="W25" s="234">
        <f t="shared" si="24"/>
        <v>0</v>
      </c>
      <c r="X25" s="234">
        <f t="shared" si="25"/>
        <v>2</v>
      </c>
      <c r="Y25" s="234">
        <f t="shared" si="26"/>
        <v>31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522</v>
      </c>
      <c r="AK25" s="234" t="s">
        <v>522</v>
      </c>
      <c r="AL25" s="234">
        <v>31</v>
      </c>
      <c r="AM25" s="234" t="s">
        <v>522</v>
      </c>
      <c r="AN25" s="234" t="s">
        <v>522</v>
      </c>
      <c r="AO25" s="234">
        <v>0</v>
      </c>
      <c r="AP25" s="234" t="s">
        <v>522</v>
      </c>
      <c r="AQ25" s="234">
        <v>0</v>
      </c>
      <c r="AR25" s="234" t="s">
        <v>522</v>
      </c>
      <c r="AS25" s="234">
        <v>0</v>
      </c>
      <c r="AT25" s="234">
        <f t="shared" si="27"/>
        <v>0</v>
      </c>
      <c r="AU25" s="234">
        <v>0</v>
      </c>
      <c r="AV25" s="234">
        <v>0</v>
      </c>
      <c r="AW25" s="234">
        <v>0</v>
      </c>
      <c r="AX25" s="234">
        <v>0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 t="s">
        <v>522</v>
      </c>
      <c r="BF25" s="234" t="s">
        <v>522</v>
      </c>
      <c r="BG25" s="234" t="s">
        <v>522</v>
      </c>
      <c r="BH25" s="234" t="s">
        <v>522</v>
      </c>
      <c r="BI25" s="234" t="s">
        <v>522</v>
      </c>
      <c r="BJ25" s="234" t="s">
        <v>522</v>
      </c>
      <c r="BK25" s="234" t="s">
        <v>522</v>
      </c>
      <c r="BL25" s="234" t="s">
        <v>522</v>
      </c>
      <c r="BM25" s="234" t="s">
        <v>522</v>
      </c>
      <c r="BN25" s="234">
        <v>0</v>
      </c>
      <c r="BO25" s="234">
        <f t="shared" si="28"/>
        <v>1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1</v>
      </c>
      <c r="CA25" s="234">
        <v>0</v>
      </c>
      <c r="CB25" s="234" t="s">
        <v>522</v>
      </c>
      <c r="CC25" s="234" t="s">
        <v>522</v>
      </c>
      <c r="CD25" s="234" t="s">
        <v>522</v>
      </c>
      <c r="CE25" s="234" t="s">
        <v>522</v>
      </c>
      <c r="CF25" s="234" t="s">
        <v>522</v>
      </c>
      <c r="CG25" s="234" t="s">
        <v>522</v>
      </c>
      <c r="CH25" s="234" t="s">
        <v>522</v>
      </c>
      <c r="CI25" s="234">
        <v>0</v>
      </c>
      <c r="CJ25" s="234">
        <f t="shared" si="29"/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522</v>
      </c>
      <c r="CX25" s="234" t="s">
        <v>522</v>
      </c>
      <c r="CY25" s="234" t="s">
        <v>522</v>
      </c>
      <c r="CZ25" s="234" t="s">
        <v>522</v>
      </c>
      <c r="DA25" s="234" t="s">
        <v>522</v>
      </c>
      <c r="DB25" s="234" t="s">
        <v>522</v>
      </c>
      <c r="DC25" s="234" t="s">
        <v>522</v>
      </c>
      <c r="DD25" s="234">
        <v>0</v>
      </c>
      <c r="DE25" s="234">
        <f t="shared" si="30"/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522</v>
      </c>
      <c r="DS25" s="234" t="s">
        <v>522</v>
      </c>
      <c r="DT25" s="234">
        <v>0</v>
      </c>
      <c r="DU25" s="234" t="s">
        <v>522</v>
      </c>
      <c r="DV25" s="234" t="s">
        <v>522</v>
      </c>
      <c r="DW25" s="234" t="s">
        <v>522</v>
      </c>
      <c r="DX25" s="234" t="s">
        <v>522</v>
      </c>
      <c r="DY25" s="234">
        <v>0</v>
      </c>
      <c r="DZ25" s="234">
        <f t="shared" si="31"/>
        <v>0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522</v>
      </c>
      <c r="EL25" s="234" t="s">
        <v>522</v>
      </c>
      <c r="EM25" s="234" t="s">
        <v>522</v>
      </c>
      <c r="EN25" s="234">
        <v>0</v>
      </c>
      <c r="EO25" s="234">
        <v>0</v>
      </c>
      <c r="EP25" s="234" t="s">
        <v>522</v>
      </c>
      <c r="EQ25" s="234" t="s">
        <v>522</v>
      </c>
      <c r="ER25" s="234" t="s">
        <v>522</v>
      </c>
      <c r="ES25" s="234">
        <v>0</v>
      </c>
      <c r="ET25" s="234">
        <v>0</v>
      </c>
      <c r="EU25" s="234">
        <f t="shared" si="32"/>
        <v>189</v>
      </c>
      <c r="EV25" s="234">
        <v>105</v>
      </c>
      <c r="EW25" s="234">
        <v>0</v>
      </c>
      <c r="EX25" s="234">
        <v>0</v>
      </c>
      <c r="EY25" s="234">
        <v>28</v>
      </c>
      <c r="EZ25" s="234">
        <v>8</v>
      </c>
      <c r="FA25" s="234">
        <v>5</v>
      </c>
      <c r="FB25" s="234">
        <v>1</v>
      </c>
      <c r="FC25" s="234">
        <v>14</v>
      </c>
      <c r="FD25" s="234">
        <v>26</v>
      </c>
      <c r="FE25" s="234">
        <v>0</v>
      </c>
      <c r="FF25" s="234">
        <v>0</v>
      </c>
      <c r="FG25" s="234">
        <v>0</v>
      </c>
      <c r="FH25" s="234" t="s">
        <v>522</v>
      </c>
      <c r="FI25" s="234" t="s">
        <v>522</v>
      </c>
      <c r="FJ25" s="234" t="s">
        <v>522</v>
      </c>
      <c r="FK25" s="234">
        <v>0</v>
      </c>
      <c r="FL25" s="234">
        <v>0</v>
      </c>
      <c r="FM25" s="234">
        <v>0</v>
      </c>
      <c r="FN25" s="234">
        <v>0</v>
      </c>
      <c r="FO25" s="234">
        <v>2</v>
      </c>
    </row>
    <row r="26" spans="1:171" s="201" customFormat="1" ht="12" customHeight="1">
      <c r="A26" s="202" t="s">
        <v>188</v>
      </c>
      <c r="B26" s="203" t="s">
        <v>227</v>
      </c>
      <c r="C26" s="202" t="s">
        <v>228</v>
      </c>
      <c r="D26" s="234">
        <f t="shared" si="5"/>
        <v>215</v>
      </c>
      <c r="E26" s="234">
        <f t="shared" si="6"/>
        <v>141</v>
      </c>
      <c r="F26" s="234">
        <f t="shared" si="7"/>
        <v>1</v>
      </c>
      <c r="G26" s="234">
        <f t="shared" si="8"/>
        <v>10</v>
      </c>
      <c r="H26" s="234">
        <f t="shared" si="9"/>
        <v>24</v>
      </c>
      <c r="I26" s="234">
        <f t="shared" si="10"/>
        <v>7</v>
      </c>
      <c r="J26" s="234">
        <f t="shared" si="11"/>
        <v>5</v>
      </c>
      <c r="K26" s="234">
        <f t="shared" si="12"/>
        <v>0</v>
      </c>
      <c r="L26" s="234">
        <f t="shared" si="13"/>
        <v>0</v>
      </c>
      <c r="M26" s="234">
        <f t="shared" si="14"/>
        <v>1</v>
      </c>
      <c r="N26" s="234">
        <f t="shared" si="15"/>
        <v>0</v>
      </c>
      <c r="O26" s="234">
        <f t="shared" si="16"/>
        <v>0</v>
      </c>
      <c r="P26" s="234">
        <f t="shared" si="17"/>
        <v>0</v>
      </c>
      <c r="Q26" s="234">
        <f t="shared" si="18"/>
        <v>26</v>
      </c>
      <c r="R26" s="234">
        <f t="shared" si="19"/>
        <v>0</v>
      </c>
      <c r="S26" s="234">
        <f t="shared" si="20"/>
        <v>0</v>
      </c>
      <c r="T26" s="234">
        <f t="shared" si="21"/>
        <v>0</v>
      </c>
      <c r="U26" s="234">
        <f t="shared" si="22"/>
        <v>0</v>
      </c>
      <c r="V26" s="234">
        <f t="shared" si="23"/>
        <v>0</v>
      </c>
      <c r="W26" s="234">
        <f t="shared" si="24"/>
        <v>0</v>
      </c>
      <c r="X26" s="234">
        <f t="shared" si="25"/>
        <v>0</v>
      </c>
      <c r="Y26" s="234">
        <f t="shared" si="26"/>
        <v>26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522</v>
      </c>
      <c r="AK26" s="234" t="s">
        <v>522</v>
      </c>
      <c r="AL26" s="234">
        <v>26</v>
      </c>
      <c r="AM26" s="234" t="s">
        <v>522</v>
      </c>
      <c r="AN26" s="234" t="s">
        <v>522</v>
      </c>
      <c r="AO26" s="234">
        <v>0</v>
      </c>
      <c r="AP26" s="234" t="s">
        <v>522</v>
      </c>
      <c r="AQ26" s="234">
        <v>0</v>
      </c>
      <c r="AR26" s="234" t="s">
        <v>522</v>
      </c>
      <c r="AS26" s="234">
        <v>0</v>
      </c>
      <c r="AT26" s="234">
        <f t="shared" si="27"/>
        <v>0</v>
      </c>
      <c r="AU26" s="234">
        <v>0</v>
      </c>
      <c r="AV26" s="234">
        <v>0</v>
      </c>
      <c r="AW26" s="234">
        <v>0</v>
      </c>
      <c r="AX26" s="234">
        <v>0</v>
      </c>
      <c r="AY26" s="234"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 t="s">
        <v>522</v>
      </c>
      <c r="BF26" s="234" t="s">
        <v>522</v>
      </c>
      <c r="BG26" s="234" t="s">
        <v>522</v>
      </c>
      <c r="BH26" s="234" t="s">
        <v>522</v>
      </c>
      <c r="BI26" s="234" t="s">
        <v>522</v>
      </c>
      <c r="BJ26" s="234" t="s">
        <v>522</v>
      </c>
      <c r="BK26" s="234" t="s">
        <v>522</v>
      </c>
      <c r="BL26" s="234" t="s">
        <v>522</v>
      </c>
      <c r="BM26" s="234" t="s">
        <v>522</v>
      </c>
      <c r="BN26" s="234">
        <v>0</v>
      </c>
      <c r="BO26" s="234">
        <f t="shared" si="28"/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522</v>
      </c>
      <c r="CC26" s="234" t="s">
        <v>522</v>
      </c>
      <c r="CD26" s="234" t="s">
        <v>522</v>
      </c>
      <c r="CE26" s="234" t="s">
        <v>522</v>
      </c>
      <c r="CF26" s="234" t="s">
        <v>522</v>
      </c>
      <c r="CG26" s="234" t="s">
        <v>522</v>
      </c>
      <c r="CH26" s="234" t="s">
        <v>522</v>
      </c>
      <c r="CI26" s="234">
        <v>0</v>
      </c>
      <c r="CJ26" s="234">
        <f t="shared" si="29"/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522</v>
      </c>
      <c r="CX26" s="234" t="s">
        <v>522</v>
      </c>
      <c r="CY26" s="234" t="s">
        <v>522</v>
      </c>
      <c r="CZ26" s="234" t="s">
        <v>522</v>
      </c>
      <c r="DA26" s="234" t="s">
        <v>522</v>
      </c>
      <c r="DB26" s="234" t="s">
        <v>522</v>
      </c>
      <c r="DC26" s="234" t="s">
        <v>522</v>
      </c>
      <c r="DD26" s="234">
        <v>0</v>
      </c>
      <c r="DE26" s="234">
        <f t="shared" si="30"/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522</v>
      </c>
      <c r="DS26" s="234" t="s">
        <v>522</v>
      </c>
      <c r="DT26" s="234">
        <v>0</v>
      </c>
      <c r="DU26" s="234" t="s">
        <v>522</v>
      </c>
      <c r="DV26" s="234" t="s">
        <v>522</v>
      </c>
      <c r="DW26" s="234" t="s">
        <v>522</v>
      </c>
      <c r="DX26" s="234" t="s">
        <v>522</v>
      </c>
      <c r="DY26" s="234">
        <v>0</v>
      </c>
      <c r="DZ26" s="234">
        <f t="shared" si="31"/>
        <v>0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522</v>
      </c>
      <c r="EL26" s="234" t="s">
        <v>522</v>
      </c>
      <c r="EM26" s="234" t="s">
        <v>522</v>
      </c>
      <c r="EN26" s="234">
        <v>0</v>
      </c>
      <c r="EO26" s="234">
        <v>0</v>
      </c>
      <c r="EP26" s="234" t="s">
        <v>522</v>
      </c>
      <c r="EQ26" s="234" t="s">
        <v>522</v>
      </c>
      <c r="ER26" s="234" t="s">
        <v>522</v>
      </c>
      <c r="ES26" s="234">
        <v>0</v>
      </c>
      <c r="ET26" s="234">
        <v>0</v>
      </c>
      <c r="EU26" s="234">
        <f t="shared" si="32"/>
        <v>189</v>
      </c>
      <c r="EV26" s="234">
        <v>141</v>
      </c>
      <c r="EW26" s="234">
        <v>1</v>
      </c>
      <c r="EX26" s="234">
        <v>10</v>
      </c>
      <c r="EY26" s="234">
        <v>24</v>
      </c>
      <c r="EZ26" s="234">
        <v>7</v>
      </c>
      <c r="FA26" s="234">
        <v>5</v>
      </c>
      <c r="FB26" s="234">
        <v>0</v>
      </c>
      <c r="FC26" s="234">
        <v>0</v>
      </c>
      <c r="FD26" s="234">
        <v>1</v>
      </c>
      <c r="FE26" s="234">
        <v>0</v>
      </c>
      <c r="FF26" s="234">
        <v>0</v>
      </c>
      <c r="FG26" s="234">
        <v>0</v>
      </c>
      <c r="FH26" s="234" t="s">
        <v>522</v>
      </c>
      <c r="FI26" s="234" t="s">
        <v>522</v>
      </c>
      <c r="FJ26" s="234" t="s">
        <v>522</v>
      </c>
      <c r="FK26" s="234">
        <v>0</v>
      </c>
      <c r="FL26" s="234">
        <v>0</v>
      </c>
      <c r="FM26" s="234">
        <v>0</v>
      </c>
      <c r="FN26" s="234">
        <v>0</v>
      </c>
      <c r="FO26" s="234">
        <v>0</v>
      </c>
    </row>
  </sheetData>
  <sheetProtection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6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298" t="s">
        <v>523</v>
      </c>
      <c r="B1" s="179"/>
      <c r="C1" s="190"/>
    </row>
    <row r="2" spans="1:103" ht="25.5" customHeight="1">
      <c r="A2" s="309" t="s">
        <v>475</v>
      </c>
      <c r="B2" s="355" t="s">
        <v>476</v>
      </c>
      <c r="C2" s="309" t="s">
        <v>477</v>
      </c>
      <c r="D2" s="244" t="s">
        <v>524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525</v>
      </c>
      <c r="Q2" s="240"/>
      <c r="R2" s="240"/>
      <c r="S2" s="240"/>
      <c r="T2" s="240"/>
      <c r="U2" s="240"/>
      <c r="V2" s="240"/>
      <c r="W2" s="240"/>
      <c r="X2" s="244" t="s">
        <v>526</v>
      </c>
      <c r="Y2" s="241"/>
      <c r="Z2" s="241"/>
      <c r="AA2" s="241"/>
      <c r="AB2" s="241"/>
      <c r="AC2" s="241"/>
      <c r="AD2" s="241"/>
      <c r="AE2" s="275"/>
      <c r="AF2" s="244" t="s">
        <v>527</v>
      </c>
      <c r="AG2" s="241"/>
      <c r="AH2" s="241"/>
      <c r="AI2" s="241"/>
      <c r="AJ2" s="241"/>
      <c r="AK2" s="241"/>
      <c r="AL2" s="241"/>
      <c r="AM2" s="275"/>
      <c r="AN2" s="244" t="s">
        <v>528</v>
      </c>
      <c r="AO2" s="241"/>
      <c r="AP2" s="241"/>
      <c r="AQ2" s="241"/>
      <c r="AR2" s="241"/>
      <c r="AS2" s="241"/>
      <c r="AT2" s="241"/>
      <c r="AU2" s="275"/>
      <c r="AV2" s="244" t="s">
        <v>529</v>
      </c>
      <c r="AW2" s="241"/>
      <c r="AX2" s="241"/>
      <c r="AY2" s="241"/>
      <c r="AZ2" s="241"/>
      <c r="BA2" s="241"/>
      <c r="BB2" s="241"/>
      <c r="BC2" s="275"/>
      <c r="BD2" s="244" t="s">
        <v>530</v>
      </c>
      <c r="BE2" s="241"/>
      <c r="BF2" s="241"/>
      <c r="BG2" s="241"/>
      <c r="BH2" s="241"/>
      <c r="BI2" s="241"/>
      <c r="BJ2" s="241"/>
      <c r="BK2" s="275"/>
      <c r="BL2" s="244" t="s">
        <v>531</v>
      </c>
      <c r="BM2" s="241"/>
      <c r="BN2" s="241"/>
      <c r="BO2" s="241"/>
      <c r="BP2" s="241"/>
      <c r="BQ2" s="241"/>
      <c r="BR2" s="241"/>
      <c r="BS2" s="275"/>
      <c r="BT2" s="244" t="s">
        <v>532</v>
      </c>
      <c r="BU2" s="245"/>
      <c r="BV2" s="245"/>
      <c r="BW2" s="245"/>
      <c r="BX2" s="245"/>
      <c r="BY2" s="245"/>
      <c r="BZ2" s="245"/>
      <c r="CA2" s="288"/>
      <c r="CB2" s="352" t="s">
        <v>533</v>
      </c>
      <c r="CC2" s="353"/>
      <c r="CD2" s="353"/>
      <c r="CE2" s="353"/>
      <c r="CF2" s="353"/>
      <c r="CG2" s="353"/>
      <c r="CH2" s="353"/>
      <c r="CI2" s="353"/>
      <c r="CJ2" s="244" t="s">
        <v>534</v>
      </c>
      <c r="CK2" s="245"/>
      <c r="CL2" s="245"/>
      <c r="CM2" s="245"/>
      <c r="CN2" s="245"/>
      <c r="CO2" s="245"/>
      <c r="CP2" s="245"/>
      <c r="CQ2" s="288"/>
      <c r="CR2" s="244" t="s">
        <v>535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0"/>
      <c r="B3" s="356"/>
      <c r="C3" s="312"/>
      <c r="D3" s="349" t="s">
        <v>479</v>
      </c>
      <c r="E3" s="348" t="s">
        <v>536</v>
      </c>
      <c r="F3" s="352" t="s">
        <v>537</v>
      </c>
      <c r="G3" s="353"/>
      <c r="H3" s="353"/>
      <c r="I3" s="353"/>
      <c r="J3" s="353"/>
      <c r="K3" s="353"/>
      <c r="L3" s="353"/>
      <c r="M3" s="354"/>
      <c r="N3" s="350" t="s">
        <v>539</v>
      </c>
      <c r="O3" s="350" t="s">
        <v>541</v>
      </c>
      <c r="P3" s="349" t="s">
        <v>479</v>
      </c>
      <c r="Q3" s="348" t="s">
        <v>542</v>
      </c>
      <c r="R3" s="348" t="s">
        <v>543</v>
      </c>
      <c r="S3" s="348" t="s">
        <v>544</v>
      </c>
      <c r="T3" s="348" t="s">
        <v>545</v>
      </c>
      <c r="U3" s="348" t="s">
        <v>546</v>
      </c>
      <c r="V3" s="348" t="s">
        <v>547</v>
      </c>
      <c r="W3" s="348" t="s">
        <v>548</v>
      </c>
      <c r="X3" s="349" t="s">
        <v>479</v>
      </c>
      <c r="Y3" s="348" t="s">
        <v>542</v>
      </c>
      <c r="Z3" s="348" t="s">
        <v>543</v>
      </c>
      <c r="AA3" s="348" t="s">
        <v>544</v>
      </c>
      <c r="AB3" s="348" t="s">
        <v>545</v>
      </c>
      <c r="AC3" s="348" t="s">
        <v>546</v>
      </c>
      <c r="AD3" s="348" t="s">
        <v>547</v>
      </c>
      <c r="AE3" s="348" t="s">
        <v>548</v>
      </c>
      <c r="AF3" s="349" t="s">
        <v>479</v>
      </c>
      <c r="AG3" s="348" t="s">
        <v>542</v>
      </c>
      <c r="AH3" s="348" t="s">
        <v>543</v>
      </c>
      <c r="AI3" s="348" t="s">
        <v>544</v>
      </c>
      <c r="AJ3" s="348" t="s">
        <v>545</v>
      </c>
      <c r="AK3" s="348" t="s">
        <v>546</v>
      </c>
      <c r="AL3" s="348" t="s">
        <v>547</v>
      </c>
      <c r="AM3" s="348" t="s">
        <v>548</v>
      </c>
      <c r="AN3" s="349" t="s">
        <v>479</v>
      </c>
      <c r="AO3" s="348" t="s">
        <v>542</v>
      </c>
      <c r="AP3" s="348" t="s">
        <v>543</v>
      </c>
      <c r="AQ3" s="348" t="s">
        <v>544</v>
      </c>
      <c r="AR3" s="348" t="s">
        <v>545</v>
      </c>
      <c r="AS3" s="348" t="s">
        <v>546</v>
      </c>
      <c r="AT3" s="348" t="s">
        <v>547</v>
      </c>
      <c r="AU3" s="348" t="s">
        <v>548</v>
      </c>
      <c r="AV3" s="349" t="s">
        <v>479</v>
      </c>
      <c r="AW3" s="348" t="s">
        <v>542</v>
      </c>
      <c r="AX3" s="348" t="s">
        <v>543</v>
      </c>
      <c r="AY3" s="348" t="s">
        <v>544</v>
      </c>
      <c r="AZ3" s="348" t="s">
        <v>545</v>
      </c>
      <c r="BA3" s="348" t="s">
        <v>546</v>
      </c>
      <c r="BB3" s="348" t="s">
        <v>547</v>
      </c>
      <c r="BC3" s="348" t="s">
        <v>548</v>
      </c>
      <c r="BD3" s="349" t="s">
        <v>479</v>
      </c>
      <c r="BE3" s="348" t="s">
        <v>542</v>
      </c>
      <c r="BF3" s="348" t="s">
        <v>543</v>
      </c>
      <c r="BG3" s="348" t="s">
        <v>544</v>
      </c>
      <c r="BH3" s="348" t="s">
        <v>545</v>
      </c>
      <c r="BI3" s="348" t="s">
        <v>546</v>
      </c>
      <c r="BJ3" s="348" t="s">
        <v>547</v>
      </c>
      <c r="BK3" s="348" t="s">
        <v>548</v>
      </c>
      <c r="BL3" s="349" t="s">
        <v>479</v>
      </c>
      <c r="BM3" s="348" t="s">
        <v>542</v>
      </c>
      <c r="BN3" s="348" t="s">
        <v>543</v>
      </c>
      <c r="BO3" s="348" t="s">
        <v>544</v>
      </c>
      <c r="BP3" s="348" t="s">
        <v>545</v>
      </c>
      <c r="BQ3" s="348" t="s">
        <v>546</v>
      </c>
      <c r="BR3" s="348" t="s">
        <v>547</v>
      </c>
      <c r="BS3" s="348" t="s">
        <v>548</v>
      </c>
      <c r="BT3" s="349" t="s">
        <v>479</v>
      </c>
      <c r="BU3" s="348" t="s">
        <v>542</v>
      </c>
      <c r="BV3" s="348" t="s">
        <v>543</v>
      </c>
      <c r="BW3" s="348" t="s">
        <v>544</v>
      </c>
      <c r="BX3" s="348" t="s">
        <v>545</v>
      </c>
      <c r="BY3" s="348" t="s">
        <v>546</v>
      </c>
      <c r="BZ3" s="348" t="s">
        <v>547</v>
      </c>
      <c r="CA3" s="348" t="s">
        <v>548</v>
      </c>
      <c r="CB3" s="349" t="s">
        <v>479</v>
      </c>
      <c r="CC3" s="348" t="s">
        <v>542</v>
      </c>
      <c r="CD3" s="348" t="s">
        <v>543</v>
      </c>
      <c r="CE3" s="348" t="s">
        <v>544</v>
      </c>
      <c r="CF3" s="348" t="s">
        <v>545</v>
      </c>
      <c r="CG3" s="348" t="s">
        <v>546</v>
      </c>
      <c r="CH3" s="348" t="s">
        <v>547</v>
      </c>
      <c r="CI3" s="348" t="s">
        <v>548</v>
      </c>
      <c r="CJ3" s="349" t="s">
        <v>479</v>
      </c>
      <c r="CK3" s="348" t="s">
        <v>542</v>
      </c>
      <c r="CL3" s="348" t="s">
        <v>543</v>
      </c>
      <c r="CM3" s="348" t="s">
        <v>544</v>
      </c>
      <c r="CN3" s="348" t="s">
        <v>545</v>
      </c>
      <c r="CO3" s="348" t="s">
        <v>546</v>
      </c>
      <c r="CP3" s="348" t="s">
        <v>547</v>
      </c>
      <c r="CQ3" s="348" t="s">
        <v>548</v>
      </c>
      <c r="CR3" s="349" t="s">
        <v>479</v>
      </c>
      <c r="CS3" s="348" t="s">
        <v>542</v>
      </c>
      <c r="CT3" s="348" t="s">
        <v>543</v>
      </c>
      <c r="CU3" s="348" t="s">
        <v>544</v>
      </c>
      <c r="CV3" s="348" t="s">
        <v>545</v>
      </c>
      <c r="CW3" s="348" t="s">
        <v>546</v>
      </c>
      <c r="CX3" s="348" t="s">
        <v>547</v>
      </c>
      <c r="CY3" s="348" t="s">
        <v>548</v>
      </c>
    </row>
    <row r="4" spans="1:103" ht="25.5" customHeight="1">
      <c r="A4" s="310"/>
      <c r="B4" s="356"/>
      <c r="C4" s="312"/>
      <c r="D4" s="349"/>
      <c r="E4" s="349"/>
      <c r="F4" s="349" t="s">
        <v>479</v>
      </c>
      <c r="G4" s="350" t="s">
        <v>550</v>
      </c>
      <c r="H4" s="350" t="s">
        <v>551</v>
      </c>
      <c r="I4" s="350" t="s">
        <v>552</v>
      </c>
      <c r="J4" s="350" t="s">
        <v>553</v>
      </c>
      <c r="K4" s="350" t="s">
        <v>554</v>
      </c>
      <c r="L4" s="350" t="s">
        <v>555</v>
      </c>
      <c r="M4" s="350" t="s">
        <v>556</v>
      </c>
      <c r="N4" s="351"/>
      <c r="O4" s="351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/>
      <c r="CR4" s="349"/>
      <c r="CS4" s="349"/>
      <c r="CT4" s="349"/>
      <c r="CU4" s="349"/>
      <c r="CV4" s="349"/>
      <c r="CW4" s="349"/>
      <c r="CX4" s="349"/>
      <c r="CY4" s="349"/>
    </row>
    <row r="5" spans="1:103" ht="25.5" customHeight="1">
      <c r="A5" s="310"/>
      <c r="B5" s="356"/>
      <c r="C5" s="312"/>
      <c r="D5" s="242"/>
      <c r="E5" s="349"/>
      <c r="F5" s="349"/>
      <c r="G5" s="351"/>
      <c r="H5" s="351"/>
      <c r="I5" s="351"/>
      <c r="J5" s="351"/>
      <c r="K5" s="351"/>
      <c r="L5" s="351"/>
      <c r="M5" s="351"/>
      <c r="N5" s="351"/>
      <c r="O5" s="351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49"/>
      <c r="BJ5" s="349"/>
      <c r="BK5" s="349"/>
      <c r="BL5" s="349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49"/>
      <c r="CD5" s="349"/>
      <c r="CE5" s="349"/>
      <c r="CF5" s="349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49"/>
      <c r="CX5" s="349"/>
      <c r="CY5" s="349"/>
    </row>
    <row r="6" spans="1:103" s="204" customFormat="1" ht="13.5">
      <c r="A6" s="310"/>
      <c r="B6" s="357"/>
      <c r="C6" s="312"/>
      <c r="D6" s="246" t="s">
        <v>557</v>
      </c>
      <c r="E6" s="246" t="s">
        <v>557</v>
      </c>
      <c r="F6" s="246" t="s">
        <v>557</v>
      </c>
      <c r="G6" s="246" t="s">
        <v>557</v>
      </c>
      <c r="H6" s="246" t="s">
        <v>557</v>
      </c>
      <c r="I6" s="246" t="s">
        <v>557</v>
      </c>
      <c r="J6" s="246" t="s">
        <v>557</v>
      </c>
      <c r="K6" s="246" t="s">
        <v>557</v>
      </c>
      <c r="L6" s="246" t="s">
        <v>557</v>
      </c>
      <c r="M6" s="246" t="s">
        <v>557</v>
      </c>
      <c r="N6" s="246" t="s">
        <v>557</v>
      </c>
      <c r="O6" s="246" t="s">
        <v>557</v>
      </c>
      <c r="P6" s="246" t="s">
        <v>557</v>
      </c>
      <c r="Q6" s="246" t="s">
        <v>557</v>
      </c>
      <c r="R6" s="246" t="s">
        <v>557</v>
      </c>
      <c r="S6" s="246" t="s">
        <v>557</v>
      </c>
      <c r="T6" s="246" t="s">
        <v>557</v>
      </c>
      <c r="U6" s="246" t="s">
        <v>557</v>
      </c>
      <c r="V6" s="246" t="s">
        <v>557</v>
      </c>
      <c r="W6" s="246" t="s">
        <v>557</v>
      </c>
      <c r="X6" s="246" t="s">
        <v>557</v>
      </c>
      <c r="Y6" s="246" t="s">
        <v>557</v>
      </c>
      <c r="Z6" s="246" t="s">
        <v>557</v>
      </c>
      <c r="AA6" s="246" t="s">
        <v>557</v>
      </c>
      <c r="AB6" s="246" t="s">
        <v>557</v>
      </c>
      <c r="AC6" s="246" t="s">
        <v>557</v>
      </c>
      <c r="AD6" s="246" t="s">
        <v>557</v>
      </c>
      <c r="AE6" s="246" t="s">
        <v>557</v>
      </c>
      <c r="AF6" s="246" t="s">
        <v>557</v>
      </c>
      <c r="AG6" s="246" t="s">
        <v>557</v>
      </c>
      <c r="AH6" s="246" t="s">
        <v>557</v>
      </c>
      <c r="AI6" s="246" t="s">
        <v>557</v>
      </c>
      <c r="AJ6" s="246" t="s">
        <v>557</v>
      </c>
      <c r="AK6" s="246" t="s">
        <v>557</v>
      </c>
      <c r="AL6" s="246" t="s">
        <v>557</v>
      </c>
      <c r="AM6" s="246" t="s">
        <v>557</v>
      </c>
      <c r="AN6" s="246" t="s">
        <v>557</v>
      </c>
      <c r="AO6" s="246" t="s">
        <v>557</v>
      </c>
      <c r="AP6" s="246" t="s">
        <v>557</v>
      </c>
      <c r="AQ6" s="246" t="s">
        <v>557</v>
      </c>
      <c r="AR6" s="246" t="s">
        <v>557</v>
      </c>
      <c r="AS6" s="246" t="s">
        <v>557</v>
      </c>
      <c r="AT6" s="246" t="s">
        <v>557</v>
      </c>
      <c r="AU6" s="246" t="s">
        <v>557</v>
      </c>
      <c r="AV6" s="246" t="s">
        <v>557</v>
      </c>
      <c r="AW6" s="246" t="s">
        <v>557</v>
      </c>
      <c r="AX6" s="246" t="s">
        <v>557</v>
      </c>
      <c r="AY6" s="246" t="s">
        <v>557</v>
      </c>
      <c r="AZ6" s="246" t="s">
        <v>557</v>
      </c>
      <c r="BA6" s="246" t="s">
        <v>557</v>
      </c>
      <c r="BB6" s="246" t="s">
        <v>557</v>
      </c>
      <c r="BC6" s="246" t="s">
        <v>557</v>
      </c>
      <c r="BD6" s="246" t="s">
        <v>557</v>
      </c>
      <c r="BE6" s="246" t="s">
        <v>557</v>
      </c>
      <c r="BF6" s="246" t="s">
        <v>557</v>
      </c>
      <c r="BG6" s="246" t="s">
        <v>557</v>
      </c>
      <c r="BH6" s="246" t="s">
        <v>557</v>
      </c>
      <c r="BI6" s="246" t="s">
        <v>557</v>
      </c>
      <c r="BJ6" s="246" t="s">
        <v>557</v>
      </c>
      <c r="BK6" s="246" t="s">
        <v>557</v>
      </c>
      <c r="BL6" s="246" t="s">
        <v>557</v>
      </c>
      <c r="BM6" s="246" t="s">
        <v>557</v>
      </c>
      <c r="BN6" s="246" t="s">
        <v>557</v>
      </c>
      <c r="BO6" s="246" t="s">
        <v>557</v>
      </c>
      <c r="BP6" s="246" t="s">
        <v>557</v>
      </c>
      <c r="BQ6" s="246" t="s">
        <v>557</v>
      </c>
      <c r="BR6" s="246" t="s">
        <v>557</v>
      </c>
      <c r="BS6" s="246" t="s">
        <v>557</v>
      </c>
      <c r="BT6" s="246" t="s">
        <v>557</v>
      </c>
      <c r="BU6" s="246" t="s">
        <v>557</v>
      </c>
      <c r="BV6" s="246" t="s">
        <v>557</v>
      </c>
      <c r="BW6" s="246" t="s">
        <v>557</v>
      </c>
      <c r="BX6" s="246" t="s">
        <v>557</v>
      </c>
      <c r="BY6" s="246" t="s">
        <v>557</v>
      </c>
      <c r="BZ6" s="246" t="s">
        <v>557</v>
      </c>
      <c r="CA6" s="246" t="s">
        <v>557</v>
      </c>
      <c r="CB6" s="246" t="s">
        <v>557</v>
      </c>
      <c r="CC6" s="246" t="s">
        <v>557</v>
      </c>
      <c r="CD6" s="246" t="s">
        <v>557</v>
      </c>
      <c r="CE6" s="246" t="s">
        <v>557</v>
      </c>
      <c r="CF6" s="246" t="s">
        <v>557</v>
      </c>
      <c r="CG6" s="246" t="s">
        <v>557</v>
      </c>
      <c r="CH6" s="246" t="s">
        <v>557</v>
      </c>
      <c r="CI6" s="246" t="s">
        <v>557</v>
      </c>
      <c r="CJ6" s="246" t="s">
        <v>557</v>
      </c>
      <c r="CK6" s="246" t="s">
        <v>557</v>
      </c>
      <c r="CL6" s="246" t="s">
        <v>557</v>
      </c>
      <c r="CM6" s="246" t="s">
        <v>557</v>
      </c>
      <c r="CN6" s="246" t="s">
        <v>557</v>
      </c>
      <c r="CO6" s="246" t="s">
        <v>557</v>
      </c>
      <c r="CP6" s="246" t="s">
        <v>557</v>
      </c>
      <c r="CQ6" s="246" t="s">
        <v>557</v>
      </c>
      <c r="CR6" s="246" t="s">
        <v>557</v>
      </c>
      <c r="CS6" s="246" t="s">
        <v>557</v>
      </c>
      <c r="CT6" s="246" t="s">
        <v>557</v>
      </c>
      <c r="CU6" s="246" t="s">
        <v>557</v>
      </c>
      <c r="CV6" s="246" t="s">
        <v>557</v>
      </c>
      <c r="CW6" s="246" t="s">
        <v>557</v>
      </c>
      <c r="CX6" s="246" t="s">
        <v>557</v>
      </c>
      <c r="CY6" s="246" t="s">
        <v>557</v>
      </c>
    </row>
    <row r="7" spans="1:103" s="205" customFormat="1" ht="12" customHeight="1">
      <c r="A7" s="197" t="s">
        <v>558</v>
      </c>
      <c r="B7" s="212" t="s">
        <v>559</v>
      </c>
      <c r="C7" s="198" t="s">
        <v>479</v>
      </c>
      <c r="D7" s="276">
        <f aca="true" t="shared" si="0" ref="D7:AI7">SUM(D8:D26)</f>
        <v>0</v>
      </c>
      <c r="E7" s="276">
        <f t="shared" si="0"/>
        <v>0</v>
      </c>
      <c r="F7" s="276">
        <f t="shared" si="0"/>
        <v>0</v>
      </c>
      <c r="G7" s="276">
        <f t="shared" si="0"/>
        <v>0</v>
      </c>
      <c r="H7" s="276">
        <f t="shared" si="0"/>
        <v>0</v>
      </c>
      <c r="I7" s="276">
        <f t="shared" si="0"/>
        <v>0</v>
      </c>
      <c r="J7" s="276">
        <f t="shared" si="0"/>
        <v>0</v>
      </c>
      <c r="K7" s="276">
        <f t="shared" si="0"/>
        <v>0</v>
      </c>
      <c r="L7" s="276">
        <f t="shared" si="0"/>
        <v>0</v>
      </c>
      <c r="M7" s="276">
        <f t="shared" si="0"/>
        <v>0</v>
      </c>
      <c r="N7" s="276">
        <f t="shared" si="0"/>
        <v>0</v>
      </c>
      <c r="O7" s="276">
        <f t="shared" si="0"/>
        <v>0</v>
      </c>
      <c r="P7" s="276">
        <f t="shared" si="0"/>
        <v>0</v>
      </c>
      <c r="Q7" s="276">
        <f t="shared" si="0"/>
        <v>0</v>
      </c>
      <c r="R7" s="276">
        <f t="shared" si="0"/>
        <v>0</v>
      </c>
      <c r="S7" s="276">
        <f t="shared" si="0"/>
        <v>0</v>
      </c>
      <c r="T7" s="276">
        <f t="shared" si="0"/>
        <v>0</v>
      </c>
      <c r="U7" s="276">
        <f t="shared" si="0"/>
        <v>0</v>
      </c>
      <c r="V7" s="276">
        <f t="shared" si="0"/>
        <v>0</v>
      </c>
      <c r="W7" s="276">
        <f t="shared" si="0"/>
        <v>0</v>
      </c>
      <c r="X7" s="276">
        <f t="shared" si="0"/>
        <v>0</v>
      </c>
      <c r="Y7" s="276">
        <f t="shared" si="0"/>
        <v>0</v>
      </c>
      <c r="Z7" s="276">
        <f t="shared" si="0"/>
        <v>0</v>
      </c>
      <c r="AA7" s="276">
        <f t="shared" si="0"/>
        <v>0</v>
      </c>
      <c r="AB7" s="276">
        <f t="shared" si="0"/>
        <v>0</v>
      </c>
      <c r="AC7" s="276">
        <f t="shared" si="0"/>
        <v>0</v>
      </c>
      <c r="AD7" s="276">
        <f t="shared" si="0"/>
        <v>0</v>
      </c>
      <c r="AE7" s="276">
        <f t="shared" si="0"/>
        <v>0</v>
      </c>
      <c r="AF7" s="276">
        <f t="shared" si="0"/>
        <v>0</v>
      </c>
      <c r="AG7" s="276">
        <f t="shared" si="0"/>
        <v>0</v>
      </c>
      <c r="AH7" s="276">
        <f t="shared" si="0"/>
        <v>0</v>
      </c>
      <c r="AI7" s="276">
        <f t="shared" si="0"/>
        <v>0</v>
      </c>
      <c r="AJ7" s="276">
        <f aca="true" t="shared" si="1" ref="AJ7:BO7">SUM(AJ8:AJ26)</f>
        <v>0</v>
      </c>
      <c r="AK7" s="276">
        <f t="shared" si="1"/>
        <v>0</v>
      </c>
      <c r="AL7" s="276">
        <f t="shared" si="1"/>
        <v>0</v>
      </c>
      <c r="AM7" s="276">
        <f t="shared" si="1"/>
        <v>0</v>
      </c>
      <c r="AN7" s="276">
        <f t="shared" si="1"/>
        <v>0</v>
      </c>
      <c r="AO7" s="276">
        <f t="shared" si="1"/>
        <v>0</v>
      </c>
      <c r="AP7" s="276">
        <f t="shared" si="1"/>
        <v>0</v>
      </c>
      <c r="AQ7" s="276">
        <f t="shared" si="1"/>
        <v>0</v>
      </c>
      <c r="AR7" s="276">
        <f t="shared" si="1"/>
        <v>0</v>
      </c>
      <c r="AS7" s="276">
        <f t="shared" si="1"/>
        <v>0</v>
      </c>
      <c r="AT7" s="276">
        <f t="shared" si="1"/>
        <v>0</v>
      </c>
      <c r="AU7" s="276">
        <f t="shared" si="1"/>
        <v>0</v>
      </c>
      <c r="AV7" s="276">
        <f t="shared" si="1"/>
        <v>0</v>
      </c>
      <c r="AW7" s="276">
        <f t="shared" si="1"/>
        <v>0</v>
      </c>
      <c r="AX7" s="276">
        <f t="shared" si="1"/>
        <v>0</v>
      </c>
      <c r="AY7" s="276">
        <f t="shared" si="1"/>
        <v>0</v>
      </c>
      <c r="AZ7" s="276">
        <f t="shared" si="1"/>
        <v>0</v>
      </c>
      <c r="BA7" s="276">
        <f t="shared" si="1"/>
        <v>0</v>
      </c>
      <c r="BB7" s="276">
        <f t="shared" si="1"/>
        <v>0</v>
      </c>
      <c r="BC7" s="276">
        <f t="shared" si="1"/>
        <v>0</v>
      </c>
      <c r="BD7" s="276">
        <f t="shared" si="1"/>
        <v>0</v>
      </c>
      <c r="BE7" s="276">
        <f t="shared" si="1"/>
        <v>0</v>
      </c>
      <c r="BF7" s="276">
        <f t="shared" si="1"/>
        <v>0</v>
      </c>
      <c r="BG7" s="276">
        <f t="shared" si="1"/>
        <v>0</v>
      </c>
      <c r="BH7" s="276">
        <f t="shared" si="1"/>
        <v>0</v>
      </c>
      <c r="BI7" s="276">
        <f t="shared" si="1"/>
        <v>0</v>
      </c>
      <c r="BJ7" s="276">
        <f t="shared" si="1"/>
        <v>0</v>
      </c>
      <c r="BK7" s="276">
        <f t="shared" si="1"/>
        <v>0</v>
      </c>
      <c r="BL7" s="276">
        <f t="shared" si="1"/>
        <v>0</v>
      </c>
      <c r="BM7" s="276">
        <f t="shared" si="1"/>
        <v>0</v>
      </c>
      <c r="BN7" s="276">
        <f t="shared" si="1"/>
        <v>0</v>
      </c>
      <c r="BO7" s="276">
        <f t="shared" si="1"/>
        <v>0</v>
      </c>
      <c r="BP7" s="276">
        <f aca="true" t="shared" si="2" ref="BP7:CU7">SUM(BP8:BP26)</f>
        <v>0</v>
      </c>
      <c r="BQ7" s="276">
        <f t="shared" si="2"/>
        <v>0</v>
      </c>
      <c r="BR7" s="276">
        <f t="shared" si="2"/>
        <v>0</v>
      </c>
      <c r="BS7" s="276">
        <f t="shared" si="2"/>
        <v>0</v>
      </c>
      <c r="BT7" s="276">
        <f t="shared" si="2"/>
        <v>0</v>
      </c>
      <c r="BU7" s="276">
        <f t="shared" si="2"/>
        <v>0</v>
      </c>
      <c r="BV7" s="276">
        <f t="shared" si="2"/>
        <v>0</v>
      </c>
      <c r="BW7" s="276">
        <f t="shared" si="2"/>
        <v>0</v>
      </c>
      <c r="BX7" s="276">
        <f t="shared" si="2"/>
        <v>0</v>
      </c>
      <c r="BY7" s="276">
        <f t="shared" si="2"/>
        <v>0</v>
      </c>
      <c r="BZ7" s="276">
        <f t="shared" si="2"/>
        <v>0</v>
      </c>
      <c r="CA7" s="276">
        <f t="shared" si="2"/>
        <v>0</v>
      </c>
      <c r="CB7" s="276">
        <f t="shared" si="2"/>
        <v>0</v>
      </c>
      <c r="CC7" s="276">
        <f t="shared" si="2"/>
        <v>0</v>
      </c>
      <c r="CD7" s="276">
        <f t="shared" si="2"/>
        <v>0</v>
      </c>
      <c r="CE7" s="276">
        <f t="shared" si="2"/>
        <v>0</v>
      </c>
      <c r="CF7" s="276">
        <f t="shared" si="2"/>
        <v>0</v>
      </c>
      <c r="CG7" s="276">
        <f t="shared" si="2"/>
        <v>0</v>
      </c>
      <c r="CH7" s="276">
        <f t="shared" si="2"/>
        <v>0</v>
      </c>
      <c r="CI7" s="276">
        <f t="shared" si="2"/>
        <v>0</v>
      </c>
      <c r="CJ7" s="276">
        <f t="shared" si="2"/>
        <v>0</v>
      </c>
      <c r="CK7" s="276">
        <f t="shared" si="2"/>
        <v>0</v>
      </c>
      <c r="CL7" s="276">
        <f t="shared" si="2"/>
        <v>0</v>
      </c>
      <c r="CM7" s="276">
        <f t="shared" si="2"/>
        <v>0</v>
      </c>
      <c r="CN7" s="276">
        <f t="shared" si="2"/>
        <v>0</v>
      </c>
      <c r="CO7" s="276">
        <f t="shared" si="2"/>
        <v>0</v>
      </c>
      <c r="CP7" s="276">
        <f t="shared" si="2"/>
        <v>0</v>
      </c>
      <c r="CQ7" s="276">
        <f t="shared" si="2"/>
        <v>0</v>
      </c>
      <c r="CR7" s="276">
        <f t="shared" si="2"/>
        <v>0</v>
      </c>
      <c r="CS7" s="276">
        <f t="shared" si="2"/>
        <v>0</v>
      </c>
      <c r="CT7" s="276">
        <f t="shared" si="2"/>
        <v>0</v>
      </c>
      <c r="CU7" s="276">
        <f t="shared" si="2"/>
        <v>0</v>
      </c>
      <c r="CV7" s="276">
        <f>SUM(CV8:CV26)</f>
        <v>0</v>
      </c>
      <c r="CW7" s="276">
        <f>SUM(CW8:CW26)</f>
        <v>0</v>
      </c>
      <c r="CX7" s="276">
        <f>SUM(CX8:CX26)</f>
        <v>0</v>
      </c>
      <c r="CY7" s="276">
        <f>SUM(CY8:CY26)</f>
        <v>0</v>
      </c>
    </row>
    <row r="8" spans="1:103" s="201" customFormat="1" ht="12" customHeight="1">
      <c r="A8" s="200" t="s">
        <v>558</v>
      </c>
      <c r="B8" s="214" t="s">
        <v>560</v>
      </c>
      <c r="C8" s="200" t="s">
        <v>561</v>
      </c>
      <c r="D8" s="249">
        <f aca="true" t="shared" si="3" ref="D8:D26">SUM(E8,F8,N8,O8)</f>
        <v>0</v>
      </c>
      <c r="E8" s="249">
        <f aca="true" t="shared" si="4" ref="E8:E26">X8</f>
        <v>0</v>
      </c>
      <c r="F8" s="249">
        <f aca="true" t="shared" si="5" ref="F8:F26">SUM(G8:M8)</f>
        <v>0</v>
      </c>
      <c r="G8" s="249">
        <f aca="true" t="shared" si="6" ref="G8:G26">AF8</f>
        <v>0</v>
      </c>
      <c r="H8" s="249">
        <f aca="true" t="shared" si="7" ref="H8:H26">AN8</f>
        <v>0</v>
      </c>
      <c r="I8" s="249">
        <f aca="true" t="shared" si="8" ref="I8:I26">AV8</f>
        <v>0</v>
      </c>
      <c r="J8" s="249">
        <f aca="true" t="shared" si="9" ref="J8:J26">BD8</f>
        <v>0</v>
      </c>
      <c r="K8" s="249">
        <f aca="true" t="shared" si="10" ref="K8:K26">BL8</f>
        <v>0</v>
      </c>
      <c r="L8" s="249">
        <f aca="true" t="shared" si="11" ref="L8:L26">BT8</f>
        <v>0</v>
      </c>
      <c r="M8" s="249">
        <f aca="true" t="shared" si="12" ref="M8:M26">CB8</f>
        <v>0</v>
      </c>
      <c r="N8" s="249">
        <f aca="true" t="shared" si="13" ref="N8:N26">CJ8</f>
        <v>0</v>
      </c>
      <c r="O8" s="249">
        <f aca="true" t="shared" si="14" ref="O8:O26">CR8</f>
        <v>0</v>
      </c>
      <c r="P8" s="249">
        <f aca="true" t="shared" si="15" ref="P8:P26">SUM(Q8:W8)</f>
        <v>0</v>
      </c>
      <c r="Q8" s="249">
        <f aca="true" t="shared" si="16" ref="Q8:Q26">SUM(Y8,AG8,AO8,AW8,BE8,BM8,BU8,CC8,CK8,CS8)</f>
        <v>0</v>
      </c>
      <c r="R8" s="249">
        <f aca="true" t="shared" si="17" ref="R8:R26">SUM(Z8,AH8,AP8,AX8,BF8,BN8,BV8,CD8,CL8,CT8)</f>
        <v>0</v>
      </c>
      <c r="S8" s="249">
        <f aca="true" t="shared" si="18" ref="S8:S26">SUM(AA8,AI8,AQ8,AY8,BG8,BO8,BW8,CE8,CM8,CU8)</f>
        <v>0</v>
      </c>
      <c r="T8" s="249">
        <f aca="true" t="shared" si="19" ref="T8:T26">SUM(AB8,AJ8,AR8,AZ8,BH8,BP8,BX8,CF8,CN8,CV8)</f>
        <v>0</v>
      </c>
      <c r="U8" s="249">
        <f aca="true" t="shared" si="20" ref="U8:U26">SUM(AC8,AK8,AS8,BA8,BI8,BQ8,BY8,CG8,CO8,CW8)</f>
        <v>0</v>
      </c>
      <c r="V8" s="249">
        <f aca="true" t="shared" si="21" ref="V8:V26">SUM(AD8,AL8,AT8,BB8,BJ8,BR8,BZ8,CH8,CP8,CX8)</f>
        <v>0</v>
      </c>
      <c r="W8" s="249">
        <f aca="true" t="shared" si="22" ref="W8:W26">SUM(AE8,AM8,AU8,BC8,BK8,BS8,CA8,CI8,CQ8,CY8)</f>
        <v>0</v>
      </c>
      <c r="X8" s="249">
        <f aca="true" t="shared" si="23" ref="X8:X26"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 aca="true" t="shared" si="24" ref="AF8:AF26"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 aca="true" t="shared" si="25" ref="AN8:AN26"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 aca="true" t="shared" si="26" ref="AV8:AV26"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 aca="true" t="shared" si="27" ref="BD8:BD26"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 aca="true" t="shared" si="28" ref="BL8:BL26"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 aca="true" t="shared" si="29" ref="BT8:BT26"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 aca="true" t="shared" si="30" ref="CB8:CB26"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 aca="true" t="shared" si="31" ref="CJ8:CJ26"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 aca="true" t="shared" si="32" ref="CR8:CR26"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558</v>
      </c>
      <c r="B9" s="214" t="s">
        <v>562</v>
      </c>
      <c r="C9" s="200" t="s">
        <v>563</v>
      </c>
      <c r="D9" s="249">
        <f t="shared" si="3"/>
        <v>0</v>
      </c>
      <c r="E9" s="249">
        <f t="shared" si="4"/>
        <v>0</v>
      </c>
      <c r="F9" s="249">
        <f t="shared" si="5"/>
        <v>0</v>
      </c>
      <c r="G9" s="249">
        <f t="shared" si="6"/>
        <v>0</v>
      </c>
      <c r="H9" s="249">
        <f t="shared" si="7"/>
        <v>0</v>
      </c>
      <c r="I9" s="249">
        <f t="shared" si="8"/>
        <v>0</v>
      </c>
      <c r="J9" s="249">
        <f t="shared" si="9"/>
        <v>0</v>
      </c>
      <c r="K9" s="249">
        <f t="shared" si="10"/>
        <v>0</v>
      </c>
      <c r="L9" s="249">
        <f t="shared" si="11"/>
        <v>0</v>
      </c>
      <c r="M9" s="249">
        <f t="shared" si="12"/>
        <v>0</v>
      </c>
      <c r="N9" s="249">
        <f t="shared" si="13"/>
        <v>0</v>
      </c>
      <c r="O9" s="249">
        <f t="shared" si="14"/>
        <v>0</v>
      </c>
      <c r="P9" s="249">
        <f t="shared" si="15"/>
        <v>0</v>
      </c>
      <c r="Q9" s="249">
        <f t="shared" si="16"/>
        <v>0</v>
      </c>
      <c r="R9" s="249">
        <f t="shared" si="17"/>
        <v>0</v>
      </c>
      <c r="S9" s="249">
        <f t="shared" si="18"/>
        <v>0</v>
      </c>
      <c r="T9" s="249">
        <f t="shared" si="19"/>
        <v>0</v>
      </c>
      <c r="U9" s="249">
        <f t="shared" si="20"/>
        <v>0</v>
      </c>
      <c r="V9" s="249">
        <f t="shared" si="21"/>
        <v>0</v>
      </c>
      <c r="W9" s="249">
        <f t="shared" si="22"/>
        <v>0</v>
      </c>
      <c r="X9" s="249">
        <f t="shared" si="23"/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 t="shared" si="24"/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 t="shared" si="25"/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 t="shared" si="26"/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 t="shared" si="27"/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 t="shared" si="28"/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 t="shared" si="29"/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 t="shared" si="30"/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 t="shared" si="31"/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 t="shared" si="32"/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558</v>
      </c>
      <c r="B10" s="214" t="s">
        <v>564</v>
      </c>
      <c r="C10" s="200" t="s">
        <v>565</v>
      </c>
      <c r="D10" s="249">
        <f t="shared" si="3"/>
        <v>0</v>
      </c>
      <c r="E10" s="249">
        <f t="shared" si="4"/>
        <v>0</v>
      </c>
      <c r="F10" s="249">
        <f t="shared" si="5"/>
        <v>0</v>
      </c>
      <c r="G10" s="249">
        <f t="shared" si="6"/>
        <v>0</v>
      </c>
      <c r="H10" s="249">
        <f t="shared" si="7"/>
        <v>0</v>
      </c>
      <c r="I10" s="249">
        <f t="shared" si="8"/>
        <v>0</v>
      </c>
      <c r="J10" s="249">
        <f t="shared" si="9"/>
        <v>0</v>
      </c>
      <c r="K10" s="249">
        <f t="shared" si="10"/>
        <v>0</v>
      </c>
      <c r="L10" s="249">
        <f t="shared" si="11"/>
        <v>0</v>
      </c>
      <c r="M10" s="249">
        <f t="shared" si="12"/>
        <v>0</v>
      </c>
      <c r="N10" s="249">
        <f t="shared" si="13"/>
        <v>0</v>
      </c>
      <c r="O10" s="249">
        <f t="shared" si="14"/>
        <v>0</v>
      </c>
      <c r="P10" s="249">
        <f t="shared" si="15"/>
        <v>0</v>
      </c>
      <c r="Q10" s="249">
        <f t="shared" si="16"/>
        <v>0</v>
      </c>
      <c r="R10" s="249">
        <f t="shared" si="17"/>
        <v>0</v>
      </c>
      <c r="S10" s="249">
        <f t="shared" si="18"/>
        <v>0</v>
      </c>
      <c r="T10" s="249">
        <f t="shared" si="19"/>
        <v>0</v>
      </c>
      <c r="U10" s="249">
        <f t="shared" si="20"/>
        <v>0</v>
      </c>
      <c r="V10" s="249">
        <f t="shared" si="21"/>
        <v>0</v>
      </c>
      <c r="W10" s="249">
        <f t="shared" si="22"/>
        <v>0</v>
      </c>
      <c r="X10" s="249">
        <f t="shared" si="23"/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 t="shared" si="24"/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 t="shared" si="25"/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 t="shared" si="26"/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 t="shared" si="27"/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 t="shared" si="28"/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 t="shared" si="29"/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 t="shared" si="30"/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 t="shared" si="31"/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 t="shared" si="32"/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558</v>
      </c>
      <c r="B11" s="214" t="s">
        <v>566</v>
      </c>
      <c r="C11" s="200" t="s">
        <v>567</v>
      </c>
      <c r="D11" s="249">
        <f t="shared" si="3"/>
        <v>0</v>
      </c>
      <c r="E11" s="249">
        <f t="shared" si="4"/>
        <v>0</v>
      </c>
      <c r="F11" s="249">
        <f t="shared" si="5"/>
        <v>0</v>
      </c>
      <c r="G11" s="249">
        <f t="shared" si="6"/>
        <v>0</v>
      </c>
      <c r="H11" s="249">
        <f t="shared" si="7"/>
        <v>0</v>
      </c>
      <c r="I11" s="249">
        <f t="shared" si="8"/>
        <v>0</v>
      </c>
      <c r="J11" s="249">
        <f t="shared" si="9"/>
        <v>0</v>
      </c>
      <c r="K11" s="249">
        <f t="shared" si="10"/>
        <v>0</v>
      </c>
      <c r="L11" s="249">
        <f t="shared" si="11"/>
        <v>0</v>
      </c>
      <c r="M11" s="249">
        <f t="shared" si="12"/>
        <v>0</v>
      </c>
      <c r="N11" s="249">
        <f t="shared" si="13"/>
        <v>0</v>
      </c>
      <c r="O11" s="249">
        <f t="shared" si="14"/>
        <v>0</v>
      </c>
      <c r="P11" s="249">
        <f t="shared" si="15"/>
        <v>0</v>
      </c>
      <c r="Q11" s="249">
        <f t="shared" si="16"/>
        <v>0</v>
      </c>
      <c r="R11" s="249">
        <f t="shared" si="17"/>
        <v>0</v>
      </c>
      <c r="S11" s="249">
        <f t="shared" si="18"/>
        <v>0</v>
      </c>
      <c r="T11" s="249">
        <f t="shared" si="19"/>
        <v>0</v>
      </c>
      <c r="U11" s="249">
        <f t="shared" si="20"/>
        <v>0</v>
      </c>
      <c r="V11" s="249">
        <f t="shared" si="21"/>
        <v>0</v>
      </c>
      <c r="W11" s="249">
        <f t="shared" si="22"/>
        <v>0</v>
      </c>
      <c r="X11" s="249">
        <f t="shared" si="23"/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 t="shared" si="24"/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 t="shared" si="25"/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 t="shared" si="26"/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 t="shared" si="27"/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 t="shared" si="28"/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 t="shared" si="29"/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 t="shared" si="30"/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 t="shared" si="31"/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 t="shared" si="32"/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558</v>
      </c>
      <c r="B12" s="203" t="s">
        <v>568</v>
      </c>
      <c r="C12" s="202" t="s">
        <v>569</v>
      </c>
      <c r="D12" s="250">
        <f t="shared" si="3"/>
        <v>0</v>
      </c>
      <c r="E12" s="250">
        <f t="shared" si="4"/>
        <v>0</v>
      </c>
      <c r="F12" s="250">
        <f t="shared" si="5"/>
        <v>0</v>
      </c>
      <c r="G12" s="250">
        <f t="shared" si="6"/>
        <v>0</v>
      </c>
      <c r="H12" s="250">
        <f t="shared" si="7"/>
        <v>0</v>
      </c>
      <c r="I12" s="250">
        <f t="shared" si="8"/>
        <v>0</v>
      </c>
      <c r="J12" s="250">
        <f t="shared" si="9"/>
        <v>0</v>
      </c>
      <c r="K12" s="250">
        <f t="shared" si="10"/>
        <v>0</v>
      </c>
      <c r="L12" s="250">
        <f t="shared" si="11"/>
        <v>0</v>
      </c>
      <c r="M12" s="250">
        <f t="shared" si="12"/>
        <v>0</v>
      </c>
      <c r="N12" s="250">
        <f t="shared" si="13"/>
        <v>0</v>
      </c>
      <c r="O12" s="250">
        <f t="shared" si="14"/>
        <v>0</v>
      </c>
      <c r="P12" s="250">
        <f t="shared" si="15"/>
        <v>0</v>
      </c>
      <c r="Q12" s="250">
        <f t="shared" si="16"/>
        <v>0</v>
      </c>
      <c r="R12" s="250">
        <f t="shared" si="17"/>
        <v>0</v>
      </c>
      <c r="S12" s="250">
        <f t="shared" si="18"/>
        <v>0</v>
      </c>
      <c r="T12" s="250">
        <f t="shared" si="19"/>
        <v>0</v>
      </c>
      <c r="U12" s="250">
        <f t="shared" si="20"/>
        <v>0</v>
      </c>
      <c r="V12" s="250">
        <f t="shared" si="21"/>
        <v>0</v>
      </c>
      <c r="W12" s="250">
        <f t="shared" si="22"/>
        <v>0</v>
      </c>
      <c r="X12" s="250">
        <f t="shared" si="23"/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 t="shared" si="24"/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 t="shared" si="25"/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 t="shared" si="26"/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 t="shared" si="27"/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 t="shared" si="28"/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 t="shared" si="29"/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 t="shared" si="30"/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 t="shared" si="31"/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 t="shared" si="32"/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558</v>
      </c>
      <c r="B13" s="203" t="s">
        <v>570</v>
      </c>
      <c r="C13" s="202" t="s">
        <v>571</v>
      </c>
      <c r="D13" s="250">
        <f t="shared" si="3"/>
        <v>0</v>
      </c>
      <c r="E13" s="250">
        <f t="shared" si="4"/>
        <v>0</v>
      </c>
      <c r="F13" s="250">
        <f t="shared" si="5"/>
        <v>0</v>
      </c>
      <c r="G13" s="250">
        <f t="shared" si="6"/>
        <v>0</v>
      </c>
      <c r="H13" s="250">
        <f t="shared" si="7"/>
        <v>0</v>
      </c>
      <c r="I13" s="250">
        <f t="shared" si="8"/>
        <v>0</v>
      </c>
      <c r="J13" s="250">
        <f t="shared" si="9"/>
        <v>0</v>
      </c>
      <c r="K13" s="250">
        <f t="shared" si="10"/>
        <v>0</v>
      </c>
      <c r="L13" s="250">
        <f t="shared" si="11"/>
        <v>0</v>
      </c>
      <c r="M13" s="250">
        <f t="shared" si="12"/>
        <v>0</v>
      </c>
      <c r="N13" s="250">
        <f t="shared" si="13"/>
        <v>0</v>
      </c>
      <c r="O13" s="250">
        <f t="shared" si="14"/>
        <v>0</v>
      </c>
      <c r="P13" s="250">
        <f t="shared" si="15"/>
        <v>0</v>
      </c>
      <c r="Q13" s="250">
        <f t="shared" si="16"/>
        <v>0</v>
      </c>
      <c r="R13" s="250">
        <f t="shared" si="17"/>
        <v>0</v>
      </c>
      <c r="S13" s="250">
        <f t="shared" si="18"/>
        <v>0</v>
      </c>
      <c r="T13" s="250">
        <f t="shared" si="19"/>
        <v>0</v>
      </c>
      <c r="U13" s="250">
        <f t="shared" si="20"/>
        <v>0</v>
      </c>
      <c r="V13" s="250">
        <f t="shared" si="21"/>
        <v>0</v>
      </c>
      <c r="W13" s="250">
        <f t="shared" si="22"/>
        <v>0</v>
      </c>
      <c r="X13" s="250">
        <f t="shared" si="23"/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 t="shared" si="24"/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 t="shared" si="25"/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 t="shared" si="26"/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 t="shared" si="27"/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 t="shared" si="28"/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 t="shared" si="29"/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 t="shared" si="30"/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 t="shared" si="31"/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 t="shared" si="32"/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558</v>
      </c>
      <c r="B14" s="203" t="s">
        <v>572</v>
      </c>
      <c r="C14" s="202" t="s">
        <v>573</v>
      </c>
      <c r="D14" s="250">
        <f t="shared" si="3"/>
        <v>0</v>
      </c>
      <c r="E14" s="250">
        <f t="shared" si="4"/>
        <v>0</v>
      </c>
      <c r="F14" s="250">
        <f t="shared" si="5"/>
        <v>0</v>
      </c>
      <c r="G14" s="250">
        <f t="shared" si="6"/>
        <v>0</v>
      </c>
      <c r="H14" s="250">
        <f t="shared" si="7"/>
        <v>0</v>
      </c>
      <c r="I14" s="250">
        <f t="shared" si="8"/>
        <v>0</v>
      </c>
      <c r="J14" s="250">
        <f t="shared" si="9"/>
        <v>0</v>
      </c>
      <c r="K14" s="250">
        <f t="shared" si="10"/>
        <v>0</v>
      </c>
      <c r="L14" s="250">
        <f t="shared" si="11"/>
        <v>0</v>
      </c>
      <c r="M14" s="250">
        <f t="shared" si="12"/>
        <v>0</v>
      </c>
      <c r="N14" s="250">
        <f t="shared" si="13"/>
        <v>0</v>
      </c>
      <c r="O14" s="250">
        <f t="shared" si="14"/>
        <v>0</v>
      </c>
      <c r="P14" s="250">
        <f t="shared" si="15"/>
        <v>0</v>
      </c>
      <c r="Q14" s="250">
        <f t="shared" si="16"/>
        <v>0</v>
      </c>
      <c r="R14" s="250">
        <f t="shared" si="17"/>
        <v>0</v>
      </c>
      <c r="S14" s="250">
        <f t="shared" si="18"/>
        <v>0</v>
      </c>
      <c r="T14" s="250">
        <f t="shared" si="19"/>
        <v>0</v>
      </c>
      <c r="U14" s="250">
        <f t="shared" si="20"/>
        <v>0</v>
      </c>
      <c r="V14" s="250">
        <f t="shared" si="21"/>
        <v>0</v>
      </c>
      <c r="W14" s="250">
        <f t="shared" si="22"/>
        <v>0</v>
      </c>
      <c r="X14" s="250">
        <f t="shared" si="23"/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 t="shared" si="24"/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 t="shared" si="25"/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 t="shared" si="26"/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 t="shared" si="27"/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 t="shared" si="28"/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 t="shared" si="29"/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 t="shared" si="30"/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 t="shared" si="31"/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 t="shared" si="32"/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558</v>
      </c>
      <c r="B15" s="203" t="s">
        <v>574</v>
      </c>
      <c r="C15" s="202" t="s">
        <v>575</v>
      </c>
      <c r="D15" s="250">
        <f t="shared" si="3"/>
        <v>0</v>
      </c>
      <c r="E15" s="250">
        <f t="shared" si="4"/>
        <v>0</v>
      </c>
      <c r="F15" s="250">
        <f t="shared" si="5"/>
        <v>0</v>
      </c>
      <c r="G15" s="250">
        <f t="shared" si="6"/>
        <v>0</v>
      </c>
      <c r="H15" s="250">
        <f t="shared" si="7"/>
        <v>0</v>
      </c>
      <c r="I15" s="250">
        <f t="shared" si="8"/>
        <v>0</v>
      </c>
      <c r="J15" s="250">
        <f t="shared" si="9"/>
        <v>0</v>
      </c>
      <c r="K15" s="250">
        <f t="shared" si="10"/>
        <v>0</v>
      </c>
      <c r="L15" s="250">
        <f t="shared" si="11"/>
        <v>0</v>
      </c>
      <c r="M15" s="250">
        <f t="shared" si="12"/>
        <v>0</v>
      </c>
      <c r="N15" s="250">
        <f t="shared" si="13"/>
        <v>0</v>
      </c>
      <c r="O15" s="250">
        <f t="shared" si="14"/>
        <v>0</v>
      </c>
      <c r="P15" s="250">
        <f t="shared" si="15"/>
        <v>0</v>
      </c>
      <c r="Q15" s="250">
        <f t="shared" si="16"/>
        <v>0</v>
      </c>
      <c r="R15" s="250">
        <f t="shared" si="17"/>
        <v>0</v>
      </c>
      <c r="S15" s="250">
        <f t="shared" si="18"/>
        <v>0</v>
      </c>
      <c r="T15" s="250">
        <f t="shared" si="19"/>
        <v>0</v>
      </c>
      <c r="U15" s="250">
        <f t="shared" si="20"/>
        <v>0</v>
      </c>
      <c r="V15" s="250">
        <f t="shared" si="21"/>
        <v>0</v>
      </c>
      <c r="W15" s="250">
        <f t="shared" si="22"/>
        <v>0</v>
      </c>
      <c r="X15" s="250">
        <f t="shared" si="23"/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 t="shared" si="24"/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 t="shared" si="25"/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 t="shared" si="26"/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 t="shared" si="27"/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 t="shared" si="28"/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 t="shared" si="29"/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 t="shared" si="30"/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 t="shared" si="31"/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 t="shared" si="32"/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558</v>
      </c>
      <c r="B16" s="203" t="s">
        <v>576</v>
      </c>
      <c r="C16" s="202" t="s">
        <v>577</v>
      </c>
      <c r="D16" s="250">
        <f t="shared" si="3"/>
        <v>0</v>
      </c>
      <c r="E16" s="250">
        <f t="shared" si="4"/>
        <v>0</v>
      </c>
      <c r="F16" s="250">
        <f t="shared" si="5"/>
        <v>0</v>
      </c>
      <c r="G16" s="250">
        <f t="shared" si="6"/>
        <v>0</v>
      </c>
      <c r="H16" s="250">
        <f t="shared" si="7"/>
        <v>0</v>
      </c>
      <c r="I16" s="250">
        <f t="shared" si="8"/>
        <v>0</v>
      </c>
      <c r="J16" s="250">
        <f t="shared" si="9"/>
        <v>0</v>
      </c>
      <c r="K16" s="250">
        <f t="shared" si="10"/>
        <v>0</v>
      </c>
      <c r="L16" s="250">
        <f t="shared" si="11"/>
        <v>0</v>
      </c>
      <c r="M16" s="250">
        <f t="shared" si="12"/>
        <v>0</v>
      </c>
      <c r="N16" s="250">
        <f t="shared" si="13"/>
        <v>0</v>
      </c>
      <c r="O16" s="250">
        <f t="shared" si="14"/>
        <v>0</v>
      </c>
      <c r="P16" s="250">
        <f t="shared" si="15"/>
        <v>0</v>
      </c>
      <c r="Q16" s="250">
        <f t="shared" si="16"/>
        <v>0</v>
      </c>
      <c r="R16" s="250">
        <f t="shared" si="17"/>
        <v>0</v>
      </c>
      <c r="S16" s="250">
        <f t="shared" si="18"/>
        <v>0</v>
      </c>
      <c r="T16" s="250">
        <f t="shared" si="19"/>
        <v>0</v>
      </c>
      <c r="U16" s="250">
        <f t="shared" si="20"/>
        <v>0</v>
      </c>
      <c r="V16" s="250">
        <f t="shared" si="21"/>
        <v>0</v>
      </c>
      <c r="W16" s="250">
        <f t="shared" si="22"/>
        <v>0</v>
      </c>
      <c r="X16" s="250">
        <f t="shared" si="23"/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 t="shared" si="24"/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 t="shared" si="25"/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 t="shared" si="26"/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 t="shared" si="27"/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 t="shared" si="28"/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 t="shared" si="29"/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 t="shared" si="30"/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 t="shared" si="31"/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 t="shared" si="32"/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558</v>
      </c>
      <c r="B17" s="203" t="s">
        <v>578</v>
      </c>
      <c r="C17" s="202" t="s">
        <v>579</v>
      </c>
      <c r="D17" s="250">
        <f t="shared" si="3"/>
        <v>0</v>
      </c>
      <c r="E17" s="250">
        <f t="shared" si="4"/>
        <v>0</v>
      </c>
      <c r="F17" s="250">
        <f t="shared" si="5"/>
        <v>0</v>
      </c>
      <c r="G17" s="250">
        <f t="shared" si="6"/>
        <v>0</v>
      </c>
      <c r="H17" s="250">
        <f t="shared" si="7"/>
        <v>0</v>
      </c>
      <c r="I17" s="250">
        <f t="shared" si="8"/>
        <v>0</v>
      </c>
      <c r="J17" s="250">
        <f t="shared" si="9"/>
        <v>0</v>
      </c>
      <c r="K17" s="250">
        <f t="shared" si="10"/>
        <v>0</v>
      </c>
      <c r="L17" s="250">
        <f t="shared" si="11"/>
        <v>0</v>
      </c>
      <c r="M17" s="250">
        <f t="shared" si="12"/>
        <v>0</v>
      </c>
      <c r="N17" s="250">
        <f t="shared" si="13"/>
        <v>0</v>
      </c>
      <c r="O17" s="250">
        <f t="shared" si="14"/>
        <v>0</v>
      </c>
      <c r="P17" s="250">
        <f t="shared" si="15"/>
        <v>0</v>
      </c>
      <c r="Q17" s="250">
        <f t="shared" si="16"/>
        <v>0</v>
      </c>
      <c r="R17" s="250">
        <f t="shared" si="17"/>
        <v>0</v>
      </c>
      <c r="S17" s="250">
        <f t="shared" si="18"/>
        <v>0</v>
      </c>
      <c r="T17" s="250">
        <f t="shared" si="19"/>
        <v>0</v>
      </c>
      <c r="U17" s="250">
        <f t="shared" si="20"/>
        <v>0</v>
      </c>
      <c r="V17" s="250">
        <f t="shared" si="21"/>
        <v>0</v>
      </c>
      <c r="W17" s="250">
        <f t="shared" si="22"/>
        <v>0</v>
      </c>
      <c r="X17" s="250">
        <f t="shared" si="23"/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 t="shared" si="24"/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 t="shared" si="25"/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 t="shared" si="26"/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 t="shared" si="27"/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 t="shared" si="28"/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 t="shared" si="29"/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 t="shared" si="30"/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 t="shared" si="31"/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 t="shared" si="32"/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558</v>
      </c>
      <c r="B18" s="203" t="s">
        <v>580</v>
      </c>
      <c r="C18" s="202" t="s">
        <v>581</v>
      </c>
      <c r="D18" s="250">
        <f t="shared" si="3"/>
        <v>0</v>
      </c>
      <c r="E18" s="250">
        <f t="shared" si="4"/>
        <v>0</v>
      </c>
      <c r="F18" s="250">
        <f t="shared" si="5"/>
        <v>0</v>
      </c>
      <c r="G18" s="250">
        <f t="shared" si="6"/>
        <v>0</v>
      </c>
      <c r="H18" s="250">
        <f t="shared" si="7"/>
        <v>0</v>
      </c>
      <c r="I18" s="250">
        <f t="shared" si="8"/>
        <v>0</v>
      </c>
      <c r="J18" s="250">
        <f t="shared" si="9"/>
        <v>0</v>
      </c>
      <c r="K18" s="250">
        <f t="shared" si="10"/>
        <v>0</v>
      </c>
      <c r="L18" s="250">
        <f t="shared" si="11"/>
        <v>0</v>
      </c>
      <c r="M18" s="250">
        <f t="shared" si="12"/>
        <v>0</v>
      </c>
      <c r="N18" s="250">
        <f t="shared" si="13"/>
        <v>0</v>
      </c>
      <c r="O18" s="250">
        <f t="shared" si="14"/>
        <v>0</v>
      </c>
      <c r="P18" s="250">
        <f t="shared" si="15"/>
        <v>0</v>
      </c>
      <c r="Q18" s="250">
        <f t="shared" si="16"/>
        <v>0</v>
      </c>
      <c r="R18" s="250">
        <f t="shared" si="17"/>
        <v>0</v>
      </c>
      <c r="S18" s="250">
        <f t="shared" si="18"/>
        <v>0</v>
      </c>
      <c r="T18" s="250">
        <f t="shared" si="19"/>
        <v>0</v>
      </c>
      <c r="U18" s="250">
        <f t="shared" si="20"/>
        <v>0</v>
      </c>
      <c r="V18" s="250">
        <f t="shared" si="21"/>
        <v>0</v>
      </c>
      <c r="W18" s="250">
        <f t="shared" si="22"/>
        <v>0</v>
      </c>
      <c r="X18" s="250">
        <f t="shared" si="23"/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 t="shared" si="24"/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 t="shared" si="25"/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 t="shared" si="26"/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 t="shared" si="27"/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 t="shared" si="28"/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 t="shared" si="29"/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 t="shared" si="30"/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 t="shared" si="31"/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 t="shared" si="32"/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558</v>
      </c>
      <c r="B19" s="203" t="s">
        <v>582</v>
      </c>
      <c r="C19" s="202" t="s">
        <v>583</v>
      </c>
      <c r="D19" s="250">
        <f t="shared" si="3"/>
        <v>0</v>
      </c>
      <c r="E19" s="250">
        <f t="shared" si="4"/>
        <v>0</v>
      </c>
      <c r="F19" s="250">
        <f t="shared" si="5"/>
        <v>0</v>
      </c>
      <c r="G19" s="250">
        <f t="shared" si="6"/>
        <v>0</v>
      </c>
      <c r="H19" s="250">
        <f t="shared" si="7"/>
        <v>0</v>
      </c>
      <c r="I19" s="250">
        <f t="shared" si="8"/>
        <v>0</v>
      </c>
      <c r="J19" s="250">
        <f t="shared" si="9"/>
        <v>0</v>
      </c>
      <c r="K19" s="250">
        <f t="shared" si="10"/>
        <v>0</v>
      </c>
      <c r="L19" s="250">
        <f t="shared" si="11"/>
        <v>0</v>
      </c>
      <c r="M19" s="250">
        <f t="shared" si="12"/>
        <v>0</v>
      </c>
      <c r="N19" s="250">
        <f t="shared" si="13"/>
        <v>0</v>
      </c>
      <c r="O19" s="250">
        <f t="shared" si="14"/>
        <v>0</v>
      </c>
      <c r="P19" s="250">
        <f t="shared" si="15"/>
        <v>0</v>
      </c>
      <c r="Q19" s="250">
        <f t="shared" si="16"/>
        <v>0</v>
      </c>
      <c r="R19" s="250">
        <f t="shared" si="17"/>
        <v>0</v>
      </c>
      <c r="S19" s="250">
        <f t="shared" si="18"/>
        <v>0</v>
      </c>
      <c r="T19" s="250">
        <f t="shared" si="19"/>
        <v>0</v>
      </c>
      <c r="U19" s="250">
        <f t="shared" si="20"/>
        <v>0</v>
      </c>
      <c r="V19" s="250">
        <f t="shared" si="21"/>
        <v>0</v>
      </c>
      <c r="W19" s="250">
        <f t="shared" si="22"/>
        <v>0</v>
      </c>
      <c r="X19" s="250">
        <f t="shared" si="23"/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 t="shared" si="24"/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 t="shared" si="25"/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 t="shared" si="26"/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 t="shared" si="27"/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 t="shared" si="28"/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 t="shared" si="29"/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 t="shared" si="30"/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 t="shared" si="31"/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 t="shared" si="32"/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558</v>
      </c>
      <c r="B20" s="203" t="s">
        <v>584</v>
      </c>
      <c r="C20" s="202" t="s">
        <v>585</v>
      </c>
      <c r="D20" s="250">
        <f t="shared" si="3"/>
        <v>0</v>
      </c>
      <c r="E20" s="250">
        <f t="shared" si="4"/>
        <v>0</v>
      </c>
      <c r="F20" s="250">
        <f t="shared" si="5"/>
        <v>0</v>
      </c>
      <c r="G20" s="250">
        <f t="shared" si="6"/>
        <v>0</v>
      </c>
      <c r="H20" s="250">
        <f t="shared" si="7"/>
        <v>0</v>
      </c>
      <c r="I20" s="250">
        <f t="shared" si="8"/>
        <v>0</v>
      </c>
      <c r="J20" s="250">
        <f t="shared" si="9"/>
        <v>0</v>
      </c>
      <c r="K20" s="250">
        <f t="shared" si="10"/>
        <v>0</v>
      </c>
      <c r="L20" s="250">
        <f t="shared" si="11"/>
        <v>0</v>
      </c>
      <c r="M20" s="250">
        <f t="shared" si="12"/>
        <v>0</v>
      </c>
      <c r="N20" s="250">
        <f t="shared" si="13"/>
        <v>0</v>
      </c>
      <c r="O20" s="250">
        <f t="shared" si="14"/>
        <v>0</v>
      </c>
      <c r="P20" s="250">
        <f t="shared" si="15"/>
        <v>0</v>
      </c>
      <c r="Q20" s="250">
        <f t="shared" si="16"/>
        <v>0</v>
      </c>
      <c r="R20" s="250">
        <f t="shared" si="17"/>
        <v>0</v>
      </c>
      <c r="S20" s="250">
        <f t="shared" si="18"/>
        <v>0</v>
      </c>
      <c r="T20" s="250">
        <f t="shared" si="19"/>
        <v>0</v>
      </c>
      <c r="U20" s="250">
        <f t="shared" si="20"/>
        <v>0</v>
      </c>
      <c r="V20" s="250">
        <f t="shared" si="21"/>
        <v>0</v>
      </c>
      <c r="W20" s="250">
        <f t="shared" si="22"/>
        <v>0</v>
      </c>
      <c r="X20" s="250">
        <f t="shared" si="23"/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 t="shared" si="24"/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 t="shared" si="25"/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 t="shared" si="26"/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 t="shared" si="27"/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 t="shared" si="28"/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 t="shared" si="29"/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 t="shared" si="30"/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 t="shared" si="31"/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 t="shared" si="32"/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558</v>
      </c>
      <c r="B21" s="203" t="s">
        <v>586</v>
      </c>
      <c r="C21" s="202" t="s">
        <v>587</v>
      </c>
      <c r="D21" s="250">
        <f t="shared" si="3"/>
        <v>0</v>
      </c>
      <c r="E21" s="250">
        <f t="shared" si="4"/>
        <v>0</v>
      </c>
      <c r="F21" s="250">
        <f t="shared" si="5"/>
        <v>0</v>
      </c>
      <c r="G21" s="250">
        <f t="shared" si="6"/>
        <v>0</v>
      </c>
      <c r="H21" s="250">
        <f t="shared" si="7"/>
        <v>0</v>
      </c>
      <c r="I21" s="250">
        <f t="shared" si="8"/>
        <v>0</v>
      </c>
      <c r="J21" s="250">
        <f t="shared" si="9"/>
        <v>0</v>
      </c>
      <c r="K21" s="250">
        <f t="shared" si="10"/>
        <v>0</v>
      </c>
      <c r="L21" s="250">
        <f t="shared" si="11"/>
        <v>0</v>
      </c>
      <c r="M21" s="250">
        <f t="shared" si="12"/>
        <v>0</v>
      </c>
      <c r="N21" s="250">
        <f t="shared" si="13"/>
        <v>0</v>
      </c>
      <c r="O21" s="250">
        <f t="shared" si="14"/>
        <v>0</v>
      </c>
      <c r="P21" s="250">
        <f t="shared" si="15"/>
        <v>0</v>
      </c>
      <c r="Q21" s="250">
        <f t="shared" si="16"/>
        <v>0</v>
      </c>
      <c r="R21" s="250">
        <f t="shared" si="17"/>
        <v>0</v>
      </c>
      <c r="S21" s="250">
        <f t="shared" si="18"/>
        <v>0</v>
      </c>
      <c r="T21" s="250">
        <f t="shared" si="19"/>
        <v>0</v>
      </c>
      <c r="U21" s="250">
        <f t="shared" si="20"/>
        <v>0</v>
      </c>
      <c r="V21" s="250">
        <f t="shared" si="21"/>
        <v>0</v>
      </c>
      <c r="W21" s="250">
        <f t="shared" si="22"/>
        <v>0</v>
      </c>
      <c r="X21" s="250">
        <f t="shared" si="23"/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 t="shared" si="24"/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 t="shared" si="25"/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 t="shared" si="26"/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 t="shared" si="27"/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 t="shared" si="28"/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 t="shared" si="29"/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 t="shared" si="30"/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 t="shared" si="31"/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 t="shared" si="32"/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558</v>
      </c>
      <c r="B22" s="203" t="s">
        <v>588</v>
      </c>
      <c r="C22" s="202" t="s">
        <v>589</v>
      </c>
      <c r="D22" s="250">
        <f t="shared" si="3"/>
        <v>0</v>
      </c>
      <c r="E22" s="250">
        <f t="shared" si="4"/>
        <v>0</v>
      </c>
      <c r="F22" s="250">
        <f t="shared" si="5"/>
        <v>0</v>
      </c>
      <c r="G22" s="250">
        <f t="shared" si="6"/>
        <v>0</v>
      </c>
      <c r="H22" s="250">
        <f t="shared" si="7"/>
        <v>0</v>
      </c>
      <c r="I22" s="250">
        <f t="shared" si="8"/>
        <v>0</v>
      </c>
      <c r="J22" s="250">
        <f t="shared" si="9"/>
        <v>0</v>
      </c>
      <c r="K22" s="250">
        <f t="shared" si="10"/>
        <v>0</v>
      </c>
      <c r="L22" s="250">
        <f t="shared" si="11"/>
        <v>0</v>
      </c>
      <c r="M22" s="250">
        <f t="shared" si="12"/>
        <v>0</v>
      </c>
      <c r="N22" s="250">
        <f t="shared" si="13"/>
        <v>0</v>
      </c>
      <c r="O22" s="250">
        <f t="shared" si="14"/>
        <v>0</v>
      </c>
      <c r="P22" s="250">
        <f t="shared" si="15"/>
        <v>0</v>
      </c>
      <c r="Q22" s="250">
        <f t="shared" si="16"/>
        <v>0</v>
      </c>
      <c r="R22" s="250">
        <f t="shared" si="17"/>
        <v>0</v>
      </c>
      <c r="S22" s="250">
        <f t="shared" si="18"/>
        <v>0</v>
      </c>
      <c r="T22" s="250">
        <f t="shared" si="19"/>
        <v>0</v>
      </c>
      <c r="U22" s="250">
        <f t="shared" si="20"/>
        <v>0</v>
      </c>
      <c r="V22" s="250">
        <f t="shared" si="21"/>
        <v>0</v>
      </c>
      <c r="W22" s="250">
        <f t="shared" si="22"/>
        <v>0</v>
      </c>
      <c r="X22" s="250">
        <f t="shared" si="23"/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 t="shared" si="24"/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 t="shared" si="25"/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 t="shared" si="26"/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 t="shared" si="27"/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 t="shared" si="28"/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 t="shared" si="29"/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 t="shared" si="30"/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 t="shared" si="31"/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 t="shared" si="32"/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558</v>
      </c>
      <c r="B23" s="203" t="s">
        <v>590</v>
      </c>
      <c r="C23" s="202" t="s">
        <v>591</v>
      </c>
      <c r="D23" s="250">
        <f t="shared" si="3"/>
        <v>0</v>
      </c>
      <c r="E23" s="250">
        <f t="shared" si="4"/>
        <v>0</v>
      </c>
      <c r="F23" s="250">
        <f t="shared" si="5"/>
        <v>0</v>
      </c>
      <c r="G23" s="250">
        <f t="shared" si="6"/>
        <v>0</v>
      </c>
      <c r="H23" s="250">
        <f t="shared" si="7"/>
        <v>0</v>
      </c>
      <c r="I23" s="250">
        <f t="shared" si="8"/>
        <v>0</v>
      </c>
      <c r="J23" s="250">
        <f t="shared" si="9"/>
        <v>0</v>
      </c>
      <c r="K23" s="250">
        <f t="shared" si="10"/>
        <v>0</v>
      </c>
      <c r="L23" s="250">
        <f t="shared" si="11"/>
        <v>0</v>
      </c>
      <c r="M23" s="250">
        <f t="shared" si="12"/>
        <v>0</v>
      </c>
      <c r="N23" s="250">
        <f t="shared" si="13"/>
        <v>0</v>
      </c>
      <c r="O23" s="250">
        <f t="shared" si="14"/>
        <v>0</v>
      </c>
      <c r="P23" s="250">
        <f t="shared" si="15"/>
        <v>0</v>
      </c>
      <c r="Q23" s="250">
        <f t="shared" si="16"/>
        <v>0</v>
      </c>
      <c r="R23" s="250">
        <f t="shared" si="17"/>
        <v>0</v>
      </c>
      <c r="S23" s="250">
        <f t="shared" si="18"/>
        <v>0</v>
      </c>
      <c r="T23" s="250">
        <f t="shared" si="19"/>
        <v>0</v>
      </c>
      <c r="U23" s="250">
        <f t="shared" si="20"/>
        <v>0</v>
      </c>
      <c r="V23" s="250">
        <f t="shared" si="21"/>
        <v>0</v>
      </c>
      <c r="W23" s="250">
        <f t="shared" si="22"/>
        <v>0</v>
      </c>
      <c r="X23" s="250">
        <f t="shared" si="23"/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 t="shared" si="24"/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 t="shared" si="25"/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 t="shared" si="26"/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 t="shared" si="27"/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 t="shared" si="28"/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 t="shared" si="29"/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 t="shared" si="30"/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 t="shared" si="31"/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 t="shared" si="32"/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558</v>
      </c>
      <c r="B24" s="203" t="s">
        <v>592</v>
      </c>
      <c r="C24" s="202" t="s">
        <v>593</v>
      </c>
      <c r="D24" s="250">
        <f t="shared" si="3"/>
        <v>0</v>
      </c>
      <c r="E24" s="250">
        <f t="shared" si="4"/>
        <v>0</v>
      </c>
      <c r="F24" s="250">
        <f t="shared" si="5"/>
        <v>0</v>
      </c>
      <c r="G24" s="250">
        <f t="shared" si="6"/>
        <v>0</v>
      </c>
      <c r="H24" s="250">
        <f t="shared" si="7"/>
        <v>0</v>
      </c>
      <c r="I24" s="250">
        <f t="shared" si="8"/>
        <v>0</v>
      </c>
      <c r="J24" s="250">
        <f t="shared" si="9"/>
        <v>0</v>
      </c>
      <c r="K24" s="250">
        <f t="shared" si="10"/>
        <v>0</v>
      </c>
      <c r="L24" s="250">
        <f t="shared" si="11"/>
        <v>0</v>
      </c>
      <c r="M24" s="250">
        <f t="shared" si="12"/>
        <v>0</v>
      </c>
      <c r="N24" s="250">
        <f t="shared" si="13"/>
        <v>0</v>
      </c>
      <c r="O24" s="250">
        <f t="shared" si="14"/>
        <v>0</v>
      </c>
      <c r="P24" s="250">
        <f t="shared" si="15"/>
        <v>0</v>
      </c>
      <c r="Q24" s="250">
        <f t="shared" si="16"/>
        <v>0</v>
      </c>
      <c r="R24" s="250">
        <f t="shared" si="17"/>
        <v>0</v>
      </c>
      <c r="S24" s="250">
        <f t="shared" si="18"/>
        <v>0</v>
      </c>
      <c r="T24" s="250">
        <f t="shared" si="19"/>
        <v>0</v>
      </c>
      <c r="U24" s="250">
        <f t="shared" si="20"/>
        <v>0</v>
      </c>
      <c r="V24" s="250">
        <f t="shared" si="21"/>
        <v>0</v>
      </c>
      <c r="W24" s="250">
        <f t="shared" si="22"/>
        <v>0</v>
      </c>
      <c r="X24" s="250">
        <f t="shared" si="23"/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 t="shared" si="24"/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 t="shared" si="25"/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 t="shared" si="26"/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 t="shared" si="27"/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 t="shared" si="28"/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 t="shared" si="29"/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 t="shared" si="30"/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 t="shared" si="31"/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 t="shared" si="32"/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558</v>
      </c>
      <c r="B25" s="203" t="s">
        <v>594</v>
      </c>
      <c r="C25" s="202" t="s">
        <v>595</v>
      </c>
      <c r="D25" s="250">
        <f t="shared" si="3"/>
        <v>0</v>
      </c>
      <c r="E25" s="250">
        <f t="shared" si="4"/>
        <v>0</v>
      </c>
      <c r="F25" s="250">
        <f t="shared" si="5"/>
        <v>0</v>
      </c>
      <c r="G25" s="250">
        <f t="shared" si="6"/>
        <v>0</v>
      </c>
      <c r="H25" s="250">
        <f t="shared" si="7"/>
        <v>0</v>
      </c>
      <c r="I25" s="250">
        <f t="shared" si="8"/>
        <v>0</v>
      </c>
      <c r="J25" s="250">
        <f t="shared" si="9"/>
        <v>0</v>
      </c>
      <c r="K25" s="250">
        <f t="shared" si="10"/>
        <v>0</v>
      </c>
      <c r="L25" s="250">
        <f t="shared" si="11"/>
        <v>0</v>
      </c>
      <c r="M25" s="250">
        <f t="shared" si="12"/>
        <v>0</v>
      </c>
      <c r="N25" s="250">
        <f t="shared" si="13"/>
        <v>0</v>
      </c>
      <c r="O25" s="250">
        <f t="shared" si="14"/>
        <v>0</v>
      </c>
      <c r="P25" s="250">
        <f t="shared" si="15"/>
        <v>0</v>
      </c>
      <c r="Q25" s="250">
        <f t="shared" si="16"/>
        <v>0</v>
      </c>
      <c r="R25" s="250">
        <f t="shared" si="17"/>
        <v>0</v>
      </c>
      <c r="S25" s="250">
        <f t="shared" si="18"/>
        <v>0</v>
      </c>
      <c r="T25" s="250">
        <f t="shared" si="19"/>
        <v>0</v>
      </c>
      <c r="U25" s="250">
        <f t="shared" si="20"/>
        <v>0</v>
      </c>
      <c r="V25" s="250">
        <f t="shared" si="21"/>
        <v>0</v>
      </c>
      <c r="W25" s="250">
        <f t="shared" si="22"/>
        <v>0</v>
      </c>
      <c r="X25" s="250">
        <f t="shared" si="23"/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 t="shared" si="24"/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 t="shared" si="25"/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 t="shared" si="26"/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 t="shared" si="27"/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 t="shared" si="28"/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 t="shared" si="29"/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 t="shared" si="30"/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 t="shared" si="31"/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 t="shared" si="32"/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558</v>
      </c>
      <c r="B26" s="203" t="s">
        <v>596</v>
      </c>
      <c r="C26" s="202" t="s">
        <v>597</v>
      </c>
      <c r="D26" s="250">
        <f t="shared" si="3"/>
        <v>0</v>
      </c>
      <c r="E26" s="250">
        <f t="shared" si="4"/>
        <v>0</v>
      </c>
      <c r="F26" s="250">
        <f t="shared" si="5"/>
        <v>0</v>
      </c>
      <c r="G26" s="250">
        <f t="shared" si="6"/>
        <v>0</v>
      </c>
      <c r="H26" s="250">
        <f t="shared" si="7"/>
        <v>0</v>
      </c>
      <c r="I26" s="250">
        <f t="shared" si="8"/>
        <v>0</v>
      </c>
      <c r="J26" s="250">
        <f t="shared" si="9"/>
        <v>0</v>
      </c>
      <c r="K26" s="250">
        <f t="shared" si="10"/>
        <v>0</v>
      </c>
      <c r="L26" s="250">
        <f t="shared" si="11"/>
        <v>0</v>
      </c>
      <c r="M26" s="250">
        <f t="shared" si="12"/>
        <v>0</v>
      </c>
      <c r="N26" s="250">
        <f t="shared" si="13"/>
        <v>0</v>
      </c>
      <c r="O26" s="250">
        <f t="shared" si="14"/>
        <v>0</v>
      </c>
      <c r="P26" s="250">
        <f t="shared" si="15"/>
        <v>0</v>
      </c>
      <c r="Q26" s="250">
        <f t="shared" si="16"/>
        <v>0</v>
      </c>
      <c r="R26" s="250">
        <f t="shared" si="17"/>
        <v>0</v>
      </c>
      <c r="S26" s="250">
        <f t="shared" si="18"/>
        <v>0</v>
      </c>
      <c r="T26" s="250">
        <f t="shared" si="19"/>
        <v>0</v>
      </c>
      <c r="U26" s="250">
        <f t="shared" si="20"/>
        <v>0</v>
      </c>
      <c r="V26" s="250">
        <f t="shared" si="21"/>
        <v>0</v>
      </c>
      <c r="W26" s="250">
        <f t="shared" si="22"/>
        <v>0</v>
      </c>
      <c r="X26" s="250">
        <f t="shared" si="23"/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 t="shared" si="24"/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 t="shared" si="25"/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 t="shared" si="26"/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 t="shared" si="27"/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 t="shared" si="28"/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 t="shared" si="29"/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 t="shared" si="30"/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 t="shared" si="31"/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 t="shared" si="32"/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598</v>
      </c>
      <c r="D2" s="129" t="s">
        <v>189</v>
      </c>
      <c r="E2" s="304" t="s">
        <v>599</v>
      </c>
      <c r="F2" s="38"/>
      <c r="N2" s="1" t="str">
        <f>LEFT(D2,2)</f>
        <v>31</v>
      </c>
      <c r="O2" s="1" t="str">
        <f>IF(N2&gt;0,VLOOKUP(N2,$AD$6:$AE$52,2,FALSE),"-")</f>
        <v>鳥取県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600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81"/>
      <c r="I5" s="382"/>
      <c r="J5" s="382"/>
      <c r="K5" s="382"/>
      <c r="L5" s="385" t="s">
        <v>601</v>
      </c>
      <c r="M5" s="387" t="s">
        <v>602</v>
      </c>
      <c r="N5" s="388"/>
      <c r="O5" s="389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599467</v>
      </c>
      <c r="F6" s="57"/>
      <c r="H6" s="383"/>
      <c r="I6" s="384"/>
      <c r="J6" s="384"/>
      <c r="K6" s="384"/>
      <c r="L6" s="386"/>
      <c r="M6" s="305" t="s">
        <v>603</v>
      </c>
      <c r="N6" s="2" t="s">
        <v>604</v>
      </c>
      <c r="O6" s="3" t="s">
        <v>605</v>
      </c>
      <c r="V6" s="36" t="s">
        <v>150</v>
      </c>
      <c r="W6" s="186" t="s">
        <v>606</v>
      </c>
      <c r="X6" s="186" t="s">
        <v>35</v>
      </c>
      <c r="Y6" s="36">
        <f aca="true" ca="1" t="shared" si="0" ref="Y6:Y40">IF(Y$2=0,INDIRECT(W6&amp;"!"&amp;X6&amp;$AB$2),0)</f>
        <v>599467</v>
      </c>
      <c r="Z6" s="36"/>
      <c r="AA6" s="36">
        <f>+'ごみ処理概要'!B6</f>
        <v>0</v>
      </c>
      <c r="AB6" s="36">
        <v>6</v>
      </c>
      <c r="AD6" s="188" t="s">
        <v>607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14</v>
      </c>
      <c r="F7" s="57"/>
      <c r="H7" s="367" t="s">
        <v>608</v>
      </c>
      <c r="I7" s="367" t="s">
        <v>609</v>
      </c>
      <c r="J7" s="4" t="s">
        <v>610</v>
      </c>
      <c r="K7" s="5"/>
      <c r="L7" s="135">
        <f aca="true" t="shared" si="1" ref="L7:L14">Y42</f>
        <v>154974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606</v>
      </c>
      <c r="X7" s="186" t="s">
        <v>36</v>
      </c>
      <c r="Y7" s="36">
        <f ca="1" t="shared" si="0"/>
        <v>14</v>
      </c>
      <c r="Z7" s="36"/>
      <c r="AA7" s="188" t="str">
        <f>+'ごみ処理概要'!B7</f>
        <v>31000</v>
      </c>
      <c r="AB7" s="36">
        <v>7</v>
      </c>
      <c r="AD7" s="188" t="s">
        <v>611</v>
      </c>
      <c r="AE7" s="36" t="s">
        <v>47</v>
      </c>
    </row>
    <row r="8" spans="2:31" ht="15" customHeight="1" thickBot="1">
      <c r="B8" s="386" t="s">
        <v>612</v>
      </c>
      <c r="C8" s="370"/>
      <c r="D8" s="370"/>
      <c r="E8" s="131">
        <f>SUM(E6:E7)</f>
        <v>599481</v>
      </c>
      <c r="F8" s="57"/>
      <c r="H8" s="390"/>
      <c r="I8" s="368"/>
      <c r="J8" s="364" t="s">
        <v>613</v>
      </c>
      <c r="K8" s="42" t="s">
        <v>549</v>
      </c>
      <c r="L8" s="130">
        <f t="shared" si="1"/>
        <v>368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606</v>
      </c>
      <c r="X8" s="186" t="s">
        <v>39</v>
      </c>
      <c r="Y8" s="36">
        <f ca="1" t="shared" si="0"/>
        <v>4270</v>
      </c>
      <c r="Z8" s="36"/>
      <c r="AA8" s="188" t="str">
        <f>+'ごみ処理概要'!B8</f>
        <v>31201</v>
      </c>
      <c r="AB8" s="36">
        <v>8</v>
      </c>
      <c r="AD8" s="188" t="s">
        <v>614</v>
      </c>
      <c r="AE8" s="36" t="s">
        <v>48</v>
      </c>
    </row>
    <row r="9" spans="2:31" ht="15" customHeight="1" thickBot="1">
      <c r="B9" s="369" t="s">
        <v>138</v>
      </c>
      <c r="C9" s="370"/>
      <c r="D9" s="370"/>
      <c r="E9" s="131">
        <f>Y8</f>
        <v>4270</v>
      </c>
      <c r="F9" s="57"/>
      <c r="H9" s="390"/>
      <c r="I9" s="368"/>
      <c r="J9" s="365"/>
      <c r="K9" s="43" t="s">
        <v>169</v>
      </c>
      <c r="L9" s="41">
        <f t="shared" si="1"/>
        <v>0</v>
      </c>
      <c r="M9" s="142" t="s">
        <v>14</v>
      </c>
      <c r="N9" s="143" t="s">
        <v>14</v>
      </c>
      <c r="O9" s="144" t="s">
        <v>14</v>
      </c>
      <c r="V9" s="36" t="s">
        <v>256</v>
      </c>
      <c r="W9" s="186" t="s">
        <v>615</v>
      </c>
      <c r="X9" s="186" t="s">
        <v>36</v>
      </c>
      <c r="Y9" s="36">
        <f ca="1" t="shared" si="0"/>
        <v>8</v>
      </c>
      <c r="Z9" s="36"/>
      <c r="AA9" s="188" t="str">
        <f>+'ごみ処理概要'!B9</f>
        <v>31202</v>
      </c>
      <c r="AB9" s="36">
        <v>9</v>
      </c>
      <c r="AD9" s="188" t="s">
        <v>616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90"/>
      <c r="I10" s="368"/>
      <c r="J10" s="365"/>
      <c r="K10" s="45" t="s">
        <v>171</v>
      </c>
      <c r="L10" s="41">
        <f t="shared" si="1"/>
        <v>0</v>
      </c>
      <c r="M10" s="142" t="s">
        <v>14</v>
      </c>
      <c r="N10" s="143" t="s">
        <v>14</v>
      </c>
      <c r="O10" s="144" t="s">
        <v>14</v>
      </c>
      <c r="V10" s="36" t="s">
        <v>258</v>
      </c>
      <c r="W10" s="186" t="s">
        <v>615</v>
      </c>
      <c r="X10" s="186" t="s">
        <v>41</v>
      </c>
      <c r="Y10" s="36">
        <f ca="1" t="shared" si="0"/>
        <v>95995</v>
      </c>
      <c r="Z10" s="36"/>
      <c r="AA10" s="188" t="str">
        <f>+'ごみ処理概要'!B10</f>
        <v>31203</v>
      </c>
      <c r="AB10" s="36">
        <v>10</v>
      </c>
      <c r="AD10" s="188" t="s">
        <v>617</v>
      </c>
      <c r="AE10" s="36" t="s">
        <v>50</v>
      </c>
    </row>
    <row r="11" spans="2:31" ht="15" customHeight="1" thickBot="1">
      <c r="B11" s="371"/>
      <c r="C11" s="371"/>
      <c r="D11" s="371"/>
      <c r="E11" s="35" t="s">
        <v>618</v>
      </c>
      <c r="F11" s="35" t="s">
        <v>619</v>
      </c>
      <c r="H11" s="390"/>
      <c r="I11" s="368"/>
      <c r="J11" s="365"/>
      <c r="K11" s="46" t="s">
        <v>173</v>
      </c>
      <c r="L11" s="41">
        <f t="shared" si="1"/>
        <v>0</v>
      </c>
      <c r="M11" s="142" t="s">
        <v>14</v>
      </c>
      <c r="N11" s="143" t="s">
        <v>14</v>
      </c>
      <c r="O11" s="144" t="s">
        <v>14</v>
      </c>
      <c r="V11" s="36" t="s">
        <v>260</v>
      </c>
      <c r="W11" s="186" t="s">
        <v>615</v>
      </c>
      <c r="X11" s="186" t="s">
        <v>45</v>
      </c>
      <c r="Y11" s="36">
        <f ca="1" t="shared" si="0"/>
        <v>5072</v>
      </c>
      <c r="Z11" s="36"/>
      <c r="AA11" s="188" t="str">
        <f>+'ごみ処理概要'!B11</f>
        <v>31204</v>
      </c>
      <c r="AB11" s="36">
        <v>11</v>
      </c>
      <c r="AD11" s="188" t="s">
        <v>620</v>
      </c>
      <c r="AE11" s="36" t="s">
        <v>51</v>
      </c>
    </row>
    <row r="12" spans="2:31" ht="15" customHeight="1">
      <c r="B12" s="375" t="s">
        <v>621</v>
      </c>
      <c r="C12" s="378" t="s">
        <v>622</v>
      </c>
      <c r="D12" s="9" t="s">
        <v>256</v>
      </c>
      <c r="E12" s="130">
        <f aca="true" t="shared" si="2" ref="E12:E17">Y17</f>
        <v>8</v>
      </c>
      <c r="F12" s="130">
        <f aca="true" t="shared" si="3" ref="F12:F17">Y29</f>
        <v>0</v>
      </c>
      <c r="H12" s="390"/>
      <c r="I12" s="368"/>
      <c r="J12" s="365"/>
      <c r="K12" s="46" t="s">
        <v>175</v>
      </c>
      <c r="L12" s="41">
        <f t="shared" si="1"/>
        <v>0</v>
      </c>
      <c r="M12" s="142" t="s">
        <v>14</v>
      </c>
      <c r="N12" s="143" t="s">
        <v>14</v>
      </c>
      <c r="O12" s="144" t="s">
        <v>14</v>
      </c>
      <c r="V12" s="36" t="s">
        <v>262</v>
      </c>
      <c r="W12" s="186" t="s">
        <v>615</v>
      </c>
      <c r="X12" s="186" t="s">
        <v>623</v>
      </c>
      <c r="Y12" s="36">
        <f ca="1" t="shared" si="0"/>
        <v>23597</v>
      </c>
      <c r="Z12" s="36"/>
      <c r="AA12" s="188" t="str">
        <f>+'ごみ処理概要'!B12</f>
        <v>31302</v>
      </c>
      <c r="AB12" s="36">
        <v>12</v>
      </c>
      <c r="AD12" s="188" t="s">
        <v>624</v>
      </c>
      <c r="AE12" s="36" t="s">
        <v>52</v>
      </c>
    </row>
    <row r="13" spans="2:31" ht="15" customHeight="1">
      <c r="B13" s="376"/>
      <c r="C13" s="379"/>
      <c r="D13" s="10" t="s">
        <v>258</v>
      </c>
      <c r="E13" s="41">
        <f t="shared" si="2"/>
        <v>95995</v>
      </c>
      <c r="F13" s="41">
        <f t="shared" si="3"/>
        <v>44565</v>
      </c>
      <c r="H13" s="390"/>
      <c r="I13" s="368"/>
      <c r="J13" s="365"/>
      <c r="K13" s="46" t="s">
        <v>177</v>
      </c>
      <c r="L13" s="41">
        <f t="shared" si="1"/>
        <v>855</v>
      </c>
      <c r="M13" s="142" t="s">
        <v>14</v>
      </c>
      <c r="N13" s="143" t="s">
        <v>14</v>
      </c>
      <c r="O13" s="144" t="s">
        <v>14</v>
      </c>
      <c r="V13" s="36" t="s">
        <v>334</v>
      </c>
      <c r="W13" s="186" t="s">
        <v>615</v>
      </c>
      <c r="X13" s="186" t="s">
        <v>625</v>
      </c>
      <c r="Y13" s="36">
        <f ca="1" t="shared" si="0"/>
        <v>138</v>
      </c>
      <c r="Z13" s="36"/>
      <c r="AA13" s="188" t="str">
        <f>+'ごみ処理概要'!B13</f>
        <v>31325</v>
      </c>
      <c r="AB13" s="36">
        <v>13</v>
      </c>
      <c r="AD13" s="188" t="s">
        <v>626</v>
      </c>
      <c r="AE13" s="36" t="s">
        <v>53</v>
      </c>
    </row>
    <row r="14" spans="2:31" ht="15" customHeight="1" thickBot="1">
      <c r="B14" s="376"/>
      <c r="C14" s="379"/>
      <c r="D14" s="10" t="s">
        <v>260</v>
      </c>
      <c r="E14" s="41">
        <f t="shared" si="2"/>
        <v>5072</v>
      </c>
      <c r="F14" s="41">
        <f t="shared" si="3"/>
        <v>908</v>
      </c>
      <c r="H14" s="390"/>
      <c r="I14" s="368"/>
      <c r="J14" s="366"/>
      <c r="K14" s="47" t="s">
        <v>627</v>
      </c>
      <c r="L14" s="131">
        <f t="shared" si="1"/>
        <v>0</v>
      </c>
      <c r="M14" s="145" t="s">
        <v>14</v>
      </c>
      <c r="N14" s="146" t="s">
        <v>14</v>
      </c>
      <c r="O14" s="147" t="s">
        <v>14</v>
      </c>
      <c r="V14" s="36" t="s">
        <v>265</v>
      </c>
      <c r="W14" s="186" t="s">
        <v>615</v>
      </c>
      <c r="X14" s="186" t="s">
        <v>628</v>
      </c>
      <c r="Y14" s="36">
        <f ca="1" t="shared" si="0"/>
        <v>1343</v>
      </c>
      <c r="Z14" s="36"/>
      <c r="AA14" s="188" t="str">
        <f>+'ごみ処理概要'!B14</f>
        <v>31328</v>
      </c>
      <c r="AB14" s="36">
        <v>14</v>
      </c>
      <c r="AD14" s="188" t="s">
        <v>629</v>
      </c>
      <c r="AE14" s="36" t="s">
        <v>54</v>
      </c>
    </row>
    <row r="15" spans="2:31" ht="15" customHeight="1" thickBot="1">
      <c r="B15" s="376"/>
      <c r="C15" s="379"/>
      <c r="D15" s="10" t="s">
        <v>262</v>
      </c>
      <c r="E15" s="41">
        <f t="shared" si="2"/>
        <v>23597</v>
      </c>
      <c r="F15" s="41">
        <f t="shared" si="3"/>
        <v>10600</v>
      </c>
      <c r="H15" s="390"/>
      <c r="I15" s="11"/>
      <c r="J15" s="12" t="s">
        <v>630</v>
      </c>
      <c r="K15" s="13"/>
      <c r="L15" s="148">
        <f>SUM(L7:L14)</f>
        <v>156197</v>
      </c>
      <c r="M15" s="149" t="s">
        <v>14</v>
      </c>
      <c r="N15" s="150">
        <f aca="true" t="shared" si="4" ref="N15:N22">Y59</f>
        <v>12455</v>
      </c>
      <c r="O15" s="151">
        <f aca="true" t="shared" si="5" ref="O15:O21">Y67</f>
        <v>3963</v>
      </c>
      <c r="V15" s="36" t="s">
        <v>327</v>
      </c>
      <c r="W15" s="186" t="s">
        <v>615</v>
      </c>
      <c r="X15" s="186" t="s">
        <v>631</v>
      </c>
      <c r="Y15" s="36">
        <f ca="1" t="shared" si="0"/>
        <v>17423</v>
      </c>
      <c r="Z15" s="36"/>
      <c r="AA15" s="188" t="str">
        <f>+'ごみ処理概要'!B15</f>
        <v>31329</v>
      </c>
      <c r="AB15" s="36">
        <v>15</v>
      </c>
      <c r="AD15" s="188" t="s">
        <v>632</v>
      </c>
      <c r="AE15" s="36" t="s">
        <v>55</v>
      </c>
    </row>
    <row r="16" spans="2:31" ht="15" customHeight="1">
      <c r="B16" s="376"/>
      <c r="C16" s="379"/>
      <c r="D16" s="10" t="s">
        <v>334</v>
      </c>
      <c r="E16" s="41">
        <f t="shared" si="2"/>
        <v>138</v>
      </c>
      <c r="F16" s="41">
        <f t="shared" si="3"/>
        <v>1</v>
      </c>
      <c r="H16" s="390"/>
      <c r="I16" s="367" t="s">
        <v>633</v>
      </c>
      <c r="J16" s="15" t="s">
        <v>549</v>
      </c>
      <c r="K16" s="16"/>
      <c r="L16" s="152">
        <f aca="true" t="shared" si="6" ref="L16:L22">Y50</f>
        <v>1472</v>
      </c>
      <c r="M16" s="153">
        <f aca="true" t="shared" si="7" ref="M16:M22">L8</f>
        <v>368</v>
      </c>
      <c r="N16" s="154">
        <f t="shared" si="4"/>
        <v>398</v>
      </c>
      <c r="O16" s="155">
        <f t="shared" si="5"/>
        <v>707</v>
      </c>
      <c r="V16" s="36" t="s">
        <v>156</v>
      </c>
      <c r="W16" s="186" t="s">
        <v>606</v>
      </c>
      <c r="X16" s="186" t="s">
        <v>41</v>
      </c>
      <c r="Y16" s="36">
        <f ca="1" t="shared" si="0"/>
        <v>8699</v>
      </c>
      <c r="Z16" s="36"/>
      <c r="AA16" s="188" t="str">
        <f>+'ごみ処理概要'!B16</f>
        <v>31364</v>
      </c>
      <c r="AB16" s="36">
        <v>16</v>
      </c>
      <c r="AD16" s="188" t="s">
        <v>634</v>
      </c>
      <c r="AE16" s="36" t="s">
        <v>56</v>
      </c>
    </row>
    <row r="17" spans="2:31" ht="15" customHeight="1">
      <c r="B17" s="376"/>
      <c r="C17" s="379"/>
      <c r="D17" s="10" t="s">
        <v>265</v>
      </c>
      <c r="E17" s="41">
        <f t="shared" si="2"/>
        <v>1343</v>
      </c>
      <c r="F17" s="41">
        <f t="shared" si="3"/>
        <v>228</v>
      </c>
      <c r="H17" s="390"/>
      <c r="I17" s="368"/>
      <c r="J17" s="17" t="s">
        <v>169</v>
      </c>
      <c r="K17" s="18"/>
      <c r="L17" s="41">
        <f t="shared" si="6"/>
        <v>4767</v>
      </c>
      <c r="M17" s="156">
        <f t="shared" si="7"/>
        <v>0</v>
      </c>
      <c r="N17" s="157">
        <f t="shared" si="4"/>
        <v>0</v>
      </c>
      <c r="O17" s="158">
        <f t="shared" si="5"/>
        <v>3329</v>
      </c>
      <c r="V17" s="36" t="s">
        <v>635</v>
      </c>
      <c r="W17" s="186" t="s">
        <v>615</v>
      </c>
      <c r="X17" s="186" t="s">
        <v>636</v>
      </c>
      <c r="Y17" s="36">
        <f ca="1" t="shared" si="0"/>
        <v>8</v>
      </c>
      <c r="Z17" s="36"/>
      <c r="AA17" s="188" t="str">
        <f>+'ごみ処理概要'!B17</f>
        <v>31370</v>
      </c>
      <c r="AB17" s="36">
        <v>17</v>
      </c>
      <c r="AD17" s="188" t="s">
        <v>637</v>
      </c>
      <c r="AE17" s="36" t="s">
        <v>57</v>
      </c>
    </row>
    <row r="18" spans="2:31" ht="15" customHeight="1">
      <c r="B18" s="376"/>
      <c r="C18" s="380"/>
      <c r="D18" s="60" t="s">
        <v>630</v>
      </c>
      <c r="E18" s="132">
        <f>SUM(E12:E17)</f>
        <v>126153</v>
      </c>
      <c r="F18" s="132">
        <f>SUM(F12:F17)</f>
        <v>56302</v>
      </c>
      <c r="H18" s="390"/>
      <c r="I18" s="368"/>
      <c r="J18" s="19" t="s">
        <v>171</v>
      </c>
      <c r="K18" s="16"/>
      <c r="L18" s="41">
        <f t="shared" si="6"/>
        <v>0</v>
      </c>
      <c r="M18" s="156">
        <f t="shared" si="7"/>
        <v>0</v>
      </c>
      <c r="N18" s="157">
        <f t="shared" si="4"/>
        <v>0</v>
      </c>
      <c r="O18" s="158">
        <f t="shared" si="5"/>
        <v>0</v>
      </c>
      <c r="V18" s="36" t="s">
        <v>638</v>
      </c>
      <c r="W18" s="186" t="s">
        <v>615</v>
      </c>
      <c r="X18" s="186" t="s">
        <v>639</v>
      </c>
      <c r="Y18" s="36">
        <f ca="1" t="shared" si="0"/>
        <v>95995</v>
      </c>
      <c r="Z18" s="36"/>
      <c r="AA18" s="188" t="str">
        <f>+'ごみ処理概要'!B18</f>
        <v>31371</v>
      </c>
      <c r="AB18" s="36">
        <v>18</v>
      </c>
      <c r="AD18" s="188" t="s">
        <v>640</v>
      </c>
      <c r="AE18" s="36" t="s">
        <v>58</v>
      </c>
    </row>
    <row r="19" spans="2:31" ht="15" customHeight="1">
      <c r="B19" s="376"/>
      <c r="C19" s="372" t="s">
        <v>641</v>
      </c>
      <c r="D19" s="10" t="s">
        <v>256</v>
      </c>
      <c r="E19" s="133">
        <f aca="true" t="shared" si="8" ref="E19:E24">Y23</f>
        <v>0</v>
      </c>
      <c r="F19" s="41">
        <f aca="true" t="shared" si="9" ref="F19:F24">Y35</f>
        <v>0</v>
      </c>
      <c r="H19" s="390"/>
      <c r="I19" s="368"/>
      <c r="J19" s="19" t="s">
        <v>173</v>
      </c>
      <c r="K19" s="16"/>
      <c r="L19" s="41">
        <f t="shared" si="6"/>
        <v>0</v>
      </c>
      <c r="M19" s="156">
        <f t="shared" si="7"/>
        <v>0</v>
      </c>
      <c r="N19" s="157">
        <f t="shared" si="4"/>
        <v>0</v>
      </c>
      <c r="O19" s="158">
        <f t="shared" si="5"/>
        <v>0</v>
      </c>
      <c r="V19" s="36" t="s">
        <v>642</v>
      </c>
      <c r="W19" s="186" t="s">
        <v>615</v>
      </c>
      <c r="X19" s="186" t="s">
        <v>643</v>
      </c>
      <c r="Y19" s="36">
        <f ca="1" t="shared" si="0"/>
        <v>5072</v>
      </c>
      <c r="Z19" s="36"/>
      <c r="AA19" s="188" t="str">
        <f>+'ごみ処理概要'!B19</f>
        <v>31372</v>
      </c>
      <c r="AB19" s="36">
        <v>19</v>
      </c>
      <c r="AD19" s="188" t="s">
        <v>644</v>
      </c>
      <c r="AE19" s="36" t="s">
        <v>59</v>
      </c>
    </row>
    <row r="20" spans="2:31" ht="15" customHeight="1">
      <c r="B20" s="376"/>
      <c r="C20" s="373"/>
      <c r="D20" s="10" t="s">
        <v>258</v>
      </c>
      <c r="E20" s="133">
        <f t="shared" si="8"/>
        <v>1911</v>
      </c>
      <c r="F20" s="41">
        <f t="shared" si="9"/>
        <v>11773</v>
      </c>
      <c r="H20" s="390"/>
      <c r="I20" s="368"/>
      <c r="J20" s="17" t="s">
        <v>175</v>
      </c>
      <c r="K20" s="18"/>
      <c r="L20" s="41">
        <f t="shared" si="6"/>
        <v>235</v>
      </c>
      <c r="M20" s="156">
        <f t="shared" si="7"/>
        <v>0</v>
      </c>
      <c r="N20" s="157">
        <f t="shared" si="4"/>
        <v>0</v>
      </c>
      <c r="O20" s="158">
        <f t="shared" si="5"/>
        <v>275</v>
      </c>
      <c r="V20" s="36" t="s">
        <v>645</v>
      </c>
      <c r="W20" s="186" t="s">
        <v>615</v>
      </c>
      <c r="X20" s="186" t="s">
        <v>646</v>
      </c>
      <c r="Y20" s="36">
        <f ca="1" t="shared" si="0"/>
        <v>23597</v>
      </c>
      <c r="Z20" s="36"/>
      <c r="AA20" s="188" t="str">
        <f>+'ごみ処理概要'!B20</f>
        <v>31384</v>
      </c>
      <c r="AB20" s="36">
        <v>20</v>
      </c>
      <c r="AD20" s="188" t="s">
        <v>647</v>
      </c>
      <c r="AE20" s="36" t="s">
        <v>60</v>
      </c>
    </row>
    <row r="21" spans="2:31" ht="15" customHeight="1">
      <c r="B21" s="376"/>
      <c r="C21" s="373"/>
      <c r="D21" s="10" t="s">
        <v>260</v>
      </c>
      <c r="E21" s="133">
        <f t="shared" si="8"/>
        <v>523</v>
      </c>
      <c r="F21" s="41">
        <f t="shared" si="9"/>
        <v>465</v>
      </c>
      <c r="H21" s="390"/>
      <c r="I21" s="368"/>
      <c r="J21" s="17" t="s">
        <v>177</v>
      </c>
      <c r="K21" s="18"/>
      <c r="L21" s="41">
        <f t="shared" si="6"/>
        <v>24937</v>
      </c>
      <c r="M21" s="156">
        <f t="shared" si="7"/>
        <v>855</v>
      </c>
      <c r="N21" s="157">
        <f t="shared" si="4"/>
        <v>5935</v>
      </c>
      <c r="O21" s="158">
        <f t="shared" si="5"/>
        <v>18533</v>
      </c>
      <c r="V21" s="36" t="s">
        <v>648</v>
      </c>
      <c r="W21" s="186" t="s">
        <v>615</v>
      </c>
      <c r="X21" s="186" t="s">
        <v>649</v>
      </c>
      <c r="Y21" s="36">
        <f ca="1" t="shared" si="0"/>
        <v>138</v>
      </c>
      <c r="Z21" s="36"/>
      <c r="AA21" s="188" t="str">
        <f>+'ごみ処理概要'!B21</f>
        <v>31386</v>
      </c>
      <c r="AB21" s="36">
        <v>21</v>
      </c>
      <c r="AD21" s="188" t="s">
        <v>650</v>
      </c>
      <c r="AE21" s="36" t="s">
        <v>61</v>
      </c>
    </row>
    <row r="22" spans="2:31" ht="15" customHeight="1" thickBot="1">
      <c r="B22" s="376"/>
      <c r="C22" s="373"/>
      <c r="D22" s="10" t="s">
        <v>262</v>
      </c>
      <c r="E22" s="133">
        <f t="shared" si="8"/>
        <v>954</v>
      </c>
      <c r="F22" s="41">
        <f t="shared" si="9"/>
        <v>752</v>
      </c>
      <c r="H22" s="390"/>
      <c r="I22" s="368"/>
      <c r="J22" s="20" t="s">
        <v>627</v>
      </c>
      <c r="K22" s="21"/>
      <c r="L22" s="131">
        <f t="shared" si="6"/>
        <v>0</v>
      </c>
      <c r="M22" s="159">
        <f t="shared" si="7"/>
        <v>0</v>
      </c>
      <c r="N22" s="160">
        <f t="shared" si="4"/>
        <v>0</v>
      </c>
      <c r="O22" s="147" t="s">
        <v>14</v>
      </c>
      <c r="V22" s="36" t="s">
        <v>651</v>
      </c>
      <c r="W22" s="186" t="s">
        <v>615</v>
      </c>
      <c r="X22" s="186" t="s">
        <v>652</v>
      </c>
      <c r="Y22" s="36">
        <f ca="1" t="shared" si="0"/>
        <v>1343</v>
      </c>
      <c r="Z22" s="36"/>
      <c r="AA22" s="188" t="str">
        <f>+'ごみ処理概要'!B22</f>
        <v>31389</v>
      </c>
      <c r="AB22" s="36">
        <v>22</v>
      </c>
      <c r="AD22" s="188" t="s">
        <v>653</v>
      </c>
      <c r="AE22" s="36" t="s">
        <v>62</v>
      </c>
    </row>
    <row r="23" spans="2:31" ht="15" customHeight="1" thickBot="1">
      <c r="B23" s="376"/>
      <c r="C23" s="373"/>
      <c r="D23" s="10" t="s">
        <v>334</v>
      </c>
      <c r="E23" s="133">
        <f t="shared" si="8"/>
        <v>0</v>
      </c>
      <c r="F23" s="41">
        <f t="shared" si="9"/>
        <v>326</v>
      </c>
      <c r="H23" s="390"/>
      <c r="I23" s="11"/>
      <c r="J23" s="22" t="s">
        <v>630</v>
      </c>
      <c r="K23" s="23"/>
      <c r="L23" s="161">
        <f>SUM(L16:L22)</f>
        <v>31411</v>
      </c>
      <c r="M23" s="162">
        <f>SUM(M16:M22)</f>
        <v>1223</v>
      </c>
      <c r="N23" s="163">
        <f>SUM(N16:N22)</f>
        <v>6333</v>
      </c>
      <c r="O23" s="164">
        <f>SUM(O16:O21)</f>
        <v>22844</v>
      </c>
      <c r="V23" s="36" t="s">
        <v>654</v>
      </c>
      <c r="W23" s="186" t="s">
        <v>615</v>
      </c>
      <c r="X23" s="186" t="s">
        <v>655</v>
      </c>
      <c r="Y23" s="36">
        <f ca="1" t="shared" si="0"/>
        <v>0</v>
      </c>
      <c r="Z23" s="36"/>
      <c r="AA23" s="188" t="str">
        <f>+'ごみ処理概要'!B23</f>
        <v>31390</v>
      </c>
      <c r="AB23" s="36">
        <v>23</v>
      </c>
      <c r="AD23" s="188" t="s">
        <v>656</v>
      </c>
      <c r="AE23" s="36" t="s">
        <v>63</v>
      </c>
    </row>
    <row r="24" spans="2:31" ht="15" customHeight="1" thickBot="1">
      <c r="B24" s="376"/>
      <c r="C24" s="373"/>
      <c r="D24" s="10" t="s">
        <v>265</v>
      </c>
      <c r="E24" s="133">
        <f t="shared" si="8"/>
        <v>307</v>
      </c>
      <c r="F24" s="41">
        <f t="shared" si="9"/>
        <v>412</v>
      </c>
      <c r="H24" s="24"/>
      <c r="I24" s="294" t="s">
        <v>657</v>
      </c>
      <c r="J24" s="22"/>
      <c r="K24" s="22"/>
      <c r="L24" s="135">
        <f>SUM(L7,L23)</f>
        <v>186385</v>
      </c>
      <c r="M24" s="165">
        <f>M23</f>
        <v>1223</v>
      </c>
      <c r="N24" s="166">
        <f>SUM(N15,N23)</f>
        <v>18788</v>
      </c>
      <c r="O24" s="167">
        <f>SUM(O15,O23)</f>
        <v>26807</v>
      </c>
      <c r="V24" s="36" t="s">
        <v>658</v>
      </c>
      <c r="W24" s="186" t="s">
        <v>615</v>
      </c>
      <c r="X24" s="186" t="s">
        <v>659</v>
      </c>
      <c r="Y24" s="36">
        <f ca="1" t="shared" si="0"/>
        <v>1911</v>
      </c>
      <c r="Z24" s="36"/>
      <c r="AA24" s="188" t="str">
        <f>+'ごみ処理概要'!B24</f>
        <v>31401</v>
      </c>
      <c r="AB24" s="36">
        <v>24</v>
      </c>
      <c r="AD24" s="188" t="s">
        <v>660</v>
      </c>
      <c r="AE24" s="36" t="s">
        <v>64</v>
      </c>
    </row>
    <row r="25" spans="2:31" ht="15" customHeight="1">
      <c r="B25" s="376"/>
      <c r="C25" s="374"/>
      <c r="D25" s="14" t="s">
        <v>630</v>
      </c>
      <c r="E25" s="134">
        <f>SUM(E19:E24)</f>
        <v>3695</v>
      </c>
      <c r="F25" s="41">
        <f>SUM(F19:F24)</f>
        <v>13728</v>
      </c>
      <c r="H25" s="25" t="s">
        <v>540</v>
      </c>
      <c r="I25" s="26"/>
      <c r="J25" s="26"/>
      <c r="K25" s="27"/>
      <c r="L25" s="152">
        <f>Y57</f>
        <v>13137</v>
      </c>
      <c r="M25" s="168" t="s">
        <v>14</v>
      </c>
      <c r="N25" s="169" t="s">
        <v>14</v>
      </c>
      <c r="O25" s="155">
        <f>L25</f>
        <v>13137</v>
      </c>
      <c r="V25" s="36" t="s">
        <v>661</v>
      </c>
      <c r="W25" s="186" t="s">
        <v>615</v>
      </c>
      <c r="X25" s="186" t="s">
        <v>662</v>
      </c>
      <c r="Y25" s="36">
        <f ca="1" t="shared" si="0"/>
        <v>523</v>
      </c>
      <c r="Z25" s="36"/>
      <c r="AA25" s="188" t="str">
        <f>+'ごみ処理概要'!B25</f>
        <v>31402</v>
      </c>
      <c r="AB25" s="36">
        <v>25</v>
      </c>
      <c r="AD25" s="188" t="s">
        <v>663</v>
      </c>
      <c r="AE25" s="36" t="s">
        <v>65</v>
      </c>
    </row>
    <row r="26" spans="2:31" ht="15" customHeight="1" thickBot="1">
      <c r="B26" s="377"/>
      <c r="C26" s="58" t="s">
        <v>1</v>
      </c>
      <c r="D26" s="59"/>
      <c r="E26" s="131">
        <f>E18+E25</f>
        <v>129848</v>
      </c>
      <c r="F26" s="131">
        <f>F18+F25</f>
        <v>70030</v>
      </c>
      <c r="H26" s="28" t="s">
        <v>538</v>
      </c>
      <c r="I26" s="29"/>
      <c r="J26" s="29"/>
      <c r="K26" s="30"/>
      <c r="L26" s="132">
        <f>Y58</f>
        <v>325</v>
      </c>
      <c r="M26" s="170" t="s">
        <v>14</v>
      </c>
      <c r="N26" s="171">
        <f>L26</f>
        <v>325</v>
      </c>
      <c r="O26" s="172" t="s">
        <v>14</v>
      </c>
      <c r="V26" s="36" t="s">
        <v>664</v>
      </c>
      <c r="W26" s="186" t="s">
        <v>615</v>
      </c>
      <c r="X26" s="186" t="s">
        <v>665</v>
      </c>
      <c r="Y26" s="36">
        <f ca="1" t="shared" si="0"/>
        <v>954</v>
      </c>
      <c r="Z26" s="36"/>
      <c r="AA26" s="188" t="str">
        <f>+'ごみ処理概要'!B26</f>
        <v>31403</v>
      </c>
      <c r="AB26" s="36">
        <v>26</v>
      </c>
      <c r="AD26" s="188" t="s">
        <v>666</v>
      </c>
      <c r="AE26" s="36" t="s">
        <v>66</v>
      </c>
    </row>
    <row r="27" spans="8:31" ht="15" customHeight="1" thickBot="1">
      <c r="H27" s="361" t="s">
        <v>1</v>
      </c>
      <c r="I27" s="362"/>
      <c r="J27" s="362"/>
      <c r="K27" s="363"/>
      <c r="L27" s="173">
        <f>SUM(L24:L26)</f>
        <v>199847</v>
      </c>
      <c r="M27" s="174">
        <f>SUM(M24:M26)</f>
        <v>1223</v>
      </c>
      <c r="N27" s="175">
        <f>SUM(N24:N26)</f>
        <v>19113</v>
      </c>
      <c r="O27" s="176">
        <f>SUM(O24:O26)</f>
        <v>39944</v>
      </c>
      <c r="V27" s="36" t="s">
        <v>667</v>
      </c>
      <c r="W27" s="186" t="s">
        <v>615</v>
      </c>
      <c r="X27" s="186" t="s">
        <v>668</v>
      </c>
      <c r="Y27" s="36">
        <f ca="1" t="shared" si="0"/>
        <v>0</v>
      </c>
      <c r="Z27" s="36"/>
      <c r="AA27" s="188">
        <f>+'ごみ処理概要'!B27</f>
        <v>0</v>
      </c>
      <c r="AB27" s="36">
        <v>27</v>
      </c>
      <c r="AD27" s="188" t="s">
        <v>669</v>
      </c>
      <c r="AE27" s="36" t="s">
        <v>67</v>
      </c>
    </row>
    <row r="28" spans="6:31" ht="15" customHeight="1" thickBot="1">
      <c r="F28" s="5"/>
      <c r="H28" s="31" t="s">
        <v>670</v>
      </c>
      <c r="I28" s="31"/>
      <c r="J28" s="31"/>
      <c r="K28" s="31"/>
      <c r="V28" s="36" t="s">
        <v>671</v>
      </c>
      <c r="W28" s="186" t="s">
        <v>615</v>
      </c>
      <c r="X28" s="186" t="s">
        <v>672</v>
      </c>
      <c r="Y28" s="36">
        <f ca="1" t="shared" si="0"/>
        <v>307</v>
      </c>
      <c r="Z28" s="36"/>
      <c r="AA28" s="188">
        <f>+'ごみ処理概要'!B28</f>
        <v>0</v>
      </c>
      <c r="AB28" s="36">
        <v>28</v>
      </c>
      <c r="AD28" s="188" t="s">
        <v>673</v>
      </c>
      <c r="AE28" s="36" t="s">
        <v>68</v>
      </c>
    </row>
    <row r="29" spans="2:31" ht="15" customHeight="1">
      <c r="B29" s="62"/>
      <c r="C29" s="306" t="s">
        <v>234</v>
      </c>
      <c r="D29" s="7"/>
      <c r="E29" s="130">
        <f>E26</f>
        <v>129848</v>
      </c>
      <c r="F29" s="65"/>
      <c r="L29" s="66"/>
      <c r="M29" s="6" t="s">
        <v>540</v>
      </c>
      <c r="N29" s="6" t="s">
        <v>674</v>
      </c>
      <c r="O29" s="7" t="s">
        <v>156</v>
      </c>
      <c r="V29" s="36" t="s">
        <v>675</v>
      </c>
      <c r="W29" s="186" t="s">
        <v>615</v>
      </c>
      <c r="X29" s="186" t="s">
        <v>676</v>
      </c>
      <c r="Y29" s="36">
        <f ca="1" t="shared" si="0"/>
        <v>0</v>
      </c>
      <c r="Z29" s="36"/>
      <c r="AA29" s="188">
        <f>+'ごみ処理概要'!B29</f>
        <v>0</v>
      </c>
      <c r="AB29" s="36">
        <v>29</v>
      </c>
      <c r="AD29" s="188" t="s">
        <v>677</v>
      </c>
      <c r="AE29" s="36" t="s">
        <v>69</v>
      </c>
    </row>
    <row r="30" spans="2:31" ht="15" customHeight="1">
      <c r="B30" s="63"/>
      <c r="C30" s="61" t="s">
        <v>236</v>
      </c>
      <c r="D30" s="8"/>
      <c r="E30" s="41">
        <f>F26</f>
        <v>70030</v>
      </c>
      <c r="F30" s="65"/>
      <c r="L30" s="67" t="s">
        <v>678</v>
      </c>
      <c r="M30" s="157">
        <f aca="true" t="shared" si="10" ref="M30:M39">Y74</f>
        <v>11962</v>
      </c>
      <c r="N30" s="157">
        <f aca="true" t="shared" si="11" ref="N30:N49">Y93</f>
        <v>7587</v>
      </c>
      <c r="O30" s="158">
        <f aca="true" t="shared" si="12" ref="O30:O39">Y113</f>
        <v>8185</v>
      </c>
      <c r="V30" s="36" t="s">
        <v>679</v>
      </c>
      <c r="W30" s="186" t="s">
        <v>615</v>
      </c>
      <c r="X30" s="186" t="s">
        <v>680</v>
      </c>
      <c r="Y30" s="36">
        <f ca="1" t="shared" si="0"/>
        <v>44565</v>
      </c>
      <c r="Z30" s="36"/>
      <c r="AA30" s="188">
        <f>+'ごみ処理概要'!B30</f>
        <v>0</v>
      </c>
      <c r="AB30" s="36">
        <v>30</v>
      </c>
      <c r="AD30" s="188" t="s">
        <v>681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8699</v>
      </c>
      <c r="F31" s="65"/>
      <c r="L31" s="67" t="s">
        <v>396</v>
      </c>
      <c r="M31" s="157">
        <f t="shared" si="10"/>
        <v>21</v>
      </c>
      <c r="N31" s="157">
        <f t="shared" si="11"/>
        <v>51</v>
      </c>
      <c r="O31" s="158">
        <f t="shared" si="12"/>
        <v>26</v>
      </c>
      <c r="V31" s="36" t="s">
        <v>682</v>
      </c>
      <c r="W31" s="186" t="s">
        <v>615</v>
      </c>
      <c r="X31" s="186" t="s">
        <v>683</v>
      </c>
      <c r="Y31" s="36">
        <f ca="1" t="shared" si="0"/>
        <v>908</v>
      </c>
      <c r="Z31" s="36"/>
      <c r="AA31" s="188">
        <f>+'ごみ処理概要'!B31</f>
        <v>0</v>
      </c>
      <c r="AB31" s="36">
        <v>31</v>
      </c>
      <c r="AD31" s="188" t="s">
        <v>684</v>
      </c>
      <c r="AE31" s="36" t="s">
        <v>71</v>
      </c>
    </row>
    <row r="32" spans="2:31" ht="15" customHeight="1" thickBot="1">
      <c r="B32" s="358" t="s">
        <v>685</v>
      </c>
      <c r="C32" s="359"/>
      <c r="D32" s="360"/>
      <c r="E32" s="131">
        <f>SUM(E29:E31)</f>
        <v>208577</v>
      </c>
      <c r="F32" s="65"/>
      <c r="L32" s="67" t="s">
        <v>398</v>
      </c>
      <c r="M32" s="157">
        <f t="shared" si="10"/>
        <v>0</v>
      </c>
      <c r="N32" s="157">
        <f t="shared" si="11"/>
        <v>115</v>
      </c>
      <c r="O32" s="158">
        <f t="shared" si="12"/>
        <v>1</v>
      </c>
      <c r="V32" s="36" t="s">
        <v>686</v>
      </c>
      <c r="W32" s="186" t="s">
        <v>615</v>
      </c>
      <c r="X32" s="186" t="s">
        <v>687</v>
      </c>
      <c r="Y32" s="36">
        <f ca="1" t="shared" si="0"/>
        <v>10600</v>
      </c>
      <c r="Z32" s="36"/>
      <c r="AA32" s="188">
        <f>+'ごみ処理概要'!B32</f>
        <v>0</v>
      </c>
      <c r="AB32" s="36">
        <v>32</v>
      </c>
      <c r="AD32" s="188" t="s">
        <v>688</v>
      </c>
      <c r="AE32" s="36" t="s">
        <v>72</v>
      </c>
    </row>
    <row r="33" spans="12:31" ht="15" customHeight="1">
      <c r="L33" s="67" t="s">
        <v>400</v>
      </c>
      <c r="M33" s="157">
        <f t="shared" si="10"/>
        <v>143</v>
      </c>
      <c r="N33" s="157">
        <f t="shared" si="11"/>
        <v>4044</v>
      </c>
      <c r="O33" s="158">
        <f t="shared" si="12"/>
        <v>266</v>
      </c>
      <c r="V33" s="36" t="s">
        <v>689</v>
      </c>
      <c r="W33" s="186" t="s">
        <v>615</v>
      </c>
      <c r="X33" s="186" t="s">
        <v>690</v>
      </c>
      <c r="Y33" s="36">
        <f ca="1" t="shared" si="0"/>
        <v>1</v>
      </c>
      <c r="Z33" s="36"/>
      <c r="AA33" s="188">
        <f>+'ごみ処理概要'!B33</f>
        <v>0</v>
      </c>
      <c r="AB33" s="36">
        <v>33</v>
      </c>
      <c r="AD33" s="188" t="s">
        <v>691</v>
      </c>
      <c r="AE33" s="36" t="s">
        <v>73</v>
      </c>
    </row>
    <row r="34" spans="12:31" ht="15" customHeight="1">
      <c r="L34" s="67" t="s">
        <v>402</v>
      </c>
      <c r="M34" s="157">
        <f t="shared" si="10"/>
        <v>348</v>
      </c>
      <c r="N34" s="157">
        <f t="shared" si="11"/>
        <v>2144</v>
      </c>
      <c r="O34" s="158">
        <f t="shared" si="12"/>
        <v>111</v>
      </c>
      <c r="V34" s="36" t="s">
        <v>692</v>
      </c>
      <c r="W34" s="186" t="s">
        <v>615</v>
      </c>
      <c r="X34" s="186" t="s">
        <v>693</v>
      </c>
      <c r="Y34" s="36">
        <f ca="1" t="shared" si="0"/>
        <v>228</v>
      </c>
      <c r="Z34" s="36"/>
      <c r="AA34" s="188">
        <f>+'ごみ処理概要'!B34</f>
        <v>0</v>
      </c>
      <c r="AB34" s="36">
        <v>34</v>
      </c>
      <c r="AD34" s="188" t="s">
        <v>694</v>
      </c>
      <c r="AE34" s="36" t="s">
        <v>74</v>
      </c>
    </row>
    <row r="35" spans="12:31" ht="15" customHeight="1">
      <c r="L35" s="67" t="s">
        <v>8</v>
      </c>
      <c r="M35" s="157">
        <f t="shared" si="10"/>
        <v>173</v>
      </c>
      <c r="N35" s="157">
        <f t="shared" si="11"/>
        <v>685</v>
      </c>
      <c r="O35" s="158">
        <f t="shared" si="12"/>
        <v>0</v>
      </c>
      <c r="V35" s="36" t="s">
        <v>695</v>
      </c>
      <c r="W35" s="186" t="s">
        <v>615</v>
      </c>
      <c r="X35" s="186" t="s">
        <v>696</v>
      </c>
      <c r="Y35" s="36">
        <f ca="1" t="shared" si="0"/>
        <v>0</v>
      </c>
      <c r="Z35" s="36"/>
      <c r="AA35" s="188">
        <f>+'ごみ処理概要'!B35</f>
        <v>0</v>
      </c>
      <c r="AB35" s="36">
        <v>35</v>
      </c>
      <c r="AD35" s="188" t="s">
        <v>697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計画収集ごみ量（混合ごみ＋可燃ごみ＋不燃ごみ＋資源ごみ＋粗大ごみ＋その他）＝182,455t/年</v>
      </c>
      <c r="L36" s="67" t="s">
        <v>405</v>
      </c>
      <c r="M36" s="157">
        <f t="shared" si="10"/>
        <v>23</v>
      </c>
      <c r="N36" s="157">
        <f t="shared" si="11"/>
        <v>161</v>
      </c>
      <c r="O36" s="158">
        <f t="shared" si="12"/>
        <v>0</v>
      </c>
      <c r="V36" s="36" t="s">
        <v>698</v>
      </c>
      <c r="W36" s="186" t="s">
        <v>615</v>
      </c>
      <c r="X36" s="186" t="s">
        <v>699</v>
      </c>
      <c r="Y36" s="36">
        <f ca="1" t="shared" si="0"/>
        <v>11773</v>
      </c>
      <c r="Z36" s="36"/>
      <c r="AA36" s="188">
        <f>+'ごみ処理概要'!B36</f>
        <v>0</v>
      </c>
      <c r="AB36" s="36">
        <v>36</v>
      </c>
      <c r="AD36" s="188" t="s">
        <v>700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ごみ搬入量（計画収集ごみ量＋直接搬入ごみ量）＝199,878t/年</v>
      </c>
      <c r="L37" s="67" t="s">
        <v>701</v>
      </c>
      <c r="M37" s="157">
        <f t="shared" si="10"/>
        <v>22</v>
      </c>
      <c r="N37" s="157">
        <f t="shared" si="11"/>
        <v>2938</v>
      </c>
      <c r="O37" s="158">
        <f t="shared" si="12"/>
        <v>0</v>
      </c>
      <c r="V37" s="36" t="s">
        <v>702</v>
      </c>
      <c r="W37" s="186" t="s">
        <v>615</v>
      </c>
      <c r="X37" s="186" t="s">
        <v>703</v>
      </c>
      <c r="Y37" s="36">
        <f ca="1" t="shared" si="0"/>
        <v>465</v>
      </c>
      <c r="Z37" s="36"/>
      <c r="AA37" s="188">
        <f>+'ごみ処理概要'!B37</f>
        <v>0</v>
      </c>
      <c r="AB37" s="36">
        <v>37</v>
      </c>
      <c r="AD37" s="188" t="s">
        <v>704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ごみ総排出量（ごみ搬入量＋集団回収量）＝208,577t/年</v>
      </c>
      <c r="L38" s="67" t="s">
        <v>705</v>
      </c>
      <c r="M38" s="157">
        <f t="shared" si="10"/>
        <v>0</v>
      </c>
      <c r="N38" s="157">
        <f t="shared" si="11"/>
        <v>71</v>
      </c>
      <c r="O38" s="158">
        <f t="shared" si="12"/>
        <v>28</v>
      </c>
      <c r="V38" s="36" t="s">
        <v>706</v>
      </c>
      <c r="W38" s="186" t="s">
        <v>615</v>
      </c>
      <c r="X38" s="186" t="s">
        <v>707</v>
      </c>
      <c r="Y38" s="36">
        <f ca="1" t="shared" si="0"/>
        <v>752</v>
      </c>
      <c r="Z38" s="36"/>
      <c r="AA38" s="188">
        <f>+'ごみ処理概要'!B38</f>
        <v>0</v>
      </c>
      <c r="AB38" s="36">
        <v>38</v>
      </c>
      <c r="AD38" s="188" t="s">
        <v>708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ごみ総処理量（直接最終処分量＋直接焼却量＋焼却以外の中間処理量＋直接資源化量）＝199,847t/年</v>
      </c>
      <c r="L39" s="67" t="s">
        <v>411</v>
      </c>
      <c r="M39" s="157">
        <f t="shared" si="10"/>
        <v>175</v>
      </c>
      <c r="N39" s="157">
        <f t="shared" si="11"/>
        <v>189</v>
      </c>
      <c r="O39" s="158">
        <f t="shared" si="12"/>
        <v>77</v>
      </c>
      <c r="V39" s="36" t="s">
        <v>709</v>
      </c>
      <c r="W39" s="186" t="s">
        <v>615</v>
      </c>
      <c r="X39" s="186" t="s">
        <v>710</v>
      </c>
      <c r="Y39" s="36">
        <f ca="1" t="shared" si="0"/>
        <v>326</v>
      </c>
      <c r="Z39" s="36"/>
      <c r="AA39" s="188">
        <f>+'ごみ処理概要'!B39</f>
        <v>0</v>
      </c>
      <c r="AB39" s="36">
        <v>39</v>
      </c>
      <c r="AD39" s="188" t="s">
        <v>711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１人１日あたりごみ排出量（ごみ総排出量/総人口）＝953g/人日</v>
      </c>
      <c r="L40" s="67" t="s">
        <v>413</v>
      </c>
      <c r="M40" s="143" t="s">
        <v>14</v>
      </c>
      <c r="N40" s="157">
        <f t="shared" si="11"/>
        <v>3329</v>
      </c>
      <c r="O40" s="144" t="s">
        <v>14</v>
      </c>
      <c r="V40" s="36" t="s">
        <v>712</v>
      </c>
      <c r="W40" s="186" t="s">
        <v>615</v>
      </c>
      <c r="X40" s="186" t="s">
        <v>713</v>
      </c>
      <c r="Y40" s="36">
        <f ca="1" t="shared" si="0"/>
        <v>412</v>
      </c>
      <c r="Z40" s="36"/>
      <c r="AA40" s="188">
        <f>+'ごみ処理概要'!B40</f>
        <v>0</v>
      </c>
      <c r="AB40" s="36">
        <v>40</v>
      </c>
      <c r="AD40" s="188" t="s">
        <v>714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リサイクル率（[資源化量合計＋集団回収量]/[ごみ処理量＋集団回収量]）＝23.32％</v>
      </c>
      <c r="L41" s="67" t="s">
        <v>415</v>
      </c>
      <c r="M41" s="143" t="s">
        <v>14</v>
      </c>
      <c r="N41" s="157">
        <f t="shared" si="11"/>
        <v>0</v>
      </c>
      <c r="O41" s="144" t="s">
        <v>14</v>
      </c>
      <c r="W41" s="186"/>
      <c r="X41" s="186"/>
      <c r="Z41" s="36"/>
      <c r="AA41" s="188">
        <f>+'ごみ処理概要'!B41</f>
        <v>0</v>
      </c>
      <c r="AB41" s="36">
        <v>41</v>
      </c>
      <c r="AD41" s="188" t="s">
        <v>715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中間処理による減量化量（施設処理量-施設処理後資源化量-施設処理後残渣処分量）＝140,790t/年</v>
      </c>
      <c r="L42" s="67" t="s">
        <v>417</v>
      </c>
      <c r="M42" s="143" t="s">
        <v>14</v>
      </c>
      <c r="N42" s="157">
        <f t="shared" si="11"/>
        <v>3916</v>
      </c>
      <c r="O42" s="144" t="s">
        <v>14</v>
      </c>
      <c r="V42" s="36" t="s">
        <v>610</v>
      </c>
      <c r="W42" s="186" t="s">
        <v>716</v>
      </c>
      <c r="X42" s="36" t="s">
        <v>35</v>
      </c>
      <c r="Y42" s="36">
        <f aca="true" ca="1" t="shared" si="13" ref="Y42:Y83">IF(Y$2=0,INDIRECT(W42&amp;"!"&amp;X42&amp;$AB$2),0)</f>
        <v>154974</v>
      </c>
      <c r="Z42" s="36"/>
      <c r="AA42" s="188">
        <f>+'ごみ処理概要'!B42</f>
        <v>0</v>
      </c>
      <c r="AB42" s="36">
        <v>42</v>
      </c>
      <c r="AD42" s="188" t="s">
        <v>717</v>
      </c>
      <c r="AE42" s="36" t="s">
        <v>82</v>
      </c>
    </row>
    <row r="43" spans="12:31" ht="15" customHeight="1">
      <c r="L43" s="67" t="s">
        <v>718</v>
      </c>
      <c r="M43" s="143" t="s">
        <v>14</v>
      </c>
      <c r="N43" s="157">
        <f t="shared" si="11"/>
        <v>65</v>
      </c>
      <c r="O43" s="144" t="s">
        <v>14</v>
      </c>
      <c r="U43" s="1" t="s">
        <v>613</v>
      </c>
      <c r="V43" s="36" t="s">
        <v>549</v>
      </c>
      <c r="W43" s="186" t="s">
        <v>716</v>
      </c>
      <c r="X43" s="36" t="s">
        <v>719</v>
      </c>
      <c r="Y43" s="36">
        <f ca="1" t="shared" si="13"/>
        <v>368</v>
      </c>
      <c r="Z43" s="36"/>
      <c r="AA43" s="188">
        <f>+'ごみ処理概要'!B43</f>
        <v>0</v>
      </c>
      <c r="AB43" s="36">
        <v>43</v>
      </c>
      <c r="AD43" s="188" t="s">
        <v>720</v>
      </c>
      <c r="AE43" s="36" t="s">
        <v>83</v>
      </c>
    </row>
    <row r="44" spans="12:31" ht="15" customHeight="1">
      <c r="L44" s="67" t="s">
        <v>721</v>
      </c>
      <c r="M44" s="143" t="s">
        <v>14</v>
      </c>
      <c r="N44" s="157">
        <f t="shared" si="11"/>
        <v>1</v>
      </c>
      <c r="O44" s="144" t="s">
        <v>14</v>
      </c>
      <c r="U44" s="1" t="s">
        <v>613</v>
      </c>
      <c r="V44" s="36" t="s">
        <v>169</v>
      </c>
      <c r="W44" s="186" t="s">
        <v>716</v>
      </c>
      <c r="X44" s="36" t="s">
        <v>722</v>
      </c>
      <c r="Y44" s="36">
        <f ca="1" t="shared" si="13"/>
        <v>0</v>
      </c>
      <c r="Z44" s="36"/>
      <c r="AA44" s="188">
        <f>+'ごみ処理概要'!B44</f>
        <v>0</v>
      </c>
      <c r="AB44" s="36">
        <v>44</v>
      </c>
      <c r="AD44" s="188" t="s">
        <v>723</v>
      </c>
      <c r="AE44" s="36" t="s">
        <v>84</v>
      </c>
    </row>
    <row r="45" spans="11:31" ht="15" customHeight="1">
      <c r="K45" s="49"/>
      <c r="L45" s="67" t="s">
        <v>724</v>
      </c>
      <c r="M45" s="143" t="s">
        <v>14</v>
      </c>
      <c r="N45" s="157">
        <f t="shared" si="11"/>
        <v>0</v>
      </c>
      <c r="O45" s="144" t="s">
        <v>14</v>
      </c>
      <c r="U45" s="1" t="s">
        <v>613</v>
      </c>
      <c r="V45" s="36" t="s">
        <v>171</v>
      </c>
      <c r="W45" s="186" t="s">
        <v>716</v>
      </c>
      <c r="X45" s="36" t="s">
        <v>725</v>
      </c>
      <c r="Y45" s="36">
        <f ca="1" t="shared" si="13"/>
        <v>0</v>
      </c>
      <c r="Z45" s="36"/>
      <c r="AA45" s="188">
        <f>+'ごみ処理概要'!B45</f>
        <v>0</v>
      </c>
      <c r="AB45" s="36">
        <v>45</v>
      </c>
      <c r="AD45" s="188" t="s">
        <v>726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 t="shared" si="11"/>
        <v>0</v>
      </c>
      <c r="O46" s="144" t="s">
        <v>14</v>
      </c>
      <c r="U46" s="1" t="s">
        <v>613</v>
      </c>
      <c r="V46" s="36" t="s">
        <v>173</v>
      </c>
      <c r="W46" s="186" t="s">
        <v>716</v>
      </c>
      <c r="X46" s="36" t="s">
        <v>625</v>
      </c>
      <c r="Y46" s="36">
        <f ca="1" t="shared" si="13"/>
        <v>0</v>
      </c>
      <c r="Z46" s="36"/>
      <c r="AA46" s="188">
        <f>+'ごみ処理概要'!B46</f>
        <v>0</v>
      </c>
      <c r="AB46" s="36">
        <v>46</v>
      </c>
      <c r="AD46" s="188" t="s">
        <v>727</v>
      </c>
      <c r="AE46" s="36" t="s">
        <v>86</v>
      </c>
    </row>
    <row r="47" spans="11:31" ht="15" customHeight="1">
      <c r="K47" s="49"/>
      <c r="L47" s="67" t="s">
        <v>728</v>
      </c>
      <c r="M47" s="143" t="s">
        <v>14</v>
      </c>
      <c r="N47" s="157">
        <f t="shared" si="11"/>
        <v>0</v>
      </c>
      <c r="O47" s="144" t="s">
        <v>14</v>
      </c>
      <c r="U47" s="1" t="s">
        <v>613</v>
      </c>
      <c r="V47" s="36" t="s">
        <v>175</v>
      </c>
      <c r="W47" s="186" t="s">
        <v>716</v>
      </c>
      <c r="X47" s="36" t="s">
        <v>729</v>
      </c>
      <c r="Y47" s="36">
        <f ca="1" t="shared" si="13"/>
        <v>0</v>
      </c>
      <c r="Z47" s="36"/>
      <c r="AA47" s="188">
        <f>+'ごみ処理概要'!B47</f>
        <v>0</v>
      </c>
      <c r="AB47" s="36">
        <v>47</v>
      </c>
      <c r="AD47" s="188" t="s">
        <v>730</v>
      </c>
      <c r="AE47" s="36" t="s">
        <v>87</v>
      </c>
    </row>
    <row r="48" spans="11:31" ht="15" customHeight="1">
      <c r="K48" s="49"/>
      <c r="L48" s="68" t="s">
        <v>731</v>
      </c>
      <c r="M48" s="157">
        <f>Y91</f>
        <v>69</v>
      </c>
      <c r="N48" s="157">
        <f t="shared" si="11"/>
        <v>26</v>
      </c>
      <c r="O48" s="158">
        <f>Y130</f>
        <v>1</v>
      </c>
      <c r="U48" s="1" t="s">
        <v>613</v>
      </c>
      <c r="V48" s="36" t="s">
        <v>177</v>
      </c>
      <c r="W48" s="186" t="s">
        <v>716</v>
      </c>
      <c r="X48" s="36" t="s">
        <v>732</v>
      </c>
      <c r="Y48" s="36">
        <f ca="1" t="shared" si="13"/>
        <v>855</v>
      </c>
      <c r="Z48" s="36"/>
      <c r="AA48" s="188">
        <f>+'ごみ処理概要'!B48</f>
        <v>0</v>
      </c>
      <c r="AB48" s="36">
        <v>48</v>
      </c>
      <c r="AD48" s="188" t="s">
        <v>733</v>
      </c>
      <c r="AE48" s="36" t="s">
        <v>88</v>
      </c>
    </row>
    <row r="49" spans="12:31" ht="15" customHeight="1" thickBot="1">
      <c r="L49" s="69" t="s">
        <v>334</v>
      </c>
      <c r="M49" s="160">
        <f>Y92</f>
        <v>201</v>
      </c>
      <c r="N49" s="157">
        <f t="shared" si="11"/>
        <v>1485</v>
      </c>
      <c r="O49" s="177">
        <f>Y131</f>
        <v>4</v>
      </c>
      <c r="U49" s="1" t="s">
        <v>613</v>
      </c>
      <c r="V49" s="36" t="s">
        <v>627</v>
      </c>
      <c r="W49" s="186" t="s">
        <v>716</v>
      </c>
      <c r="X49" s="36" t="s">
        <v>734</v>
      </c>
      <c r="Y49" s="36">
        <f ca="1" t="shared" si="13"/>
        <v>0</v>
      </c>
      <c r="Z49" s="36"/>
      <c r="AA49" s="188">
        <f>+'ごみ処理概要'!B49</f>
        <v>0</v>
      </c>
      <c r="AB49" s="36">
        <v>49</v>
      </c>
      <c r="AD49" s="188" t="s">
        <v>735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13137</v>
      </c>
      <c r="N50" s="166">
        <f>SUM(N30:N49)</f>
        <v>26807</v>
      </c>
      <c r="O50" s="167">
        <f>SUM(O30:O49)</f>
        <v>8699</v>
      </c>
      <c r="U50" s="1" t="s">
        <v>601</v>
      </c>
      <c r="V50" s="36" t="s">
        <v>549</v>
      </c>
      <c r="W50" s="186" t="s">
        <v>716</v>
      </c>
      <c r="X50" s="36" t="s">
        <v>39</v>
      </c>
      <c r="Y50" s="36">
        <f ca="1" t="shared" si="13"/>
        <v>1472</v>
      </c>
      <c r="Z50" s="36"/>
      <c r="AA50" s="188">
        <f>+'ごみ処理概要'!B50</f>
        <v>0</v>
      </c>
      <c r="AB50" s="36">
        <v>50</v>
      </c>
      <c r="AD50" s="188" t="s">
        <v>736</v>
      </c>
      <c r="AE50" s="36" t="s">
        <v>90</v>
      </c>
    </row>
    <row r="51" spans="12:31" ht="15" customHeight="1">
      <c r="L51" s="50"/>
      <c r="M51" s="51"/>
      <c r="U51" s="1" t="s">
        <v>601</v>
      </c>
      <c r="V51" s="36" t="s">
        <v>169</v>
      </c>
      <c r="W51" s="186" t="s">
        <v>716</v>
      </c>
      <c r="X51" s="36" t="s">
        <v>40</v>
      </c>
      <c r="Y51" s="36">
        <f ca="1" t="shared" si="13"/>
        <v>4767</v>
      </c>
      <c r="Z51" s="36"/>
      <c r="AA51" s="188">
        <f>+'ごみ処理概要'!B51</f>
        <v>0</v>
      </c>
      <c r="AB51" s="36">
        <v>51</v>
      </c>
      <c r="AD51" s="188" t="s">
        <v>737</v>
      </c>
      <c r="AE51" s="36" t="s">
        <v>91</v>
      </c>
    </row>
    <row r="52" spans="21:31" ht="15" customHeight="1" hidden="1">
      <c r="U52" s="1" t="s">
        <v>601</v>
      </c>
      <c r="V52" s="36" t="s">
        <v>171</v>
      </c>
      <c r="W52" s="186" t="s">
        <v>716</v>
      </c>
      <c r="X52" s="36" t="s">
        <v>37</v>
      </c>
      <c r="Y52" s="36">
        <f ca="1" t="shared" si="13"/>
        <v>0</v>
      </c>
      <c r="Z52" s="36"/>
      <c r="AA52" s="188">
        <f>+'ごみ処理概要'!B52</f>
        <v>0</v>
      </c>
      <c r="AB52" s="36">
        <v>52</v>
      </c>
      <c r="AD52" s="188" t="s">
        <v>738</v>
      </c>
      <c r="AE52" s="36" t="s">
        <v>92</v>
      </c>
    </row>
    <row r="53" spans="21:28" ht="15" customHeight="1" hidden="1">
      <c r="U53" s="1" t="s">
        <v>601</v>
      </c>
      <c r="V53" s="36" t="s">
        <v>173</v>
      </c>
      <c r="W53" s="186" t="s">
        <v>716</v>
      </c>
      <c r="X53" s="36" t="s">
        <v>41</v>
      </c>
      <c r="Y53" s="36">
        <f ca="1" t="shared" si="13"/>
        <v>0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601</v>
      </c>
      <c r="V54" s="36" t="s">
        <v>175</v>
      </c>
      <c r="W54" s="186" t="s">
        <v>716</v>
      </c>
      <c r="X54" s="36" t="s">
        <v>42</v>
      </c>
      <c r="Y54" s="36">
        <f ca="1" t="shared" si="13"/>
        <v>235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601</v>
      </c>
      <c r="V55" s="36" t="s">
        <v>177</v>
      </c>
      <c r="W55" s="186" t="s">
        <v>716</v>
      </c>
      <c r="X55" s="36" t="s">
        <v>43</v>
      </c>
      <c r="Y55" s="36">
        <f ca="1" t="shared" si="13"/>
        <v>24937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601</v>
      </c>
      <c r="V56" s="36" t="s">
        <v>627</v>
      </c>
      <c r="W56" s="186" t="s">
        <v>716</v>
      </c>
      <c r="X56" s="36" t="s">
        <v>38</v>
      </c>
      <c r="Y56" s="36">
        <f ca="1" t="shared" si="13"/>
        <v>0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540</v>
      </c>
      <c r="W57" s="186" t="s">
        <v>716</v>
      </c>
      <c r="X57" s="36" t="s">
        <v>44</v>
      </c>
      <c r="Y57" s="36">
        <f ca="1" t="shared" si="13"/>
        <v>13137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538</v>
      </c>
      <c r="W58" s="186" t="s">
        <v>716</v>
      </c>
      <c r="X58" s="36" t="s">
        <v>45</v>
      </c>
      <c r="Y58" s="36">
        <f ca="1" t="shared" si="13"/>
        <v>325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739</v>
      </c>
      <c r="V59" s="36" t="s">
        <v>166</v>
      </c>
      <c r="W59" s="186" t="s">
        <v>716</v>
      </c>
      <c r="X59" s="36" t="s">
        <v>740</v>
      </c>
      <c r="Y59" s="36">
        <f ca="1" t="shared" si="13"/>
        <v>12455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739</v>
      </c>
      <c r="V60" s="36" t="s">
        <v>549</v>
      </c>
      <c r="W60" s="186" t="s">
        <v>716</v>
      </c>
      <c r="X60" s="36" t="s">
        <v>741</v>
      </c>
      <c r="Y60" s="36">
        <f ca="1" t="shared" si="13"/>
        <v>398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739</v>
      </c>
      <c r="V61" s="36" t="s">
        <v>169</v>
      </c>
      <c r="W61" s="186" t="s">
        <v>716</v>
      </c>
      <c r="X61" s="36" t="s">
        <v>742</v>
      </c>
      <c r="Y61" s="36">
        <f ca="1" t="shared" si="13"/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739</v>
      </c>
      <c r="V62" s="36" t="s">
        <v>171</v>
      </c>
      <c r="W62" s="186" t="s">
        <v>716</v>
      </c>
      <c r="X62" s="36" t="s">
        <v>743</v>
      </c>
      <c r="Y62" s="36">
        <f ca="1" t="shared" si="13"/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739</v>
      </c>
      <c r="V63" s="36" t="s">
        <v>173</v>
      </c>
      <c r="W63" s="186" t="s">
        <v>716</v>
      </c>
      <c r="X63" s="36" t="s">
        <v>744</v>
      </c>
      <c r="Y63" s="36">
        <f ca="1" t="shared" si="13"/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739</v>
      </c>
      <c r="V64" s="36" t="s">
        <v>175</v>
      </c>
      <c r="W64" s="186" t="s">
        <v>716</v>
      </c>
      <c r="X64" s="36" t="s">
        <v>745</v>
      </c>
      <c r="Y64" s="36">
        <f ca="1" t="shared" si="13"/>
        <v>0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739</v>
      </c>
      <c r="V65" s="36" t="s">
        <v>177</v>
      </c>
      <c r="W65" s="186" t="s">
        <v>716</v>
      </c>
      <c r="X65" s="36" t="s">
        <v>746</v>
      </c>
      <c r="Y65" s="36">
        <f ca="1" t="shared" si="13"/>
        <v>5935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739</v>
      </c>
      <c r="V66" s="36" t="s">
        <v>627</v>
      </c>
      <c r="W66" s="186" t="s">
        <v>716</v>
      </c>
      <c r="X66" s="36" t="s">
        <v>747</v>
      </c>
      <c r="Y66" s="36">
        <f ca="1" t="shared" si="13"/>
        <v>0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605</v>
      </c>
      <c r="V67" s="36" t="s">
        <v>166</v>
      </c>
      <c r="W67" s="186" t="s">
        <v>0</v>
      </c>
      <c r="X67" s="187" t="s">
        <v>734</v>
      </c>
      <c r="Y67" s="36">
        <f ca="1" t="shared" si="13"/>
        <v>3963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605</v>
      </c>
      <c r="V68" s="36" t="s">
        <v>549</v>
      </c>
      <c r="W68" s="186" t="s">
        <v>0</v>
      </c>
      <c r="X68" s="187" t="s">
        <v>748</v>
      </c>
      <c r="Y68" s="36">
        <f ca="1" t="shared" si="13"/>
        <v>707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605</v>
      </c>
      <c r="V69" s="36" t="s">
        <v>169</v>
      </c>
      <c r="W69" s="186" t="s">
        <v>0</v>
      </c>
      <c r="X69" s="187" t="s">
        <v>749</v>
      </c>
      <c r="Y69" s="36">
        <f ca="1" t="shared" si="13"/>
        <v>3329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605</v>
      </c>
      <c r="V70" s="36" t="s">
        <v>171</v>
      </c>
      <c r="W70" s="186" t="s">
        <v>0</v>
      </c>
      <c r="X70" s="187" t="s">
        <v>665</v>
      </c>
      <c r="Y70" s="36">
        <f ca="1" t="shared" si="13"/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605</v>
      </c>
      <c r="V71" s="36" t="s">
        <v>173</v>
      </c>
      <c r="W71" s="186" t="s">
        <v>0</v>
      </c>
      <c r="X71" s="187" t="s">
        <v>707</v>
      </c>
      <c r="Y71" s="36">
        <f ca="1" t="shared" si="13"/>
        <v>0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605</v>
      </c>
      <c r="V72" s="36" t="s">
        <v>175</v>
      </c>
      <c r="W72" s="186" t="s">
        <v>0</v>
      </c>
      <c r="X72" s="187" t="s">
        <v>750</v>
      </c>
      <c r="Y72" s="36">
        <f ca="1" t="shared" si="13"/>
        <v>275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605</v>
      </c>
      <c r="V73" s="36" t="s">
        <v>177</v>
      </c>
      <c r="W73" s="186" t="s">
        <v>0</v>
      </c>
      <c r="X73" s="187" t="s">
        <v>751</v>
      </c>
      <c r="Y73" s="36">
        <f ca="1" t="shared" si="13"/>
        <v>18533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752</v>
      </c>
      <c r="V74" s="36" t="s">
        <v>394</v>
      </c>
      <c r="W74" s="186" t="s">
        <v>127</v>
      </c>
      <c r="X74" s="187" t="s">
        <v>628</v>
      </c>
      <c r="Y74" s="36">
        <f ca="1" t="shared" si="13"/>
        <v>11962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752</v>
      </c>
      <c r="V75" s="36" t="s">
        <v>396</v>
      </c>
      <c r="W75" s="186" t="s">
        <v>127</v>
      </c>
      <c r="X75" s="187" t="s">
        <v>753</v>
      </c>
      <c r="Y75" s="36">
        <f ca="1" t="shared" si="13"/>
        <v>21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752</v>
      </c>
      <c r="V76" s="36" t="s">
        <v>398</v>
      </c>
      <c r="W76" s="186" t="s">
        <v>127</v>
      </c>
      <c r="X76" s="187" t="s">
        <v>740</v>
      </c>
      <c r="Y76" s="36">
        <f ca="1" t="shared" si="13"/>
        <v>0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752</v>
      </c>
      <c r="V77" s="36" t="s">
        <v>400</v>
      </c>
      <c r="W77" s="186" t="s">
        <v>127</v>
      </c>
      <c r="X77" s="187" t="s">
        <v>754</v>
      </c>
      <c r="Y77" s="36">
        <f ca="1" t="shared" si="13"/>
        <v>143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752</v>
      </c>
      <c r="V78" s="36" t="s">
        <v>402</v>
      </c>
      <c r="W78" s="186" t="s">
        <v>127</v>
      </c>
      <c r="X78" s="187" t="s">
        <v>741</v>
      </c>
      <c r="Y78" s="36">
        <f ca="1" t="shared" si="13"/>
        <v>348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752</v>
      </c>
      <c r="V79" s="36" t="s">
        <v>8</v>
      </c>
      <c r="W79" s="186" t="s">
        <v>127</v>
      </c>
      <c r="X79" s="187" t="s">
        <v>742</v>
      </c>
      <c r="Y79" s="36">
        <f ca="1" t="shared" si="13"/>
        <v>173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752</v>
      </c>
      <c r="V80" s="36" t="s">
        <v>405</v>
      </c>
      <c r="W80" s="186" t="s">
        <v>127</v>
      </c>
      <c r="X80" s="187" t="s">
        <v>743</v>
      </c>
      <c r="Y80" s="36">
        <f ca="1" t="shared" si="13"/>
        <v>23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752</v>
      </c>
      <c r="V81" s="36" t="s">
        <v>407</v>
      </c>
      <c r="W81" s="215" t="s">
        <v>127</v>
      </c>
      <c r="X81" s="187" t="s">
        <v>744</v>
      </c>
      <c r="Y81" s="36">
        <f ca="1" t="shared" si="13"/>
        <v>22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752</v>
      </c>
      <c r="V82" s="36" t="s">
        <v>409</v>
      </c>
      <c r="W82" s="186" t="s">
        <v>127</v>
      </c>
      <c r="X82" s="187" t="s">
        <v>745</v>
      </c>
      <c r="Y82" s="36">
        <f ca="1" t="shared" si="13"/>
        <v>0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752</v>
      </c>
      <c r="V83" s="36" t="s">
        <v>411</v>
      </c>
      <c r="W83" s="186" t="s">
        <v>127</v>
      </c>
      <c r="X83" s="187" t="s">
        <v>746</v>
      </c>
      <c r="Y83" s="36">
        <f ca="1" t="shared" si="13"/>
        <v>175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752</v>
      </c>
      <c r="V84" s="36" t="s">
        <v>413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752</v>
      </c>
      <c r="V85" s="36" t="s">
        <v>415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752</v>
      </c>
      <c r="V86" s="36" t="s">
        <v>417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752</v>
      </c>
      <c r="V87" s="36" t="s">
        <v>718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752</v>
      </c>
      <c r="V88" s="36" t="s">
        <v>721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752</v>
      </c>
      <c r="V89" s="36" t="s">
        <v>421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752</v>
      </c>
      <c r="V90" s="36" t="s">
        <v>424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752</v>
      </c>
      <c r="V91" s="36" t="s">
        <v>426</v>
      </c>
      <c r="W91" s="186" t="s">
        <v>127</v>
      </c>
      <c r="X91" s="187" t="s">
        <v>755</v>
      </c>
      <c r="Y91" s="36">
        <f aca="true" ca="1" t="shared" si="14" ref="Y91:Y122">IF(Y$2=0,INDIRECT(W91&amp;"!"&amp;X91&amp;$AB$2),0)</f>
        <v>69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752</v>
      </c>
      <c r="V92" s="36" t="s">
        <v>334</v>
      </c>
      <c r="W92" s="186" t="s">
        <v>127</v>
      </c>
      <c r="X92" s="187" t="s">
        <v>756</v>
      </c>
      <c r="Y92" s="36">
        <f ca="1" t="shared" si="14"/>
        <v>201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394</v>
      </c>
      <c r="W93" s="186" t="s">
        <v>127</v>
      </c>
      <c r="X93" s="187" t="s">
        <v>757</v>
      </c>
      <c r="Y93" s="36">
        <f ca="1" t="shared" si="14"/>
        <v>7587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396</v>
      </c>
      <c r="W94" s="186" t="s">
        <v>127</v>
      </c>
      <c r="X94" s="187" t="s">
        <v>758</v>
      </c>
      <c r="Y94" s="36">
        <f ca="1" t="shared" si="14"/>
        <v>51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398</v>
      </c>
      <c r="W95" s="186" t="s">
        <v>127</v>
      </c>
      <c r="X95" s="187" t="s">
        <v>759</v>
      </c>
      <c r="Y95" s="36">
        <f ca="1" t="shared" si="14"/>
        <v>115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400</v>
      </c>
      <c r="W96" s="186" t="s">
        <v>127</v>
      </c>
      <c r="X96" s="187" t="s">
        <v>760</v>
      </c>
      <c r="Y96" s="36">
        <f ca="1" t="shared" si="14"/>
        <v>4044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402</v>
      </c>
      <c r="W97" s="186" t="s">
        <v>127</v>
      </c>
      <c r="X97" s="187" t="s">
        <v>761</v>
      </c>
      <c r="Y97" s="36">
        <f ca="1" t="shared" si="14"/>
        <v>2144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762</v>
      </c>
      <c r="Y98" s="36">
        <f ca="1" t="shared" si="14"/>
        <v>685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405</v>
      </c>
      <c r="W99" s="186" t="s">
        <v>127</v>
      </c>
      <c r="X99" s="187" t="s">
        <v>763</v>
      </c>
      <c r="Y99" s="36">
        <f ca="1" t="shared" si="14"/>
        <v>161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407</v>
      </c>
      <c r="W100" s="215" t="s">
        <v>127</v>
      </c>
      <c r="X100" s="187" t="s">
        <v>764</v>
      </c>
      <c r="Y100" s="36">
        <f ca="1" t="shared" si="14"/>
        <v>2938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409</v>
      </c>
      <c r="W101" s="186" t="s">
        <v>127</v>
      </c>
      <c r="X101" s="187" t="s">
        <v>631</v>
      </c>
      <c r="Y101" s="36">
        <f ca="1" t="shared" si="14"/>
        <v>71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411</v>
      </c>
      <c r="W102" s="186" t="s">
        <v>127</v>
      </c>
      <c r="X102" s="187" t="s">
        <v>765</v>
      </c>
      <c r="Y102" s="36">
        <f ca="1" t="shared" si="14"/>
        <v>189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413</v>
      </c>
      <c r="W103" s="186" t="s">
        <v>127</v>
      </c>
      <c r="X103" s="187" t="s">
        <v>766</v>
      </c>
      <c r="Y103" s="36">
        <f ca="1" t="shared" si="14"/>
        <v>3329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415</v>
      </c>
      <c r="W104" s="186" t="s">
        <v>127</v>
      </c>
      <c r="X104" s="187" t="s">
        <v>767</v>
      </c>
      <c r="Y104" s="36">
        <f ca="1" t="shared" si="14"/>
        <v>0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417</v>
      </c>
      <c r="W105" s="186" t="s">
        <v>127</v>
      </c>
      <c r="X105" s="187" t="s">
        <v>768</v>
      </c>
      <c r="Y105" s="36">
        <f ca="1" t="shared" si="14"/>
        <v>3916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718</v>
      </c>
      <c r="W106" s="186" t="s">
        <v>127</v>
      </c>
      <c r="X106" s="187" t="s">
        <v>769</v>
      </c>
      <c r="Y106" s="36">
        <f ca="1" t="shared" si="14"/>
        <v>65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721</v>
      </c>
      <c r="W107" s="186" t="s">
        <v>127</v>
      </c>
      <c r="X107" s="187" t="s">
        <v>770</v>
      </c>
      <c r="Y107" s="36">
        <f ca="1" t="shared" si="14"/>
        <v>1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421</v>
      </c>
      <c r="W108" s="186" t="s">
        <v>127</v>
      </c>
      <c r="X108" s="187" t="s">
        <v>771</v>
      </c>
      <c r="Y108" s="36">
        <f ca="1" t="shared" si="14"/>
        <v>0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772</v>
      </c>
      <c r="Y109" s="36">
        <f ca="1" t="shared" si="14"/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424</v>
      </c>
      <c r="W110" s="186" t="s">
        <v>127</v>
      </c>
      <c r="X110" s="187" t="s">
        <v>773</v>
      </c>
      <c r="Y110" s="36">
        <f ca="1" t="shared" si="14"/>
        <v>0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426</v>
      </c>
      <c r="W111" s="186" t="s">
        <v>127</v>
      </c>
      <c r="X111" s="187" t="s">
        <v>774</v>
      </c>
      <c r="Y111" s="36">
        <f ca="1" t="shared" si="14"/>
        <v>26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334</v>
      </c>
      <c r="W112" s="186" t="s">
        <v>127</v>
      </c>
      <c r="X112" s="187" t="s">
        <v>775</v>
      </c>
      <c r="Y112" s="36">
        <f ca="1" t="shared" si="14"/>
        <v>1485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776</v>
      </c>
      <c r="V113" s="36" t="s">
        <v>394</v>
      </c>
      <c r="W113" s="186" t="s">
        <v>127</v>
      </c>
      <c r="X113" s="187" t="s">
        <v>777</v>
      </c>
      <c r="Y113" s="36">
        <f ca="1" t="shared" si="14"/>
        <v>8185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776</v>
      </c>
      <c r="V114" s="36" t="s">
        <v>396</v>
      </c>
      <c r="W114" s="186" t="s">
        <v>127</v>
      </c>
      <c r="X114" s="187" t="s">
        <v>778</v>
      </c>
      <c r="Y114" s="36">
        <f ca="1" t="shared" si="14"/>
        <v>26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776</v>
      </c>
      <c r="V115" s="36" t="s">
        <v>398</v>
      </c>
      <c r="W115" s="186" t="s">
        <v>127</v>
      </c>
      <c r="X115" s="187" t="s">
        <v>779</v>
      </c>
      <c r="Y115" s="36">
        <f ca="1" t="shared" si="14"/>
        <v>1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776</v>
      </c>
      <c r="V116" s="36" t="s">
        <v>400</v>
      </c>
      <c r="W116" s="186" t="s">
        <v>127</v>
      </c>
      <c r="X116" s="187" t="s">
        <v>780</v>
      </c>
      <c r="Y116" s="36">
        <f ca="1" t="shared" si="14"/>
        <v>266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776</v>
      </c>
      <c r="V117" s="36" t="s">
        <v>402</v>
      </c>
      <c r="W117" s="186" t="s">
        <v>127</v>
      </c>
      <c r="X117" s="187" t="s">
        <v>781</v>
      </c>
      <c r="Y117" s="36">
        <f ca="1" t="shared" si="14"/>
        <v>111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776</v>
      </c>
      <c r="V118" s="36" t="s">
        <v>8</v>
      </c>
      <c r="W118" s="186" t="s">
        <v>127</v>
      </c>
      <c r="X118" s="187" t="s">
        <v>782</v>
      </c>
      <c r="Y118" s="36">
        <f ca="1" t="shared" si="14"/>
        <v>0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776</v>
      </c>
      <c r="V119" s="36" t="s">
        <v>405</v>
      </c>
      <c r="W119" s="186" t="s">
        <v>127</v>
      </c>
      <c r="X119" s="187" t="s">
        <v>783</v>
      </c>
      <c r="Y119" s="36">
        <f ca="1" t="shared" si="14"/>
        <v>0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776</v>
      </c>
      <c r="V120" s="36" t="s">
        <v>407</v>
      </c>
      <c r="W120" s="215" t="s">
        <v>127</v>
      </c>
      <c r="X120" s="187" t="s">
        <v>784</v>
      </c>
      <c r="Y120" s="36">
        <f ca="1" t="shared" si="14"/>
        <v>0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776</v>
      </c>
      <c r="V121" s="36" t="s">
        <v>409</v>
      </c>
      <c r="W121" s="186" t="s">
        <v>127</v>
      </c>
      <c r="X121" s="187" t="s">
        <v>785</v>
      </c>
      <c r="Y121" s="36">
        <f ca="1" t="shared" si="14"/>
        <v>28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776</v>
      </c>
      <c r="V122" s="36" t="s">
        <v>411</v>
      </c>
      <c r="W122" s="186" t="s">
        <v>127</v>
      </c>
      <c r="X122" s="187" t="s">
        <v>786</v>
      </c>
      <c r="Y122" s="36">
        <f ca="1" t="shared" si="14"/>
        <v>77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776</v>
      </c>
      <c r="V123" s="36" t="s">
        <v>413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776</v>
      </c>
      <c r="V124" s="36" t="s">
        <v>415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776</v>
      </c>
      <c r="V125" s="36" t="s">
        <v>417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776</v>
      </c>
      <c r="V126" s="36" t="s">
        <v>718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776</v>
      </c>
      <c r="V127" s="36" t="s">
        <v>721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776</v>
      </c>
      <c r="V128" s="36" t="s">
        <v>421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776</v>
      </c>
      <c r="V129" s="36" t="s">
        <v>424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776</v>
      </c>
      <c r="V130" s="36" t="s">
        <v>426</v>
      </c>
      <c r="W130" s="186" t="s">
        <v>127</v>
      </c>
      <c r="X130" s="187" t="s">
        <v>659</v>
      </c>
      <c r="Y130" s="36">
        <f ca="1">IF(Y$2=0,INDIRECT(W130&amp;"!"&amp;X130&amp;$AB$2),0)</f>
        <v>1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776</v>
      </c>
      <c r="V131" s="36" t="s">
        <v>334</v>
      </c>
      <c r="W131" s="186" t="s">
        <v>127</v>
      </c>
      <c r="X131" s="187" t="s">
        <v>662</v>
      </c>
      <c r="Y131" s="36">
        <f ca="1">IF(Y$2=0,INDIRECT(W131&amp;"!"&amp;X131&amp;$AB$2),0)</f>
        <v>4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615</v>
      </c>
      <c r="X133" s="186" t="s">
        <v>787</v>
      </c>
      <c r="Y133" s="36">
        <f ca="1">IF(Y$2=0,INDIRECT(W133&amp;"!"&amp;X133&amp;$AB$2),0)</f>
        <v>4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H5:K6"/>
    <mergeCell ref="L5:L6"/>
    <mergeCell ref="M5:O5"/>
    <mergeCell ref="H7:H23"/>
    <mergeCell ref="I7:I14"/>
    <mergeCell ref="B8:D8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92" t="str">
        <f>'ごみ集計結果'!B4&amp;" ごみ処理フローシート"</f>
        <v>合計 処理量（平成２１年度実績）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72" customFormat="1" ht="7.5" customHeight="1" thickBot="1">
      <c r="A3" s="182"/>
    </row>
    <row r="4" spans="1:16" s="73" customFormat="1" ht="21.75" customHeight="1">
      <c r="A4" s="391"/>
      <c r="B4" s="392"/>
      <c r="C4" s="392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325</v>
      </c>
      <c r="H5" s="76"/>
      <c r="I5" s="77"/>
      <c r="L5" s="77"/>
      <c r="M5" s="77"/>
      <c r="O5" s="81" t="s">
        <v>95</v>
      </c>
      <c r="P5" s="82">
        <f>'ごみ集計結果'!N27</f>
        <v>19113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12455</v>
      </c>
    </row>
    <row r="8" spans="1:13" s="73" customFormat="1" ht="21.75" customHeight="1" thickBot="1">
      <c r="A8" s="83"/>
      <c r="B8" s="393" t="s">
        <v>19</v>
      </c>
      <c r="C8" s="393"/>
      <c r="E8" s="81" t="s">
        <v>97</v>
      </c>
      <c r="F8" s="82">
        <f>'ごみ集計結果'!L7</f>
        <v>154974</v>
      </c>
      <c r="H8" s="81" t="s">
        <v>98</v>
      </c>
      <c r="I8" s="82">
        <f>'ごみ集計結果'!L15</f>
        <v>156197</v>
      </c>
      <c r="K8" s="88" t="s">
        <v>20</v>
      </c>
      <c r="L8" s="89" t="s">
        <v>99</v>
      </c>
      <c r="M8" s="90">
        <f>'ごみ集計結果'!O15</f>
        <v>3963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8</v>
      </c>
      <c r="F10" s="83"/>
      <c r="H10" s="76"/>
      <c r="K10" s="94" t="s">
        <v>21</v>
      </c>
      <c r="L10" s="95" t="s">
        <v>100</v>
      </c>
      <c r="M10" s="93">
        <f>'ごみ集計結果'!M23</f>
        <v>1223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6333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140560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368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1472</v>
      </c>
      <c r="K13" s="97" t="s">
        <v>22</v>
      </c>
      <c r="L13" s="98" t="s">
        <v>103</v>
      </c>
      <c r="M13" s="99">
        <f>'ごみ集計結果'!N16</f>
        <v>398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5980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707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34197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855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24937</v>
      </c>
      <c r="K17" s="97" t="s">
        <v>22</v>
      </c>
      <c r="L17" s="98" t="s">
        <v>130</v>
      </c>
      <c r="M17" s="99">
        <f>'ごみ集計結果'!N21</f>
        <v>5935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139</v>
      </c>
      <c r="H18" s="76"/>
      <c r="I18" s="83"/>
      <c r="K18" s="100" t="s">
        <v>20</v>
      </c>
      <c r="L18" s="101" t="s">
        <v>129</v>
      </c>
      <c r="M18" s="82">
        <f>'ごみ集計結果'!O21</f>
        <v>18533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1571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31411</v>
      </c>
      <c r="H21" s="81" t="s">
        <v>106</v>
      </c>
      <c r="I21" s="82">
        <f>'ごみ集計結果'!L17</f>
        <v>4767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17423</v>
      </c>
      <c r="F22" s="83"/>
      <c r="K22" s="100" t="s">
        <v>20</v>
      </c>
      <c r="L22" s="101" t="s">
        <v>108</v>
      </c>
      <c r="M22" s="82">
        <f>'ごみ集計結果'!O17</f>
        <v>3329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4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8699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0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0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0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235</v>
      </c>
      <c r="K33" s="97" t="s">
        <v>22</v>
      </c>
      <c r="L33" s="98" t="s">
        <v>119</v>
      </c>
      <c r="M33" s="99">
        <f>'ごみ集計結果'!N20</f>
        <v>0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275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0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0</v>
      </c>
      <c r="K37" s="100" t="s">
        <v>22</v>
      </c>
      <c r="L37" s="101" t="s">
        <v>123</v>
      </c>
      <c r="M37" s="90">
        <f>'ごみ集計結果'!N22</f>
        <v>0</v>
      </c>
      <c r="O37" s="394">
        <f>'ごみ集計結果'!O24</f>
        <v>26807</v>
      </c>
      <c r="P37" s="394"/>
    </row>
    <row r="38" spans="2:16" s="73" customFormat="1" ht="21.75" customHeight="1" thickBot="1">
      <c r="B38" s="123" t="s">
        <v>30</v>
      </c>
      <c r="C38" s="124">
        <f>'ごみ集計結果'!E6</f>
        <v>599467</v>
      </c>
      <c r="F38" s="83"/>
      <c r="H38" s="76"/>
      <c r="I38" s="77"/>
      <c r="L38" s="77"/>
      <c r="M38" s="77"/>
      <c r="O38" s="395"/>
      <c r="P38" s="395"/>
    </row>
    <row r="39" spans="2:16" s="73" customFormat="1" ht="21.75" customHeight="1">
      <c r="B39" s="125" t="s">
        <v>31</v>
      </c>
      <c r="C39" s="126">
        <f>'ごみ集計結果'!E7</f>
        <v>14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599481</v>
      </c>
      <c r="E40" s="81" t="s">
        <v>128</v>
      </c>
      <c r="F40" s="82">
        <f>'ごみ集計結果'!L25</f>
        <v>13137</v>
      </c>
      <c r="H40" s="76"/>
      <c r="I40" s="77"/>
      <c r="L40" s="77"/>
      <c r="M40" s="77"/>
      <c r="O40" s="81"/>
      <c r="P40" s="82">
        <f>'ごみ集計結果'!O27</f>
        <v>39944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2011-02-23T13:01:59Z</dcterms:modified>
  <cp:category/>
  <cp:version/>
  <cp:contentType/>
  <cp:contentStatus/>
</cp:coreProperties>
</file>