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'し尿処理状況'!$2:$46</definedName>
    <definedName name="_xlnm.Print_Area" localSheetId="0">'水洗化人口等'!$2:$46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<sst xmlns="http://schemas.openxmlformats.org/spreadsheetml/2006/main" count="799" uniqueCount="339">
  <si>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</si>
  <si>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</si>
  <si>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</si>
  <si>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</si>
  <si>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</si>
  <si>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</si>
  <si>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</si>
  <si>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</si>
  <si>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</si>
  <si>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</si>
  <si>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</si>
  <si>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</si>
  <si>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</si>
  <si>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</si>
  <si>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</si>
  <si>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</si>
  <si>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</si>
  <si>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</si>
  <si>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</si>
  <si>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</si>
  <si>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</si>
  <si>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</si>
  <si>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</si>
  <si>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</si>
  <si>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</si>
  <si>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</si>
  <si>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</si>
  <si>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</si>
  <si>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</si>
  <si>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</si>
  <si>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</si>
  <si>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</si>
  <si>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</si>
  <si>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</si>
  <si>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</si>
  <si>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</si>
  <si>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</si>
  <si>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</si>
  <si>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</si>
  <si>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</si>
  <si>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</si>
  <si>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</si>
  <si>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</si>
  <si>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</si>
  <si>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</si>
  <si>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</si>
  <si>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</si>
  <si>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</si>
  <si>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</si>
  <si>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</si>
  <si>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</si>
  <si>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</si>
  <si>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</si>
  <si>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</si>
  <si>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</si>
  <si>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</si>
  <si>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</si>
  <si>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</si>
  <si>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</si>
  <si>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</si>
  <si>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</si>
  <si>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</si>
  <si>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</si>
  <si>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</si>
  <si>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</si>
  <si>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</si>
  <si>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</si>
  <si>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</si>
  <si>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</si>
  <si>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</si>
  <si>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</si>
  <si>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</si>
  <si>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</si>
  <si>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</si>
  <si>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</si>
  <si>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</si>
  <si>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</si>
  <si>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</si>
  <si>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</si>
  <si>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</si>
  <si>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</si>
  <si>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</si>
  <si>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</si>
  <si>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</si>
  <si>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</si>
  <si>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奈良県</t>
  </si>
  <si>
    <t>29000</t>
  </si>
  <si>
    <t>29000</t>
  </si>
  <si>
    <t>29201</t>
  </si>
  <si>
    <t>奈良市</t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</si>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</sst>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SUM(D8:D46)</f>
        <v>1420895</v>
      </c>
      <c r="E7" s="74">
        <f>SUM(E8:E46)</f>
        <v>114251</v>
      </c>
      <c r="F7" s="78">
        <f>IF(D7&gt;0,E7/D7*100,"-")</f>
        <v>8.040777115831922</v>
      </c>
      <c r="G7" s="74">
        <f>SUM(G8:G46)</f>
        <v>113509</v>
      </c>
      <c r="H7" s="74">
        <f>SUM(H8:H46)</f>
        <v>742</v>
      </c>
      <c r="I7" s="74">
        <f>SUM(I8:I46)</f>
        <v>1306644</v>
      </c>
      <c r="J7" s="78">
        <f>IF($D7&gt;0,I7/$D7*100,"-")</f>
        <v>91.95922288416808</v>
      </c>
      <c r="K7" s="74">
        <f>SUM(K8:K46)</f>
        <v>918974</v>
      </c>
      <c r="L7" s="78">
        <f>IF($D7&gt;0,K7/$D7*100,"-")</f>
        <v>64.67571495430697</v>
      </c>
      <c r="M7" s="74">
        <f>SUM(M8:M46)</f>
        <v>5416</v>
      </c>
      <c r="N7" s="78">
        <f>IF($D7&gt;0,M7/$D7*100,"-")</f>
        <v>0.38116820736226115</v>
      </c>
      <c r="O7" s="74">
        <f>SUM(O8:O46)</f>
        <v>382254</v>
      </c>
      <c r="P7" s="74">
        <f>SUM(P8:P46)</f>
        <v>123284</v>
      </c>
      <c r="Q7" s="78">
        <f>IF($D7&gt;0,O7/$D7*100,"-")</f>
        <v>26.902339722498848</v>
      </c>
      <c r="R7" s="74">
        <f>SUM(R8:R46)</f>
        <v>11254</v>
      </c>
      <c r="S7" s="112">
        <f>COUNTIF(S8:S46,"○")</f>
        <v>26</v>
      </c>
      <c r="T7" s="112">
        <f>COUNTIF(T8:T46,"○")</f>
        <v>13</v>
      </c>
      <c r="U7" s="112">
        <f>COUNTIF(U8:U46,"○")</f>
        <v>0</v>
      </c>
      <c r="V7" s="112">
        <f>COUNTIF(V8:V46,"○")</f>
        <v>0</v>
      </c>
      <c r="W7" s="112">
        <f>COUNTIF(W8:W46,"○")</f>
        <v>26</v>
      </c>
      <c r="X7" s="112">
        <f>COUNTIF(X8:X46,"○")</f>
        <v>5</v>
      </c>
      <c r="Y7" s="112">
        <f>COUNTIF(Y8:Y46,"○")</f>
        <v>2</v>
      </c>
      <c r="Z7" s="112">
        <f>COUNTIF(Z8:Z46,"○")</f>
        <v>6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368648</v>
      </c>
      <c r="E8" s="75">
        <f>+SUM(G8,+H8)</f>
        <v>10041</v>
      </c>
      <c r="F8" s="79">
        <f>IF(D8&gt;0,E8/D8*100,"-")</f>
        <v>2.7237364640524295</v>
      </c>
      <c r="G8" s="75">
        <v>10041</v>
      </c>
      <c r="H8" s="75">
        <v>0</v>
      </c>
      <c r="I8" s="75">
        <f>+SUM(K8,+M8,+O8)</f>
        <v>358607</v>
      </c>
      <c r="J8" s="79">
        <f>IF($D8&gt;0,I8/$D8*100,"-")</f>
        <v>97.27626353594758</v>
      </c>
      <c r="K8" s="75">
        <v>308642</v>
      </c>
      <c r="L8" s="79">
        <f>IF($D8&gt;0,K8/$D8*100,"-")</f>
        <v>83.72268396953191</v>
      </c>
      <c r="M8" s="75">
        <v>0</v>
      </c>
      <c r="N8" s="79">
        <f>IF($D8&gt;0,M8/$D8*100,"-")</f>
        <v>0</v>
      </c>
      <c r="O8" s="75">
        <v>49965</v>
      </c>
      <c r="P8" s="75">
        <v>0</v>
      </c>
      <c r="Q8" s="79">
        <f>IF($D8&gt;0,O8/$D8*100,"-")</f>
        <v>13.55357956641566</v>
      </c>
      <c r="R8" s="75">
        <v>2938</v>
      </c>
      <c r="S8" s="68"/>
      <c r="T8" s="68" t="s">
        <v>90</v>
      </c>
      <c r="U8" s="68"/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70675</v>
      </c>
      <c r="E9" s="75">
        <f>+SUM(G9,+H9)</f>
        <v>7528</v>
      </c>
      <c r="F9" s="79">
        <f>IF(D9&gt;0,E9/D9*100,"-")</f>
        <v>10.651574106827026</v>
      </c>
      <c r="G9" s="75">
        <v>7528</v>
      </c>
      <c r="H9" s="75">
        <v>0</v>
      </c>
      <c r="I9" s="75">
        <f>+SUM(K9,+M9,+O9)</f>
        <v>63147</v>
      </c>
      <c r="J9" s="79">
        <f>IF($D9&gt;0,I9/$D9*100,"-")</f>
        <v>89.34842589317297</v>
      </c>
      <c r="K9" s="75">
        <v>30006</v>
      </c>
      <c r="L9" s="79">
        <f>IF($D9&gt;0,K9/$D9*100,"-")</f>
        <v>42.45631411390166</v>
      </c>
      <c r="M9" s="75">
        <v>0</v>
      </c>
      <c r="N9" s="79">
        <f>IF($D9&gt;0,M9/$D9*100,"-")</f>
        <v>0</v>
      </c>
      <c r="O9" s="75">
        <v>33141</v>
      </c>
      <c r="P9" s="75">
        <v>6734</v>
      </c>
      <c r="Q9" s="79">
        <f>IF($D9&gt;0,O9/$D9*100,"-")</f>
        <v>46.89211177927131</v>
      </c>
      <c r="R9" s="75">
        <v>616</v>
      </c>
      <c r="S9" s="68"/>
      <c r="T9" s="68" t="s">
        <v>90</v>
      </c>
      <c r="U9" s="68"/>
      <c r="V9" s="68"/>
      <c r="W9" s="68"/>
      <c r="X9" s="68" t="s">
        <v>90</v>
      </c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91216</v>
      </c>
      <c r="E10" s="75">
        <f>+SUM(G10,+H10)</f>
        <v>3464</v>
      </c>
      <c r="F10" s="79">
        <f>IF(D10&gt;0,E10/D10*100,"-")</f>
        <v>3.797579372039993</v>
      </c>
      <c r="G10" s="75">
        <v>3464</v>
      </c>
      <c r="H10" s="75">
        <v>0</v>
      </c>
      <c r="I10" s="75">
        <f>+SUM(K10,+M10,+O10)</f>
        <v>87752</v>
      </c>
      <c r="J10" s="79">
        <f>IF($D10&gt;0,I10/$D10*100,"-")</f>
        <v>96.20242062796001</v>
      </c>
      <c r="K10" s="75">
        <v>70815</v>
      </c>
      <c r="L10" s="79">
        <f>IF($D10&gt;0,K10/$D10*100,"-")</f>
        <v>77.6344062445185</v>
      </c>
      <c r="M10" s="75">
        <v>1919</v>
      </c>
      <c r="N10" s="79">
        <f>IF($D10&gt;0,M10/$D10*100,"-")</f>
        <v>2.10379757937204</v>
      </c>
      <c r="O10" s="75">
        <v>15018</v>
      </c>
      <c r="P10" s="75">
        <v>5213</v>
      </c>
      <c r="Q10" s="79">
        <f>IF($D10&gt;0,O10/$D10*100,"-")</f>
        <v>16.464216804069462</v>
      </c>
      <c r="R10" s="75">
        <v>895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68526</v>
      </c>
      <c r="E11" s="75">
        <f>+SUM(G11,+H11)</f>
        <v>2792</v>
      </c>
      <c r="F11" s="79">
        <f>IF(D11&gt;0,E11/D11*100,"-")</f>
        <v>4.074365934098006</v>
      </c>
      <c r="G11" s="75">
        <v>2772</v>
      </c>
      <c r="H11" s="75">
        <v>20</v>
      </c>
      <c r="I11" s="75">
        <f>+SUM(K11,+M11,+O11)</f>
        <v>65734</v>
      </c>
      <c r="J11" s="79">
        <f>IF($D11&gt;0,I11/$D11*100,"-")</f>
        <v>95.92563406590199</v>
      </c>
      <c r="K11" s="75">
        <v>60146</v>
      </c>
      <c r="L11" s="79">
        <f>IF($D11&gt;0,K11/$D11*100,"-")</f>
        <v>87.77106499722733</v>
      </c>
      <c r="M11" s="75">
        <v>0</v>
      </c>
      <c r="N11" s="79">
        <f>IF($D11&gt;0,M11/$D11*100,"-")</f>
        <v>0</v>
      </c>
      <c r="O11" s="75">
        <v>5588</v>
      </c>
      <c r="P11" s="75">
        <v>951</v>
      </c>
      <c r="Q11" s="79">
        <f>IF($D11&gt;0,O11/$D11*100,"-")</f>
        <v>8.154569068674663</v>
      </c>
      <c r="R11" s="75">
        <v>842</v>
      </c>
      <c r="S11" s="68" t="s">
        <v>90</v>
      </c>
      <c r="T11" s="68"/>
      <c r="U11" s="68"/>
      <c r="V11" s="68"/>
      <c r="W11" s="69"/>
      <c r="X11" s="69"/>
      <c r="Y11" s="69" t="s">
        <v>90</v>
      </c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125495</v>
      </c>
      <c r="E12" s="76">
        <f>+SUM(G12,+H12)</f>
        <v>13289</v>
      </c>
      <c r="F12" s="96">
        <f>IF(D12&gt;0,E12/D12*100,"-")</f>
        <v>10.58926650464162</v>
      </c>
      <c r="G12" s="76">
        <v>13289</v>
      </c>
      <c r="H12" s="76">
        <v>0</v>
      </c>
      <c r="I12" s="76">
        <f>+SUM(K12,+M12,+O12)</f>
        <v>112206</v>
      </c>
      <c r="J12" s="96">
        <f>IF($D12&gt;0,I12/$D12*100,"-")</f>
        <v>89.41073349535839</v>
      </c>
      <c r="K12" s="76">
        <v>71989</v>
      </c>
      <c r="L12" s="96">
        <f>IF($D12&gt;0,K12/$D12*100,"-")</f>
        <v>57.364038407904694</v>
      </c>
      <c r="M12" s="76">
        <v>0</v>
      </c>
      <c r="N12" s="96">
        <f>IF($D12&gt;0,M12/$D12*100,"-")</f>
        <v>0</v>
      </c>
      <c r="O12" s="76">
        <v>40217</v>
      </c>
      <c r="P12" s="76">
        <v>12371</v>
      </c>
      <c r="Q12" s="96">
        <f>IF($D12&gt;0,O12/$D12*100,"-")</f>
        <v>32.046695087453685</v>
      </c>
      <c r="R12" s="76">
        <v>1056</v>
      </c>
      <c r="S12" s="70"/>
      <c r="T12" s="70" t="s">
        <v>90</v>
      </c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61585</v>
      </c>
      <c r="E13" s="76">
        <f>+SUM(G13,+H13)</f>
        <v>8585</v>
      </c>
      <c r="F13" s="96">
        <f>IF(D13&gt;0,E13/D13*100,"-")</f>
        <v>13.940082812373142</v>
      </c>
      <c r="G13" s="76">
        <v>8585</v>
      </c>
      <c r="H13" s="76">
        <v>0</v>
      </c>
      <c r="I13" s="76">
        <f>+SUM(K13,+M13,+O13)</f>
        <v>53000</v>
      </c>
      <c r="J13" s="96">
        <f>IF($D13&gt;0,I13/$D13*100,"-")</f>
        <v>86.05991718762685</v>
      </c>
      <c r="K13" s="76">
        <v>38450</v>
      </c>
      <c r="L13" s="96">
        <f>IF($D13&gt;0,K13/$D13*100,"-")</f>
        <v>62.43403426158968</v>
      </c>
      <c r="M13" s="76">
        <v>0</v>
      </c>
      <c r="N13" s="96">
        <f>IF($D13&gt;0,M13/$D13*100,"-")</f>
        <v>0</v>
      </c>
      <c r="O13" s="76">
        <v>14550</v>
      </c>
      <c r="P13" s="76">
        <v>2773</v>
      </c>
      <c r="Q13" s="96">
        <f>IF($D13&gt;0,O13/$D13*100,"-")</f>
        <v>23.625882926037185</v>
      </c>
      <c r="R13" s="76">
        <v>667</v>
      </c>
      <c r="S13" s="70"/>
      <c r="T13" s="70" t="s">
        <v>90</v>
      </c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36377</v>
      </c>
      <c r="E14" s="76">
        <f>+SUM(G14,+H14)</f>
        <v>12557</v>
      </c>
      <c r="F14" s="96">
        <f>IF(D14&gt;0,E14/D14*100,"-")</f>
        <v>34.51906424389037</v>
      </c>
      <c r="G14" s="76">
        <v>12394</v>
      </c>
      <c r="H14" s="76">
        <v>163</v>
      </c>
      <c r="I14" s="76">
        <f>+SUM(K14,+M14,+O14)</f>
        <v>23820</v>
      </c>
      <c r="J14" s="96">
        <f>IF($D14&gt;0,I14/$D14*100,"-")</f>
        <v>65.48093575610963</v>
      </c>
      <c r="K14" s="76">
        <v>13958</v>
      </c>
      <c r="L14" s="96">
        <f>IF($D14&gt;0,K14/$D14*100,"-")</f>
        <v>38.37039887841218</v>
      </c>
      <c r="M14" s="76">
        <v>0</v>
      </c>
      <c r="N14" s="96">
        <f>IF($D14&gt;0,M14/$D14*100,"-")</f>
        <v>0</v>
      </c>
      <c r="O14" s="76">
        <v>9862</v>
      </c>
      <c r="P14" s="76">
        <v>3205</v>
      </c>
      <c r="Q14" s="96">
        <f>IF($D14&gt;0,O14/$D14*100,"-")</f>
        <v>27.110536877697445</v>
      </c>
      <c r="R14" s="76">
        <v>224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30793</v>
      </c>
      <c r="E15" s="76">
        <f>+SUM(G15,+H15)</f>
        <v>8573</v>
      </c>
      <c r="F15" s="96">
        <f>IF(D15&gt;0,E15/D15*100,"-")</f>
        <v>27.840743026012404</v>
      </c>
      <c r="G15" s="76">
        <v>8563</v>
      </c>
      <c r="H15" s="76">
        <v>10</v>
      </c>
      <c r="I15" s="76">
        <f>+SUM(K15,+M15,+O15)</f>
        <v>22220</v>
      </c>
      <c r="J15" s="96">
        <f>IF($D15&gt;0,I15/$D15*100,"-")</f>
        <v>72.1592569739876</v>
      </c>
      <c r="K15" s="76">
        <v>7385</v>
      </c>
      <c r="L15" s="96">
        <f>IF($D15&gt;0,K15/$D15*100,"-")</f>
        <v>23.98272334621505</v>
      </c>
      <c r="M15" s="76"/>
      <c r="N15" s="96">
        <f>IF($D15&gt;0,M15/$D15*100,"-")</f>
        <v>0</v>
      </c>
      <c r="O15" s="76">
        <v>14835</v>
      </c>
      <c r="P15" s="76">
        <v>4930</v>
      </c>
      <c r="Q15" s="96">
        <f>IF($D15&gt;0,O15/$D15*100,"-")</f>
        <v>48.17653362777254</v>
      </c>
      <c r="R15" s="76">
        <v>234</v>
      </c>
      <c r="S15" s="70"/>
      <c r="T15" s="70" t="s">
        <v>90</v>
      </c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118675</v>
      </c>
      <c r="E16" s="76">
        <f>+SUM(G16,+H16)</f>
        <v>2941</v>
      </c>
      <c r="F16" s="96">
        <f>IF(D16&gt;0,E16/D16*100,"-")</f>
        <v>2.478196755845797</v>
      </c>
      <c r="G16" s="76">
        <v>2941</v>
      </c>
      <c r="H16" s="76">
        <v>0</v>
      </c>
      <c r="I16" s="76">
        <f>+SUM(K16,+M16,+O16)</f>
        <v>115734</v>
      </c>
      <c r="J16" s="96">
        <f>IF($D16&gt;0,I16/$D16*100,"-")</f>
        <v>97.5218032441542</v>
      </c>
      <c r="K16" s="76">
        <v>60622</v>
      </c>
      <c r="L16" s="96">
        <f>IF($D16&gt;0,K16/$D16*100,"-")</f>
        <v>51.082367811249206</v>
      </c>
      <c r="M16" s="76">
        <v>0</v>
      </c>
      <c r="N16" s="96">
        <f>IF($D16&gt;0,M16/$D16*100,"-")</f>
        <v>0</v>
      </c>
      <c r="O16" s="76">
        <v>55112</v>
      </c>
      <c r="P16" s="76">
        <v>18613</v>
      </c>
      <c r="Q16" s="96">
        <f>IF($D16&gt;0,O16/$D16*100,"-")</f>
        <v>46.43943543290499</v>
      </c>
      <c r="R16" s="76">
        <v>1015</v>
      </c>
      <c r="S16" s="70"/>
      <c r="T16" s="70" t="s">
        <v>90</v>
      </c>
      <c r="U16" s="70"/>
      <c r="V16" s="70"/>
      <c r="W16" s="70"/>
      <c r="X16" s="70"/>
      <c r="Y16" s="70"/>
      <c r="Z16" s="70" t="s">
        <v>90</v>
      </c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75136</v>
      </c>
      <c r="E17" s="76">
        <f>+SUM(G17,+H17)</f>
        <v>3157</v>
      </c>
      <c r="F17" s="96">
        <f>IF(D17&gt;0,E17/D17*100,"-")</f>
        <v>4.201714224872231</v>
      </c>
      <c r="G17" s="76">
        <v>3157</v>
      </c>
      <c r="H17" s="76">
        <v>0</v>
      </c>
      <c r="I17" s="76">
        <f>+SUM(K17,+M17,+O17)</f>
        <v>71979</v>
      </c>
      <c r="J17" s="96">
        <f>IF($D17&gt;0,I17/$D17*100,"-")</f>
        <v>95.79828577512777</v>
      </c>
      <c r="K17" s="76">
        <v>39823</v>
      </c>
      <c r="L17" s="96">
        <f>IF($D17&gt;0,K17/$D17*100,"-")</f>
        <v>53.00122444633731</v>
      </c>
      <c r="M17" s="76">
        <v>86</v>
      </c>
      <c r="N17" s="96">
        <f>IF($D17&gt;0,M17/$D17*100,"-")</f>
        <v>0.11445911413969335</v>
      </c>
      <c r="O17" s="76">
        <v>32070</v>
      </c>
      <c r="P17" s="76">
        <v>28457</v>
      </c>
      <c r="Q17" s="96">
        <f>IF($D17&gt;0,O17/$D17*100,"-")</f>
        <v>42.682602214650764</v>
      </c>
      <c r="R17" s="76">
        <v>458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36021</v>
      </c>
      <c r="E18" s="76">
        <f>+SUM(G18,+H18)</f>
        <v>1991</v>
      </c>
      <c r="F18" s="96">
        <f>IF(D18&gt;0,E18/D18*100,"-")</f>
        <v>5.527331278976153</v>
      </c>
      <c r="G18" s="76">
        <v>1926</v>
      </c>
      <c r="H18" s="76">
        <v>65</v>
      </c>
      <c r="I18" s="76">
        <f>+SUM(K18,+M18,+O18)</f>
        <v>34030</v>
      </c>
      <c r="J18" s="96">
        <f>IF($D18&gt;0,I18/$D18*100,"-")</f>
        <v>94.47266872102385</v>
      </c>
      <c r="K18" s="76">
        <v>28216</v>
      </c>
      <c r="L18" s="96">
        <f>IF($D18&gt;0,K18/$D18*100,"-")</f>
        <v>78.3320840620749</v>
      </c>
      <c r="M18" s="76">
        <v>0</v>
      </c>
      <c r="N18" s="96">
        <f>IF($D18&gt;0,M18/$D18*100,"-")</f>
        <v>0</v>
      </c>
      <c r="O18" s="76">
        <v>5814</v>
      </c>
      <c r="P18" s="76">
        <v>869</v>
      </c>
      <c r="Q18" s="96">
        <f>IF($D18&gt;0,O18/$D18*100,"-")</f>
        <v>16.14058465894895</v>
      </c>
      <c r="R18" s="76">
        <v>239</v>
      </c>
      <c r="S18" s="70"/>
      <c r="T18" s="70" t="s">
        <v>90</v>
      </c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35815</v>
      </c>
      <c r="E19" s="76">
        <f>+SUM(G19,+H19)</f>
        <v>5466</v>
      </c>
      <c r="F19" s="96">
        <f>IF(D19&gt;0,E19/D19*100,"-")</f>
        <v>15.26176183163479</v>
      </c>
      <c r="G19" s="76">
        <v>5466</v>
      </c>
      <c r="H19" s="76">
        <v>0</v>
      </c>
      <c r="I19" s="76">
        <f>+SUM(K19,+M19,+O19)</f>
        <v>30349</v>
      </c>
      <c r="J19" s="96">
        <f>IF($D19&gt;0,I19/$D19*100,"-")</f>
        <v>84.73823816836521</v>
      </c>
      <c r="K19" s="76">
        <v>17849</v>
      </c>
      <c r="L19" s="96">
        <f>IF($D19&gt;0,K19/$D19*100,"-")</f>
        <v>49.83666061705989</v>
      </c>
      <c r="M19" s="76">
        <v>0</v>
      </c>
      <c r="N19" s="96">
        <f>IF($D19&gt;0,M19/$D19*100,"-")</f>
        <v>0</v>
      </c>
      <c r="O19" s="76">
        <v>12500</v>
      </c>
      <c r="P19" s="76">
        <v>4257</v>
      </c>
      <c r="Q19" s="96">
        <f>IF($D19&gt;0,O19/$D19*100,"-")</f>
        <v>34.901577551305316</v>
      </c>
      <c r="R19" s="76">
        <v>117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4409</v>
      </c>
      <c r="E20" s="76">
        <f>+SUM(G20,+H20)</f>
        <v>929</v>
      </c>
      <c r="F20" s="96">
        <f>IF(D20&gt;0,E20/D20*100,"-")</f>
        <v>21.070537536856428</v>
      </c>
      <c r="G20" s="76">
        <v>684</v>
      </c>
      <c r="H20" s="76">
        <v>245</v>
      </c>
      <c r="I20" s="76">
        <f>+SUM(K20,+M20,+O20)</f>
        <v>3480</v>
      </c>
      <c r="J20" s="96">
        <f>IF($D20&gt;0,I20/$D20*100,"-")</f>
        <v>78.92946246314358</v>
      </c>
      <c r="K20" s="76">
        <v>223</v>
      </c>
      <c r="L20" s="96">
        <f>IF($D20&gt;0,K20/$D20*100,"-")</f>
        <v>5.0578362440462685</v>
      </c>
      <c r="M20" s="76">
        <v>0</v>
      </c>
      <c r="N20" s="96">
        <f>IF($D20&gt;0,M20/$D20*100,"-")</f>
        <v>0</v>
      </c>
      <c r="O20" s="76">
        <v>3257</v>
      </c>
      <c r="P20" s="76">
        <v>2806</v>
      </c>
      <c r="Q20" s="96">
        <f>IF($D20&gt;0,O20/$D20*100,"-")</f>
        <v>73.8716262190973</v>
      </c>
      <c r="R20" s="76">
        <v>11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20455</v>
      </c>
      <c r="E21" s="76">
        <f>+SUM(G21,+H21)</f>
        <v>965</v>
      </c>
      <c r="F21" s="96">
        <f>IF(D21&gt;0,E21/D21*100,"-")</f>
        <v>4.717672940601321</v>
      </c>
      <c r="G21" s="76">
        <v>965</v>
      </c>
      <c r="H21" s="76">
        <v>0</v>
      </c>
      <c r="I21" s="76">
        <f>+SUM(K21,+M21,+O21)</f>
        <v>19490</v>
      </c>
      <c r="J21" s="96">
        <f>IF($D21&gt;0,I21/$D21*100,"-")</f>
        <v>95.28232705939868</v>
      </c>
      <c r="K21" s="76">
        <v>1609</v>
      </c>
      <c r="L21" s="96">
        <f>IF($D21&gt;0,K21/$D21*100,"-")</f>
        <v>7.8660474211684175</v>
      </c>
      <c r="M21" s="76">
        <v>0</v>
      </c>
      <c r="N21" s="96">
        <f>IF($D21&gt;0,M21/$D21*100,"-")</f>
        <v>0</v>
      </c>
      <c r="O21" s="76">
        <v>17881</v>
      </c>
      <c r="P21" s="76">
        <v>9914</v>
      </c>
      <c r="Q21" s="96">
        <f>IF($D21&gt;0,O21/$D21*100,"-")</f>
        <v>87.41627963823026</v>
      </c>
      <c r="R21" s="76">
        <v>93</v>
      </c>
      <c r="S21" s="70"/>
      <c r="T21" s="70" t="s">
        <v>90</v>
      </c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23042</v>
      </c>
      <c r="E22" s="76">
        <f>+SUM(G22,+H22)</f>
        <v>569</v>
      </c>
      <c r="F22" s="96">
        <f>IF(D22&gt;0,E22/D22*100,"-")</f>
        <v>2.469403697595695</v>
      </c>
      <c r="G22" s="76">
        <v>569</v>
      </c>
      <c r="H22" s="76">
        <v>0</v>
      </c>
      <c r="I22" s="76">
        <f>+SUM(K22,+M22,+O22)</f>
        <v>22473</v>
      </c>
      <c r="J22" s="96">
        <f>IF($D22&gt;0,I22/$D22*100,"-")</f>
        <v>97.5305963024043</v>
      </c>
      <c r="K22" s="76">
        <v>10330</v>
      </c>
      <c r="L22" s="96">
        <f>IF($D22&gt;0,K22/$D22*100,"-")</f>
        <v>44.831177849145035</v>
      </c>
      <c r="M22" s="76">
        <v>3411</v>
      </c>
      <c r="N22" s="96">
        <f>IF($D22&gt;0,M22/$D22*100,"-")</f>
        <v>14.803402482423401</v>
      </c>
      <c r="O22" s="76">
        <v>8732</v>
      </c>
      <c r="P22" s="76">
        <v>2550</v>
      </c>
      <c r="Q22" s="96">
        <f>IF($D22&gt;0,O22/$D22*100,"-")</f>
        <v>37.89601597083587</v>
      </c>
      <c r="R22" s="76">
        <v>151</v>
      </c>
      <c r="S22" s="70" t="s">
        <v>90</v>
      </c>
      <c r="T22" s="70"/>
      <c r="U22" s="70"/>
      <c r="V22" s="70"/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28491</v>
      </c>
      <c r="E23" s="76">
        <f>+SUM(G23,+H23)</f>
        <v>1616</v>
      </c>
      <c r="F23" s="96">
        <f>IF(D23&gt;0,E23/D23*100,"-")</f>
        <v>5.67196658593942</v>
      </c>
      <c r="G23" s="76">
        <v>1616</v>
      </c>
      <c r="H23" s="76">
        <v>0</v>
      </c>
      <c r="I23" s="76">
        <f>+SUM(K23,+M23,+O23)</f>
        <v>26875</v>
      </c>
      <c r="J23" s="96">
        <f>IF($D23&gt;0,I23/$D23*100,"-")</f>
        <v>94.32803341406058</v>
      </c>
      <c r="K23" s="76">
        <v>5968</v>
      </c>
      <c r="L23" s="96">
        <f>IF($D23&gt;0,K23/$D23*100,"-")</f>
        <v>20.946965708469342</v>
      </c>
      <c r="M23" s="76">
        <v>0</v>
      </c>
      <c r="N23" s="96">
        <f>IF($D23&gt;0,M23/$D23*100,"-")</f>
        <v>0</v>
      </c>
      <c r="O23" s="76">
        <v>20907</v>
      </c>
      <c r="P23" s="76">
        <v>3176</v>
      </c>
      <c r="Q23" s="96">
        <f>IF($D23&gt;0,O23/$D23*100,"-")</f>
        <v>73.38106770559124</v>
      </c>
      <c r="R23" s="76">
        <v>165</v>
      </c>
      <c r="S23" s="70"/>
      <c r="T23" s="70" t="s">
        <v>90</v>
      </c>
      <c r="U23" s="70"/>
      <c r="V23" s="70"/>
      <c r="W23" s="70"/>
      <c r="X23" s="70"/>
      <c r="Y23" s="70" t="s">
        <v>90</v>
      </c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7948</v>
      </c>
      <c r="E24" s="76">
        <f>+SUM(G24,+H24)</f>
        <v>7948</v>
      </c>
      <c r="F24" s="96">
        <f>IF(D24&gt;0,E24/D24*100,"-")</f>
        <v>100</v>
      </c>
      <c r="G24" s="76">
        <v>7948</v>
      </c>
      <c r="H24" s="76">
        <v>0</v>
      </c>
      <c r="I24" s="76">
        <f>+SUM(K24,+M24,+O24)</f>
        <v>0</v>
      </c>
      <c r="J24" s="96">
        <f>IF($D24&gt;0,I24/$D24*100,"-")</f>
        <v>0</v>
      </c>
      <c r="K24" s="76">
        <v>0</v>
      </c>
      <c r="L24" s="96">
        <f>IF($D24&gt;0,K24/$D24*100,"-")</f>
        <v>0</v>
      </c>
      <c r="M24" s="76">
        <v>0</v>
      </c>
      <c r="N24" s="96">
        <f>IF($D24&gt;0,M24/$D24*100,"-")</f>
        <v>0</v>
      </c>
      <c r="O24" s="76">
        <v>0</v>
      </c>
      <c r="P24" s="76">
        <v>0</v>
      </c>
      <c r="Q24" s="96">
        <f>IF($D24&gt;0,O24/$D24*100,"-")</f>
        <v>0</v>
      </c>
      <c r="R24" s="76">
        <v>101</v>
      </c>
      <c r="S24" s="70" t="s">
        <v>90</v>
      </c>
      <c r="T24" s="70"/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9000</v>
      </c>
      <c r="E25" s="76">
        <f>+SUM(G25,+H25)</f>
        <v>157</v>
      </c>
      <c r="F25" s="96">
        <f>IF(D25&gt;0,E25/D25*100,"-")</f>
        <v>1.7444444444444442</v>
      </c>
      <c r="G25" s="76">
        <v>157</v>
      </c>
      <c r="H25" s="76">
        <v>0</v>
      </c>
      <c r="I25" s="76">
        <f>+SUM(K25,+M25,+O25)</f>
        <v>8843</v>
      </c>
      <c r="J25" s="96">
        <f>IF($D25&gt;0,I25/$D25*100,"-")</f>
        <v>98.25555555555555</v>
      </c>
      <c r="K25" s="76">
        <v>8374</v>
      </c>
      <c r="L25" s="96">
        <f>IF($D25&gt;0,K25/$D25*100,"-")</f>
        <v>93.04444444444444</v>
      </c>
      <c r="M25" s="76">
        <v>0</v>
      </c>
      <c r="N25" s="96">
        <f>IF($D25&gt;0,M25/$D25*100,"-")</f>
        <v>0</v>
      </c>
      <c r="O25" s="76">
        <v>469</v>
      </c>
      <c r="P25" s="76">
        <v>7</v>
      </c>
      <c r="Q25" s="96">
        <f>IF($D25&gt;0,O25/$D25*100,"-")</f>
        <v>5.21111111111111</v>
      </c>
      <c r="R25" s="76">
        <v>154</v>
      </c>
      <c r="S25" s="70" t="s">
        <v>90</v>
      </c>
      <c r="T25" s="70"/>
      <c r="U25" s="70"/>
      <c r="V25" s="70"/>
      <c r="W25" s="70"/>
      <c r="X25" s="70" t="s">
        <v>90</v>
      </c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7583</v>
      </c>
      <c r="E26" s="76">
        <f>+SUM(G26,+H26)</f>
        <v>65</v>
      </c>
      <c r="F26" s="96">
        <f>IF(D26&gt;0,E26/D26*100,"-")</f>
        <v>0.8571805354081499</v>
      </c>
      <c r="G26" s="76">
        <v>65</v>
      </c>
      <c r="H26" s="76">
        <v>0</v>
      </c>
      <c r="I26" s="76">
        <f>+SUM(K26,+M26,+O26)</f>
        <v>7518</v>
      </c>
      <c r="J26" s="96">
        <f>IF($D26&gt;0,I26/$D26*100,"-")</f>
        <v>99.14281946459185</v>
      </c>
      <c r="K26" s="76">
        <v>6832</v>
      </c>
      <c r="L26" s="96">
        <f>IF($D26&gt;0,K26/$D26*100,"-")</f>
        <v>90.09626796782277</v>
      </c>
      <c r="M26" s="76">
        <v>0</v>
      </c>
      <c r="N26" s="96">
        <f>IF($D26&gt;0,M26/$D26*100,"-")</f>
        <v>0</v>
      </c>
      <c r="O26" s="76">
        <v>686</v>
      </c>
      <c r="P26" s="76">
        <v>71</v>
      </c>
      <c r="Q26" s="96">
        <f>IF($D26&gt;0,O26/$D26*100,"-")</f>
        <v>9.046551496769089</v>
      </c>
      <c r="R26" s="76">
        <v>36</v>
      </c>
      <c r="S26" s="70" t="s">
        <v>90</v>
      </c>
      <c r="T26" s="70"/>
      <c r="U26" s="70"/>
      <c r="V26" s="70"/>
      <c r="W26" s="70"/>
      <c r="X26" s="70" t="s">
        <v>90</v>
      </c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32763</v>
      </c>
      <c r="E27" s="76">
        <f>+SUM(G27,+H27)</f>
        <v>1702</v>
      </c>
      <c r="F27" s="96">
        <f>IF(D27&gt;0,E27/D27*100,"-")</f>
        <v>5.194884473338828</v>
      </c>
      <c r="G27" s="76">
        <v>1702</v>
      </c>
      <c r="H27" s="76">
        <v>0</v>
      </c>
      <c r="I27" s="76">
        <f>+SUM(K27,+M27,+O27)</f>
        <v>31061</v>
      </c>
      <c r="J27" s="96">
        <f>IF($D27&gt;0,I27/$D27*100,"-")</f>
        <v>94.80511552666118</v>
      </c>
      <c r="K27" s="76">
        <v>26871</v>
      </c>
      <c r="L27" s="96">
        <f>IF($D27&gt;0,K27/$D27*100,"-")</f>
        <v>82.01629887372951</v>
      </c>
      <c r="M27" s="76">
        <v>0</v>
      </c>
      <c r="N27" s="96">
        <f>IF($D27&gt;0,M27/$D27*100,"-")</f>
        <v>0</v>
      </c>
      <c r="O27" s="76">
        <v>4190</v>
      </c>
      <c r="P27" s="76">
        <v>1139</v>
      </c>
      <c r="Q27" s="96">
        <f>IF($D27&gt;0,O27/$D27*100,"-")</f>
        <v>12.788816652931661</v>
      </c>
      <c r="R27" s="76">
        <v>200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1876</v>
      </c>
      <c r="E28" s="76">
        <f>+SUM(G28,+H28)</f>
        <v>885</v>
      </c>
      <c r="F28" s="96">
        <f>IF(D28&gt;0,E28/D28*100,"-")</f>
        <v>47.17484008528785</v>
      </c>
      <c r="G28" s="76">
        <v>885</v>
      </c>
      <c r="H28" s="76">
        <v>0</v>
      </c>
      <c r="I28" s="76">
        <f>+SUM(K28,+M28,+O28)</f>
        <v>991</v>
      </c>
      <c r="J28" s="96">
        <f>IF($D28&gt;0,I28/$D28*100,"-")</f>
        <v>52.82515991471215</v>
      </c>
      <c r="K28" s="76">
        <v>0</v>
      </c>
      <c r="L28" s="96">
        <f>IF($D28&gt;0,K28/$D28*100,"-")</f>
        <v>0</v>
      </c>
      <c r="M28" s="76">
        <v>0</v>
      </c>
      <c r="N28" s="96">
        <f>IF($D28&gt;0,M28/$D28*100,"-")</f>
        <v>0</v>
      </c>
      <c r="O28" s="76">
        <v>991</v>
      </c>
      <c r="P28" s="76">
        <v>981</v>
      </c>
      <c r="Q28" s="96">
        <f>IF($D28&gt;0,O28/$D28*100,"-")</f>
        <v>52.82515991471215</v>
      </c>
      <c r="R28" s="76">
        <v>41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2212</v>
      </c>
      <c r="E29" s="76">
        <f>+SUM(G29,+H29)</f>
        <v>760</v>
      </c>
      <c r="F29" s="96">
        <f>IF(D29&gt;0,E29/D29*100,"-")</f>
        <v>34.35804701627486</v>
      </c>
      <c r="G29" s="76">
        <v>760</v>
      </c>
      <c r="H29" s="76">
        <v>0</v>
      </c>
      <c r="I29" s="76">
        <f>+SUM(K29,+M29,+O29)</f>
        <v>1452</v>
      </c>
      <c r="J29" s="96">
        <f>IF($D29&gt;0,I29/$D29*100,"-")</f>
        <v>65.64195298372513</v>
      </c>
      <c r="K29" s="76">
        <v>0</v>
      </c>
      <c r="L29" s="96">
        <f>IF($D29&gt;0,K29/$D29*100,"-")</f>
        <v>0</v>
      </c>
      <c r="M29" s="76">
        <v>0</v>
      </c>
      <c r="N29" s="96">
        <f>IF($D29&gt;0,M29/$D29*100,"-")</f>
        <v>0</v>
      </c>
      <c r="O29" s="76">
        <v>1452</v>
      </c>
      <c r="P29" s="76">
        <v>1452</v>
      </c>
      <c r="Q29" s="96">
        <f>IF($D29&gt;0,O29/$D29*100,"-")</f>
        <v>65.64195298372513</v>
      </c>
      <c r="R29" s="76">
        <v>8</v>
      </c>
      <c r="S29" s="70" t="s">
        <v>90</v>
      </c>
      <c r="T29" s="70"/>
      <c r="U29" s="70"/>
      <c r="V29" s="70"/>
      <c r="W29" s="70" t="s">
        <v>90</v>
      </c>
      <c r="X29" s="70"/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7802</v>
      </c>
      <c r="E30" s="76">
        <f>+SUM(G30,+H30)</f>
        <v>1358</v>
      </c>
      <c r="F30" s="96">
        <f>IF(D30&gt;0,E30/D30*100,"-")</f>
        <v>17.405793386311203</v>
      </c>
      <c r="G30" s="76">
        <v>1358</v>
      </c>
      <c r="H30" s="76">
        <v>0</v>
      </c>
      <c r="I30" s="76">
        <f>+SUM(K30,+M30,+O30)</f>
        <v>6444</v>
      </c>
      <c r="J30" s="96">
        <f>IF($D30&gt;0,I30/$D30*100,"-")</f>
        <v>82.5942066136888</v>
      </c>
      <c r="K30" s="76">
        <v>1180</v>
      </c>
      <c r="L30" s="96">
        <f>IF($D30&gt;0,K30/$D30*100,"-")</f>
        <v>15.124327095616508</v>
      </c>
      <c r="M30" s="76">
        <v>0</v>
      </c>
      <c r="N30" s="96">
        <f>IF($D30&gt;0,M30/$D30*100,"-")</f>
        <v>0</v>
      </c>
      <c r="O30" s="76">
        <v>5264</v>
      </c>
      <c r="P30" s="76">
        <v>2597</v>
      </c>
      <c r="Q30" s="96">
        <f>IF($D30&gt;0,O30/$D30*100,"-")</f>
        <v>67.46987951807229</v>
      </c>
      <c r="R30" s="76">
        <v>23</v>
      </c>
      <c r="S30" s="70"/>
      <c r="T30" s="70" t="s">
        <v>90</v>
      </c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6236</v>
      </c>
      <c r="E31" s="76">
        <f>+SUM(G31,+H31)</f>
        <v>598</v>
      </c>
      <c r="F31" s="96">
        <f>IF(D31&gt;0,E31/D31*100,"-")</f>
        <v>9.589480436177036</v>
      </c>
      <c r="G31" s="76">
        <v>518</v>
      </c>
      <c r="H31" s="76">
        <v>80</v>
      </c>
      <c r="I31" s="76">
        <f>+SUM(K31,+M31,+O31)</f>
        <v>5638</v>
      </c>
      <c r="J31" s="96">
        <f>IF($D31&gt;0,I31/$D31*100,"-")</f>
        <v>90.41051956382297</v>
      </c>
      <c r="K31" s="76">
        <v>4900</v>
      </c>
      <c r="L31" s="96">
        <f>IF($D31&gt;0,K31/$D31*100,"-")</f>
        <v>78.57601026298909</v>
      </c>
      <c r="M31" s="76">
        <v>0</v>
      </c>
      <c r="N31" s="96">
        <f>IF($D31&gt;0,M31/$D31*100,"-")</f>
        <v>0</v>
      </c>
      <c r="O31" s="76">
        <v>738</v>
      </c>
      <c r="P31" s="76">
        <v>77</v>
      </c>
      <c r="Q31" s="96">
        <f>IF($D31&gt;0,O31/$D31*100,"-")</f>
        <v>11.834509300833867</v>
      </c>
      <c r="R31" s="76">
        <v>12</v>
      </c>
      <c r="S31" s="70"/>
      <c r="T31" s="70" t="s">
        <v>90</v>
      </c>
      <c r="U31" s="70"/>
      <c r="V31" s="70"/>
      <c r="W31" s="70"/>
      <c r="X31" s="70" t="s">
        <v>90</v>
      </c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24308</v>
      </c>
      <c r="E32" s="76">
        <f>+SUM(G32,+H32)</f>
        <v>473</v>
      </c>
      <c r="F32" s="96">
        <f>IF(D32&gt;0,E32/D32*100,"-")</f>
        <v>1.9458614447918383</v>
      </c>
      <c r="G32" s="76">
        <v>473</v>
      </c>
      <c r="H32" s="76">
        <v>0</v>
      </c>
      <c r="I32" s="76">
        <f>+SUM(K32,+M32,+O32)</f>
        <v>23835</v>
      </c>
      <c r="J32" s="96">
        <f>IF($D32&gt;0,I32/$D32*100,"-")</f>
        <v>98.05413855520816</v>
      </c>
      <c r="K32" s="76">
        <v>21062</v>
      </c>
      <c r="L32" s="96">
        <f>IF($D32&gt;0,K32/$D32*100,"-")</f>
        <v>86.6463715649169</v>
      </c>
      <c r="M32" s="76">
        <v>0</v>
      </c>
      <c r="N32" s="96">
        <f>IF($D32&gt;0,M32/$D32*100,"-")</f>
        <v>0</v>
      </c>
      <c r="O32" s="76">
        <v>2773</v>
      </c>
      <c r="P32" s="76">
        <v>756</v>
      </c>
      <c r="Q32" s="96">
        <f>IF($D32&gt;0,O32/$D32*100,"-")</f>
        <v>11.407766990291263</v>
      </c>
      <c r="R32" s="76">
        <v>138</v>
      </c>
      <c r="S32" s="70" t="s">
        <v>90</v>
      </c>
      <c r="T32" s="70"/>
      <c r="U32" s="70"/>
      <c r="V32" s="70"/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22333</v>
      </c>
      <c r="E33" s="76">
        <f>+SUM(G33,+H33)</f>
        <v>495</v>
      </c>
      <c r="F33" s="96">
        <f>IF(D33&gt;0,E33/D33*100,"-")</f>
        <v>2.2164509918058477</v>
      </c>
      <c r="G33" s="76">
        <v>495</v>
      </c>
      <c r="H33" s="76">
        <v>0</v>
      </c>
      <c r="I33" s="76">
        <f>+SUM(K33,+M33,+O33)</f>
        <v>21838</v>
      </c>
      <c r="J33" s="96">
        <f>IF($D33&gt;0,I33/$D33*100,"-")</f>
        <v>97.78354900819414</v>
      </c>
      <c r="K33" s="76">
        <v>18885</v>
      </c>
      <c r="L33" s="96">
        <f>IF($D33&gt;0,K33/$D33*100,"-")</f>
        <v>84.5609635964716</v>
      </c>
      <c r="M33" s="76">
        <v>0</v>
      </c>
      <c r="N33" s="96">
        <f>IF($D33&gt;0,M33/$D33*100,"-")</f>
        <v>0</v>
      </c>
      <c r="O33" s="76">
        <v>2953</v>
      </c>
      <c r="P33" s="76">
        <v>0</v>
      </c>
      <c r="Q33" s="96">
        <f>IF($D33&gt;0,O33/$D33*100,"-")</f>
        <v>13.222585411722562</v>
      </c>
      <c r="R33" s="76">
        <v>223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33908</v>
      </c>
      <c r="E34" s="76">
        <f>+SUM(G34,+H34)</f>
        <v>1407</v>
      </c>
      <c r="F34" s="96">
        <f>IF(D34&gt;0,E34/D34*100,"-")</f>
        <v>4.149463253509497</v>
      </c>
      <c r="G34" s="76">
        <v>1403</v>
      </c>
      <c r="H34" s="76">
        <v>4</v>
      </c>
      <c r="I34" s="76">
        <f>+SUM(K34,+M34,+O34)</f>
        <v>32501</v>
      </c>
      <c r="J34" s="96">
        <f>IF($D34&gt;0,I34/$D34*100,"-")</f>
        <v>95.8505367464905</v>
      </c>
      <c r="K34" s="76">
        <v>30711</v>
      </c>
      <c r="L34" s="96">
        <f>IF($D34&gt;0,K34/$D34*100,"-")</f>
        <v>90.57154653769021</v>
      </c>
      <c r="M34" s="76">
        <v>0</v>
      </c>
      <c r="N34" s="96">
        <f>IF($D34&gt;0,M34/$D34*100,"-")</f>
        <v>0</v>
      </c>
      <c r="O34" s="76">
        <v>1790</v>
      </c>
      <c r="P34" s="76">
        <v>41</v>
      </c>
      <c r="Q34" s="96">
        <f>IF($D34&gt;0,O34/$D34*100,"-")</f>
        <v>5.278990208800283</v>
      </c>
      <c r="R34" s="76">
        <v>193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19424</v>
      </c>
      <c r="E35" s="76">
        <f>+SUM(G35,+H35)</f>
        <v>533</v>
      </c>
      <c r="F35" s="96">
        <f>IF(D35&gt;0,E35/D35*100,"-")</f>
        <v>2.7440280065897857</v>
      </c>
      <c r="G35" s="76">
        <v>533</v>
      </c>
      <c r="H35" s="76">
        <v>0</v>
      </c>
      <c r="I35" s="76">
        <f>+SUM(K35,+M35,+O35)</f>
        <v>18891</v>
      </c>
      <c r="J35" s="96">
        <f>IF($D35&gt;0,I35/$D35*100,"-")</f>
        <v>97.25597199341021</v>
      </c>
      <c r="K35" s="76">
        <v>16917</v>
      </c>
      <c r="L35" s="96">
        <f>IF($D35&gt;0,K35/$D35*100,"-")</f>
        <v>87.09328665568368</v>
      </c>
      <c r="M35" s="76">
        <v>0</v>
      </c>
      <c r="N35" s="96">
        <f>IF($D35&gt;0,M35/$D35*100,"-")</f>
        <v>0</v>
      </c>
      <c r="O35" s="76">
        <v>1974</v>
      </c>
      <c r="P35" s="76">
        <v>135</v>
      </c>
      <c r="Q35" s="96">
        <f>IF($D35&gt;0,O35/$D35*100,"-")</f>
        <v>10.162685337726524</v>
      </c>
      <c r="R35" s="76">
        <v>76</v>
      </c>
      <c r="S35" s="70" t="s">
        <v>90</v>
      </c>
      <c r="T35" s="70"/>
      <c r="U35" s="70"/>
      <c r="V35" s="70"/>
      <c r="W35" s="70"/>
      <c r="X35" s="70" t="s">
        <v>90</v>
      </c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9463</v>
      </c>
      <c r="E36" s="76">
        <f>+SUM(G36,+H36)</f>
        <v>4053</v>
      </c>
      <c r="F36" s="96">
        <f>IF(D36&gt;0,E36/D36*100,"-")</f>
        <v>42.82996935432738</v>
      </c>
      <c r="G36" s="76">
        <v>4053</v>
      </c>
      <c r="H36" s="76">
        <v>0</v>
      </c>
      <c r="I36" s="76">
        <f>+SUM(K36,+M36,+O36)</f>
        <v>5410</v>
      </c>
      <c r="J36" s="96">
        <f>IF($D36&gt;0,I36/$D36*100,"-")</f>
        <v>57.17003064567262</v>
      </c>
      <c r="K36" s="76">
        <v>2080</v>
      </c>
      <c r="L36" s="96">
        <f>IF($D36&gt;0,K36/$D36*100,"-")</f>
        <v>21.98034449963014</v>
      </c>
      <c r="M36" s="76">
        <v>0</v>
      </c>
      <c r="N36" s="96">
        <f>IF($D36&gt;0,M36/$D36*100,"-")</f>
        <v>0</v>
      </c>
      <c r="O36" s="76">
        <v>3330</v>
      </c>
      <c r="P36" s="76">
        <v>1750</v>
      </c>
      <c r="Q36" s="96">
        <f>IF($D36&gt;0,O36/$D36*100,"-")</f>
        <v>35.18968614604248</v>
      </c>
      <c r="R36" s="76">
        <v>62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19904</v>
      </c>
      <c r="E37" s="76">
        <f>+SUM(G37,+H37)</f>
        <v>2995</v>
      </c>
      <c r="F37" s="96">
        <f>IF(D37&gt;0,E37/D37*100,"-")</f>
        <v>15.047226688102894</v>
      </c>
      <c r="G37" s="76">
        <v>2995</v>
      </c>
      <c r="H37" s="76">
        <v>0</v>
      </c>
      <c r="I37" s="76">
        <f>+SUM(K37,+M37,+O37)</f>
        <v>16909</v>
      </c>
      <c r="J37" s="96">
        <f>IF($D37&gt;0,I37/$D37*100,"-")</f>
        <v>84.9527733118971</v>
      </c>
      <c r="K37" s="76">
        <v>13253</v>
      </c>
      <c r="L37" s="96">
        <f>IF($D37&gt;0,K37/$D37*100,"-")</f>
        <v>66.58460610932477</v>
      </c>
      <c r="M37" s="76">
        <v>0</v>
      </c>
      <c r="N37" s="96">
        <f>IF($D37&gt;0,M37/$D37*100,"-")</f>
        <v>0</v>
      </c>
      <c r="O37" s="76">
        <v>3656</v>
      </c>
      <c r="P37" s="76">
        <v>1586</v>
      </c>
      <c r="Q37" s="96">
        <f>IF($D37&gt;0,O37/$D37*100,"-")</f>
        <v>18.368167202572348</v>
      </c>
      <c r="R37" s="76">
        <v>204</v>
      </c>
      <c r="S37" s="70"/>
      <c r="T37" s="70" t="s">
        <v>90</v>
      </c>
      <c r="U37" s="70"/>
      <c r="V37" s="70"/>
      <c r="W37" s="70" t="s">
        <v>90</v>
      </c>
      <c r="X37" s="70"/>
      <c r="Y37" s="70"/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6972</v>
      </c>
      <c r="E38" s="76">
        <f>+SUM(G38,+H38)</f>
        <v>2638</v>
      </c>
      <c r="F38" s="96">
        <f>IF(D38&gt;0,E38/D38*100,"-")</f>
        <v>37.83706253585772</v>
      </c>
      <c r="G38" s="76">
        <v>2638</v>
      </c>
      <c r="H38" s="76">
        <v>0</v>
      </c>
      <c r="I38" s="76">
        <f>+SUM(K38,+M38,+O38)</f>
        <v>4334</v>
      </c>
      <c r="J38" s="96">
        <f>IF($D38&gt;0,I38/$D38*100,"-")</f>
        <v>62.16293746414229</v>
      </c>
      <c r="K38" s="76">
        <v>1165</v>
      </c>
      <c r="L38" s="96">
        <f>IF($D38&gt;0,K38/$D38*100,"-")</f>
        <v>16.7096959265634</v>
      </c>
      <c r="M38" s="76">
        <v>0</v>
      </c>
      <c r="N38" s="96">
        <f>IF($D38&gt;0,M38/$D38*100,"-")</f>
        <v>0</v>
      </c>
      <c r="O38" s="76">
        <v>3169</v>
      </c>
      <c r="P38" s="76">
        <v>1079</v>
      </c>
      <c r="Q38" s="96">
        <f>IF($D38&gt;0,O38/$D38*100,"-")</f>
        <v>45.45324153757889</v>
      </c>
      <c r="R38" s="76">
        <v>27</v>
      </c>
      <c r="S38" s="70"/>
      <c r="T38" s="70" t="s">
        <v>90</v>
      </c>
      <c r="U38" s="70"/>
      <c r="V38" s="70"/>
      <c r="W38" s="70" t="s">
        <v>90</v>
      </c>
      <c r="X38" s="70"/>
      <c r="Y38" s="70"/>
      <c r="Z38" s="70"/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949</v>
      </c>
      <c r="E39" s="76">
        <f>+SUM(G39,+H39)</f>
        <v>137</v>
      </c>
      <c r="F39" s="96">
        <f>IF(D39&gt;0,E39/D39*100,"-")</f>
        <v>14.436248682824026</v>
      </c>
      <c r="G39" s="76">
        <v>137</v>
      </c>
      <c r="H39" s="76">
        <v>0</v>
      </c>
      <c r="I39" s="76">
        <f>+SUM(K39,+M39,+O39)</f>
        <v>812</v>
      </c>
      <c r="J39" s="96">
        <f>IF($D39&gt;0,I39/$D39*100,"-")</f>
        <v>85.56375131717597</v>
      </c>
      <c r="K39" s="76">
        <v>0</v>
      </c>
      <c r="L39" s="96">
        <f>IF($D39&gt;0,K39/$D39*100,"-")</f>
        <v>0</v>
      </c>
      <c r="M39" s="76">
        <v>0</v>
      </c>
      <c r="N39" s="96">
        <f>IF($D39&gt;0,M39/$D39*100,"-")</f>
        <v>0</v>
      </c>
      <c r="O39" s="76">
        <v>812</v>
      </c>
      <c r="P39" s="76">
        <v>757</v>
      </c>
      <c r="Q39" s="96">
        <f>IF($D39&gt;0,O39/$D39*100,"-")</f>
        <v>85.56375131717597</v>
      </c>
      <c r="R39" s="76">
        <v>3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1824</v>
      </c>
      <c r="E40" s="76">
        <f>+SUM(G40,+H40)</f>
        <v>307</v>
      </c>
      <c r="F40" s="96">
        <f>IF(D40&gt;0,E40/D40*100,"-")</f>
        <v>16.831140350877195</v>
      </c>
      <c r="G40" s="76">
        <v>282</v>
      </c>
      <c r="H40" s="76">
        <v>25</v>
      </c>
      <c r="I40" s="76">
        <f>+SUM(K40,+M40,+O40)</f>
        <v>1517</v>
      </c>
      <c r="J40" s="96">
        <f>IF($D40&gt;0,I40/$D40*100,"-")</f>
        <v>83.16885964912281</v>
      </c>
      <c r="K40" s="76">
        <v>713</v>
      </c>
      <c r="L40" s="96">
        <f>IF($D40&gt;0,K40/$D40*100,"-")</f>
        <v>39.08991228070175</v>
      </c>
      <c r="M40" s="76">
        <v>0</v>
      </c>
      <c r="N40" s="96">
        <f>IF($D40&gt;0,M40/$D40*100,"-")</f>
        <v>0</v>
      </c>
      <c r="O40" s="76">
        <v>804</v>
      </c>
      <c r="P40" s="76">
        <v>596</v>
      </c>
      <c r="Q40" s="96">
        <f>IF($D40&gt;0,O40/$D40*100,"-")</f>
        <v>44.07894736842105</v>
      </c>
      <c r="R40" s="76">
        <v>4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556</v>
      </c>
      <c r="E41" s="76">
        <f>+SUM(G41,+H41)</f>
        <v>43</v>
      </c>
      <c r="F41" s="96">
        <f>IF(D41&gt;0,E41/D41*100,"-")</f>
        <v>7.7338129496402885</v>
      </c>
      <c r="G41" s="76">
        <v>43</v>
      </c>
      <c r="H41" s="76">
        <v>0</v>
      </c>
      <c r="I41" s="76">
        <f>+SUM(K41,+M41,+O41)</f>
        <v>513</v>
      </c>
      <c r="J41" s="96">
        <f>IF($D41&gt;0,I41/$D41*100,"-")</f>
        <v>92.26618705035972</v>
      </c>
      <c r="K41" s="76">
        <v>0</v>
      </c>
      <c r="L41" s="96">
        <f>IF($D41&gt;0,K41/$D41*100,"-")</f>
        <v>0</v>
      </c>
      <c r="M41" s="76">
        <v>0</v>
      </c>
      <c r="N41" s="96">
        <f>IF($D41&gt;0,M41/$D41*100,"-")</f>
        <v>0</v>
      </c>
      <c r="O41" s="76">
        <v>513</v>
      </c>
      <c r="P41" s="76">
        <v>21</v>
      </c>
      <c r="Q41" s="96">
        <f>IF($D41&gt;0,O41/$D41*100,"-")</f>
        <v>92.26618705035972</v>
      </c>
      <c r="R41" s="76">
        <v>0</v>
      </c>
      <c r="S41" s="70" t="s">
        <v>90</v>
      </c>
      <c r="T41" s="70"/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4211</v>
      </c>
      <c r="E42" s="76">
        <f>+SUM(G42,+H42)</f>
        <v>1282</v>
      </c>
      <c r="F42" s="96">
        <f>IF(D42&gt;0,E42/D42*100,"-")</f>
        <v>30.444075041557824</v>
      </c>
      <c r="G42" s="76">
        <v>1152</v>
      </c>
      <c r="H42" s="76">
        <v>130</v>
      </c>
      <c r="I42" s="76">
        <f>+SUM(K42,+M42,+O42)</f>
        <v>2929</v>
      </c>
      <c r="J42" s="96">
        <f>IF($D42&gt;0,I42/$D42*100,"-")</f>
        <v>69.55592495844218</v>
      </c>
      <c r="K42" s="76">
        <v>0</v>
      </c>
      <c r="L42" s="96">
        <f>IF($D42&gt;0,K42/$D42*100,"-")</f>
        <v>0</v>
      </c>
      <c r="M42" s="76">
        <v>0</v>
      </c>
      <c r="N42" s="96">
        <f>IF($D42&gt;0,M42/$D42*100,"-")</f>
        <v>0</v>
      </c>
      <c r="O42" s="76">
        <v>2929</v>
      </c>
      <c r="P42" s="76">
        <v>1100</v>
      </c>
      <c r="Q42" s="96">
        <f>IF($D42&gt;0,O42/$D42*100,"-")</f>
        <v>69.55592495844218</v>
      </c>
      <c r="R42" s="76">
        <v>6</v>
      </c>
      <c r="S42" s="70" t="s">
        <v>90</v>
      </c>
      <c r="T42" s="70"/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1212</v>
      </c>
      <c r="E43" s="76">
        <f>+SUM(G43,+H43)</f>
        <v>160</v>
      </c>
      <c r="F43" s="96">
        <f>IF(D43&gt;0,E43/D43*100,"-")</f>
        <v>13.2013201320132</v>
      </c>
      <c r="G43" s="76">
        <v>160</v>
      </c>
      <c r="H43" s="76">
        <v>0</v>
      </c>
      <c r="I43" s="76">
        <f>+SUM(K43,+M43,+O43)</f>
        <v>1052</v>
      </c>
      <c r="J43" s="96">
        <f>IF($D43&gt;0,I43/$D43*100,"-")</f>
        <v>86.79867986798679</v>
      </c>
      <c r="K43" s="76">
        <v>0</v>
      </c>
      <c r="L43" s="96">
        <f>IF($D43&gt;0,K43/$D43*100,"-")</f>
        <v>0</v>
      </c>
      <c r="M43" s="76">
        <v>0</v>
      </c>
      <c r="N43" s="96">
        <f>IF($D43&gt;0,M43/$D43*100,"-")</f>
        <v>0</v>
      </c>
      <c r="O43" s="76">
        <v>1052</v>
      </c>
      <c r="P43" s="76">
        <v>932</v>
      </c>
      <c r="Q43" s="96">
        <f>IF($D43&gt;0,O43/$D43*100,"-")</f>
        <v>86.79867986798679</v>
      </c>
      <c r="R43" s="76">
        <v>10</v>
      </c>
      <c r="S43" s="70" t="s">
        <v>90</v>
      </c>
      <c r="T43" s="70"/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719</v>
      </c>
      <c r="E44" s="76">
        <f>+SUM(G44,+H44)</f>
        <v>72</v>
      </c>
      <c r="F44" s="96">
        <f>IF(D44&gt;0,E44/D44*100,"-")</f>
        <v>10.013908205841446</v>
      </c>
      <c r="G44" s="76">
        <v>72</v>
      </c>
      <c r="H44" s="76">
        <v>0</v>
      </c>
      <c r="I44" s="76">
        <f>+SUM(K44,+M44,+O44)</f>
        <v>647</v>
      </c>
      <c r="J44" s="96">
        <f>IF($D44&gt;0,I44/$D44*100,"-")</f>
        <v>89.98609179415855</v>
      </c>
      <c r="K44" s="76">
        <v>0</v>
      </c>
      <c r="L44" s="96">
        <f>IF($D44&gt;0,K44/$D44*100,"-")</f>
        <v>0</v>
      </c>
      <c r="M44" s="76">
        <v>0</v>
      </c>
      <c r="N44" s="96">
        <f>IF($D44&gt;0,M44/$D44*100,"-")</f>
        <v>0</v>
      </c>
      <c r="O44" s="76">
        <v>647</v>
      </c>
      <c r="P44" s="76">
        <v>461</v>
      </c>
      <c r="Q44" s="96">
        <f>IF($D44&gt;0,O44/$D44*100,"-")</f>
        <v>89.98609179415855</v>
      </c>
      <c r="R44" s="76">
        <v>1</v>
      </c>
      <c r="S44" s="70" t="s">
        <v>90</v>
      </c>
      <c r="T44" s="70"/>
      <c r="U44" s="70"/>
      <c r="V44" s="70"/>
      <c r="W44" s="70" t="s">
        <v>90</v>
      </c>
      <c r="X44" s="70"/>
      <c r="Y44" s="70"/>
      <c r="Z44" s="70"/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1936</v>
      </c>
      <c r="E45" s="76">
        <f>+SUM(G45,+H45)</f>
        <v>230</v>
      </c>
      <c r="F45" s="96">
        <f>IF(D45&gt;0,E45/D45*100,"-")</f>
        <v>11.8801652892562</v>
      </c>
      <c r="G45" s="76">
        <v>230</v>
      </c>
      <c r="H45" s="76">
        <v>0</v>
      </c>
      <c r="I45" s="76">
        <f>+SUM(K45,+M45,+O45)</f>
        <v>1706</v>
      </c>
      <c r="J45" s="96">
        <f>IF($D45&gt;0,I45/$D45*100,"-")</f>
        <v>88.1198347107438</v>
      </c>
      <c r="K45" s="76">
        <v>0</v>
      </c>
      <c r="L45" s="96">
        <f>IF($D45&gt;0,K45/$D45*100,"-")</f>
        <v>0</v>
      </c>
      <c r="M45" s="76">
        <v>0</v>
      </c>
      <c r="N45" s="96">
        <f>IF($D45&gt;0,M45/$D45*100,"-")</f>
        <v>0</v>
      </c>
      <c r="O45" s="76">
        <v>1706</v>
      </c>
      <c r="P45" s="76">
        <v>200</v>
      </c>
      <c r="Q45" s="96">
        <f>IF($D45&gt;0,O45/$D45*100,"-")</f>
        <v>88.1198347107438</v>
      </c>
      <c r="R45" s="76">
        <v>4</v>
      </c>
      <c r="S45" s="70" t="s">
        <v>90</v>
      </c>
      <c r="T45" s="70"/>
      <c r="U45" s="70"/>
      <c r="V45" s="70"/>
      <c r="W45" s="70" t="s">
        <v>90</v>
      </c>
      <c r="X45" s="70"/>
      <c r="Y45" s="70"/>
      <c r="Z45" s="70"/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2397</v>
      </c>
      <c r="E46" s="76">
        <f>+SUM(G46,+H46)</f>
        <v>1490</v>
      </c>
      <c r="F46" s="96">
        <f>IF(D46&gt;0,E46/D46*100,"-")</f>
        <v>62.161034626616605</v>
      </c>
      <c r="G46" s="76">
        <v>1490</v>
      </c>
      <c r="H46" s="76">
        <v>0</v>
      </c>
      <c r="I46" s="76">
        <f>+SUM(K46,+M46,+O46)</f>
        <v>907</v>
      </c>
      <c r="J46" s="96">
        <f>IF($D46&gt;0,I46/$D46*100,"-")</f>
        <v>37.838965373383395</v>
      </c>
      <c r="K46" s="76">
        <v>0</v>
      </c>
      <c r="L46" s="96">
        <f>IF($D46&gt;0,K46/$D46*100,"-")</f>
        <v>0</v>
      </c>
      <c r="M46" s="76">
        <v>0</v>
      </c>
      <c r="N46" s="96">
        <f>IF($D46&gt;0,M46/$D46*100,"-")</f>
        <v>0</v>
      </c>
      <c r="O46" s="76">
        <v>907</v>
      </c>
      <c r="P46" s="76">
        <v>727</v>
      </c>
      <c r="Q46" s="96">
        <f>IF($D46&gt;0,O46/$D46*100,"-")</f>
        <v>37.838965373383395</v>
      </c>
      <c r="R46" s="76">
        <v>7</v>
      </c>
      <c r="S46" s="70" t="s">
        <v>90</v>
      </c>
      <c r="T46" s="70"/>
      <c r="U46" s="70"/>
      <c r="V46" s="70"/>
      <c r="W46" s="70" t="s">
        <v>90</v>
      </c>
      <c r="X46" s="70"/>
      <c r="Y46" s="70"/>
      <c r="Z46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167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168</v>
      </c>
      <c r="B2" s="136" t="s">
        <v>169</v>
      </c>
      <c r="C2" s="136" t="s">
        <v>170</v>
      </c>
      <c r="D2" s="183" t="s">
        <v>171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172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173</v>
      </c>
      <c r="AG2" s="143"/>
      <c r="AH2" s="143"/>
      <c r="AI2" s="144"/>
      <c r="AJ2" s="142" t="s">
        <v>174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175</v>
      </c>
      <c r="AU2" s="136"/>
      <c r="AV2" s="136"/>
      <c r="AW2" s="136"/>
      <c r="AX2" s="136"/>
      <c r="AY2" s="136"/>
      <c r="AZ2" s="142" t="s">
        <v>176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177</v>
      </c>
      <c r="E3" s="184" t="s">
        <v>178</v>
      </c>
      <c r="F3" s="143"/>
      <c r="G3" s="144"/>
      <c r="H3" s="185" t="s">
        <v>179</v>
      </c>
      <c r="I3" s="147"/>
      <c r="J3" s="148"/>
      <c r="K3" s="184" t="s">
        <v>180</v>
      </c>
      <c r="L3" s="147"/>
      <c r="M3" s="148"/>
      <c r="N3" s="89" t="s">
        <v>177</v>
      </c>
      <c r="O3" s="184" t="s">
        <v>181</v>
      </c>
      <c r="P3" s="145"/>
      <c r="Q3" s="145"/>
      <c r="R3" s="145"/>
      <c r="S3" s="145"/>
      <c r="T3" s="145"/>
      <c r="U3" s="146"/>
      <c r="V3" s="184" t="s">
        <v>182</v>
      </c>
      <c r="W3" s="145"/>
      <c r="X3" s="145"/>
      <c r="Y3" s="145"/>
      <c r="Z3" s="145"/>
      <c r="AA3" s="145"/>
      <c r="AB3" s="146"/>
      <c r="AC3" s="186" t="s">
        <v>183</v>
      </c>
      <c r="AD3" s="87"/>
      <c r="AE3" s="88"/>
      <c r="AF3" s="138" t="s">
        <v>177</v>
      </c>
      <c r="AG3" s="136" t="s">
        <v>185</v>
      </c>
      <c r="AH3" s="136" t="s">
        <v>187</v>
      </c>
      <c r="AI3" s="136" t="s">
        <v>188</v>
      </c>
      <c r="AJ3" s="137" t="s">
        <v>64</v>
      </c>
      <c r="AK3" s="136" t="s">
        <v>190</v>
      </c>
      <c r="AL3" s="136" t="s">
        <v>191</v>
      </c>
      <c r="AM3" s="136" t="s">
        <v>192</v>
      </c>
      <c r="AN3" s="136" t="s">
        <v>187</v>
      </c>
      <c r="AO3" s="136" t="s">
        <v>188</v>
      </c>
      <c r="AP3" s="136" t="s">
        <v>193</v>
      </c>
      <c r="AQ3" s="136" t="s">
        <v>194</v>
      </c>
      <c r="AR3" s="136" t="s">
        <v>195</v>
      </c>
      <c r="AS3" s="136" t="s">
        <v>196</v>
      </c>
      <c r="AT3" s="138" t="s">
        <v>64</v>
      </c>
      <c r="AU3" s="136" t="s">
        <v>190</v>
      </c>
      <c r="AV3" s="136" t="s">
        <v>191</v>
      </c>
      <c r="AW3" s="136" t="s">
        <v>192</v>
      </c>
      <c r="AX3" s="136" t="s">
        <v>187</v>
      </c>
      <c r="AY3" s="136" t="s">
        <v>188</v>
      </c>
      <c r="AZ3" s="138" t="s">
        <v>64</v>
      </c>
      <c r="BA3" s="136" t="s">
        <v>197</v>
      </c>
      <c r="BB3" s="136" t="s">
        <v>187</v>
      </c>
      <c r="BC3" s="136" t="s">
        <v>188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198</v>
      </c>
      <c r="G4" s="120" t="s">
        <v>199</v>
      </c>
      <c r="H4" s="89" t="s">
        <v>64</v>
      </c>
      <c r="I4" s="120" t="s">
        <v>198</v>
      </c>
      <c r="J4" s="120" t="s">
        <v>199</v>
      </c>
      <c r="K4" s="89" t="s">
        <v>64</v>
      </c>
      <c r="L4" s="120" t="s">
        <v>198</v>
      </c>
      <c r="M4" s="120" t="s">
        <v>199</v>
      </c>
      <c r="N4" s="89"/>
      <c r="O4" s="89" t="s">
        <v>64</v>
      </c>
      <c r="P4" s="120" t="s">
        <v>197</v>
      </c>
      <c r="Q4" s="120" t="s">
        <v>187</v>
      </c>
      <c r="R4" s="120" t="s">
        <v>188</v>
      </c>
      <c r="S4" s="120" t="s">
        <v>201</v>
      </c>
      <c r="T4" s="120" t="s">
        <v>203</v>
      </c>
      <c r="U4" s="120" t="s">
        <v>205</v>
      </c>
      <c r="V4" s="89" t="s">
        <v>64</v>
      </c>
      <c r="W4" s="120" t="s">
        <v>197</v>
      </c>
      <c r="X4" s="120" t="s">
        <v>187</v>
      </c>
      <c r="Y4" s="120" t="s">
        <v>188</v>
      </c>
      <c r="Z4" s="120" t="s">
        <v>201</v>
      </c>
      <c r="AA4" s="120" t="s">
        <v>203</v>
      </c>
      <c r="AB4" s="120" t="s">
        <v>205</v>
      </c>
      <c r="AC4" s="89" t="s">
        <v>64</v>
      </c>
      <c r="AD4" s="120" t="s">
        <v>198</v>
      </c>
      <c r="AE4" s="120" t="s">
        <v>199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206</v>
      </c>
      <c r="E6" s="94" t="s">
        <v>206</v>
      </c>
      <c r="F6" s="94" t="s">
        <v>206</v>
      </c>
      <c r="G6" s="94" t="s">
        <v>206</v>
      </c>
      <c r="H6" s="94" t="s">
        <v>206</v>
      </c>
      <c r="I6" s="94" t="s">
        <v>206</v>
      </c>
      <c r="J6" s="94" t="s">
        <v>206</v>
      </c>
      <c r="K6" s="94" t="s">
        <v>206</v>
      </c>
      <c r="L6" s="94" t="s">
        <v>206</v>
      </c>
      <c r="M6" s="94" t="s">
        <v>206</v>
      </c>
      <c r="N6" s="94" t="s">
        <v>206</v>
      </c>
      <c r="O6" s="94" t="s">
        <v>206</v>
      </c>
      <c r="P6" s="94" t="s">
        <v>206</v>
      </c>
      <c r="Q6" s="94" t="s">
        <v>206</v>
      </c>
      <c r="R6" s="94" t="s">
        <v>206</v>
      </c>
      <c r="S6" s="94" t="s">
        <v>206</v>
      </c>
      <c r="T6" s="94" t="s">
        <v>206</v>
      </c>
      <c r="U6" s="94" t="s">
        <v>206</v>
      </c>
      <c r="V6" s="94" t="s">
        <v>206</v>
      </c>
      <c r="W6" s="94" t="s">
        <v>206</v>
      </c>
      <c r="X6" s="94" t="s">
        <v>206</v>
      </c>
      <c r="Y6" s="94" t="s">
        <v>206</v>
      </c>
      <c r="Z6" s="94" t="s">
        <v>206</v>
      </c>
      <c r="AA6" s="94" t="s">
        <v>206</v>
      </c>
      <c r="AB6" s="94" t="s">
        <v>206</v>
      </c>
      <c r="AC6" s="94" t="s">
        <v>206</v>
      </c>
      <c r="AD6" s="94" t="s">
        <v>206</v>
      </c>
      <c r="AE6" s="94" t="s">
        <v>206</v>
      </c>
      <c r="AF6" s="95" t="s">
        <v>207</v>
      </c>
      <c r="AG6" s="95" t="s">
        <v>207</v>
      </c>
      <c r="AH6" s="95" t="s">
        <v>207</v>
      </c>
      <c r="AI6" s="95" t="s">
        <v>207</v>
      </c>
      <c r="AJ6" s="95" t="s">
        <v>207</v>
      </c>
      <c r="AK6" s="95" t="s">
        <v>207</v>
      </c>
      <c r="AL6" s="95" t="s">
        <v>207</v>
      </c>
      <c r="AM6" s="95" t="s">
        <v>207</v>
      </c>
      <c r="AN6" s="95" t="s">
        <v>207</v>
      </c>
      <c r="AO6" s="95" t="s">
        <v>207</v>
      </c>
      <c r="AP6" s="95" t="s">
        <v>207</v>
      </c>
      <c r="AQ6" s="95" t="s">
        <v>207</v>
      </c>
      <c r="AR6" s="95" t="s">
        <v>207</v>
      </c>
      <c r="AS6" s="95" t="s">
        <v>207</v>
      </c>
      <c r="AT6" s="95" t="s">
        <v>207</v>
      </c>
      <c r="AU6" s="95" t="s">
        <v>207</v>
      </c>
      <c r="AV6" s="95" t="s">
        <v>207</v>
      </c>
      <c r="AW6" s="95" t="s">
        <v>207</v>
      </c>
      <c r="AX6" s="95" t="s">
        <v>207</v>
      </c>
      <c r="AY6" s="95" t="s">
        <v>207</v>
      </c>
      <c r="AZ6" s="95" t="s">
        <v>207</v>
      </c>
      <c r="BA6" s="95" t="s">
        <v>207</v>
      </c>
      <c r="BB6" s="95" t="s">
        <v>207</v>
      </c>
      <c r="BC6" s="95" t="s">
        <v>207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SUM(D8:D46)</f>
        <v>261050</v>
      </c>
      <c r="E7" s="81">
        <f>SUM(E8:E46)</f>
        <v>14880</v>
      </c>
      <c r="F7" s="81">
        <f>SUM(F8:F46)</f>
        <v>6722</v>
      </c>
      <c r="G7" s="81">
        <f>SUM(G8:G46)</f>
        <v>8158</v>
      </c>
      <c r="H7" s="81">
        <f>SUM(H8:H46)</f>
        <v>76452</v>
      </c>
      <c r="I7" s="81">
        <f>SUM(I8:I46)</f>
        <v>48695</v>
      </c>
      <c r="J7" s="81">
        <f>SUM(J8:J46)</f>
        <v>27757</v>
      </c>
      <c r="K7" s="81">
        <f>SUM(K8:K46)</f>
        <v>169718</v>
      </c>
      <c r="L7" s="81">
        <f>SUM(L8:L46)</f>
        <v>35017</v>
      </c>
      <c r="M7" s="81">
        <f>SUM(M8:M46)</f>
        <v>134701</v>
      </c>
      <c r="N7" s="81">
        <f>SUM(N8:N46)</f>
        <v>261325</v>
      </c>
      <c r="O7" s="81">
        <f>SUM(O8:O46)</f>
        <v>90528</v>
      </c>
      <c r="P7" s="81">
        <f>SUM(P8:P46)</f>
        <v>90248</v>
      </c>
      <c r="Q7" s="81">
        <f>SUM(Q8:Q46)</f>
        <v>0</v>
      </c>
      <c r="R7" s="81">
        <f>SUM(R8:R46)</f>
        <v>0</v>
      </c>
      <c r="S7" s="81">
        <f>SUM(S8:S46)</f>
        <v>280</v>
      </c>
      <c r="T7" s="81">
        <f>SUM(T8:T46)</f>
        <v>0</v>
      </c>
      <c r="U7" s="81">
        <f>SUM(U8:U46)</f>
        <v>0</v>
      </c>
      <c r="V7" s="81">
        <f>SUM(V8:V46)</f>
        <v>170351</v>
      </c>
      <c r="W7" s="81">
        <f>SUM(W8:W46)</f>
        <v>170173</v>
      </c>
      <c r="X7" s="81">
        <f>SUM(X8:X46)</f>
        <v>0</v>
      </c>
      <c r="Y7" s="81">
        <f>SUM(Y8:Y46)</f>
        <v>0</v>
      </c>
      <c r="Z7" s="81">
        <f>SUM(Z8:Z46)</f>
        <v>178</v>
      </c>
      <c r="AA7" s="81">
        <f>SUM(AA8:AA46)</f>
        <v>0</v>
      </c>
      <c r="AB7" s="81">
        <f>SUM(AB8:AB46)</f>
        <v>0</v>
      </c>
      <c r="AC7" s="81">
        <f>SUM(AC8:AC46)</f>
        <v>446</v>
      </c>
      <c r="AD7" s="81">
        <f>SUM(AD8:AD46)</f>
        <v>302</v>
      </c>
      <c r="AE7" s="81">
        <f>SUM(AE8:AE46)</f>
        <v>144</v>
      </c>
      <c r="AF7" s="81">
        <f>SUM(AF8:AF46)</f>
        <v>2535</v>
      </c>
      <c r="AG7" s="81">
        <f>SUM(AG8:AG46)</f>
        <v>2535</v>
      </c>
      <c r="AH7" s="81">
        <f>SUM(AH8:AH46)</f>
        <v>0</v>
      </c>
      <c r="AI7" s="81">
        <f>SUM(AI8:AI46)</f>
        <v>0</v>
      </c>
      <c r="AJ7" s="81">
        <f>SUM(AJ8:AJ46)</f>
        <v>7962</v>
      </c>
      <c r="AK7" s="81">
        <f>SUM(AK8:AK46)</f>
        <v>5821</v>
      </c>
      <c r="AL7" s="81">
        <f>SUM(AL8:AL46)</f>
        <v>201</v>
      </c>
      <c r="AM7" s="81">
        <f>SUM(AM8:AM46)</f>
        <v>994</v>
      </c>
      <c r="AN7" s="81">
        <f>SUM(AN8:AN46)</f>
        <v>606</v>
      </c>
      <c r="AO7" s="81">
        <f>SUM(AO8:AO46)</f>
        <v>0</v>
      </c>
      <c r="AP7" s="81">
        <f>SUM(AP8:AP46)</f>
        <v>0</v>
      </c>
      <c r="AQ7" s="81">
        <f>SUM(AQ8:AQ46)</f>
        <v>0</v>
      </c>
      <c r="AR7" s="81">
        <f>SUM(AR8:AR46)</f>
        <v>0</v>
      </c>
      <c r="AS7" s="81">
        <f>SUM(AS8:AS46)</f>
        <v>340</v>
      </c>
      <c r="AT7" s="81">
        <f>SUM(AT8:AT46)</f>
        <v>1292</v>
      </c>
      <c r="AU7" s="81">
        <f>SUM(AU8:AU46)</f>
        <v>563</v>
      </c>
      <c r="AV7" s="81">
        <f>SUM(AV8:AV46)</f>
        <v>32</v>
      </c>
      <c r="AW7" s="81">
        <f>SUM(AW8:AW46)</f>
        <v>697</v>
      </c>
      <c r="AX7" s="81">
        <f>SUM(AX8:AX46)</f>
        <v>0</v>
      </c>
      <c r="AY7" s="81">
        <f>SUM(AY8:AY46)</f>
        <v>0</v>
      </c>
      <c r="AZ7" s="81">
        <f>SUM(AZ8:AZ46)</f>
        <v>291</v>
      </c>
      <c r="BA7" s="81">
        <f>SUM(BA8:BA46)</f>
        <v>291</v>
      </c>
      <c r="BB7" s="81">
        <f>SUM(BB8:BB46)</f>
        <v>0</v>
      </c>
      <c r="BC7" s="81">
        <f>SUM(BC8:BC46)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24450</v>
      </c>
      <c r="E8" s="75">
        <f>SUM(F8:G8)</f>
        <v>0</v>
      </c>
      <c r="F8" s="75">
        <v>0</v>
      </c>
      <c r="G8" s="75">
        <v>0</v>
      </c>
      <c r="H8" s="75">
        <f>SUM(I8:J8)</f>
        <v>6707</v>
      </c>
      <c r="I8" s="75">
        <v>6707</v>
      </c>
      <c r="J8" s="75">
        <v>0</v>
      </c>
      <c r="K8" s="75">
        <f>SUM(L8:M8)</f>
        <v>17743</v>
      </c>
      <c r="L8" s="75">
        <v>0</v>
      </c>
      <c r="M8" s="75">
        <v>17743</v>
      </c>
      <c r="N8" s="75">
        <f>SUM(O8,+V8,+AC8)</f>
        <v>24450</v>
      </c>
      <c r="O8" s="75">
        <f>SUM(P8:U8)</f>
        <v>6707</v>
      </c>
      <c r="P8" s="75">
        <v>6707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17743</v>
      </c>
      <c r="W8" s="75">
        <v>17743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156</v>
      </c>
      <c r="AG8" s="75">
        <v>156</v>
      </c>
      <c r="AH8" s="75">
        <v>0</v>
      </c>
      <c r="AI8" s="75">
        <v>0</v>
      </c>
      <c r="AJ8" s="75">
        <f>SUM(AK8:AS8)</f>
        <v>2602</v>
      </c>
      <c r="AK8" s="75">
        <v>2602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156</v>
      </c>
      <c r="AU8" s="75">
        <v>156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171</v>
      </c>
      <c r="BA8" s="75">
        <v>171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23828</v>
      </c>
      <c r="E9" s="75">
        <f>SUM(F9:G9)</f>
        <v>0</v>
      </c>
      <c r="F9" s="75">
        <v>0</v>
      </c>
      <c r="G9" s="75">
        <v>0</v>
      </c>
      <c r="H9" s="75">
        <f>SUM(I9:J9)</f>
        <v>7754</v>
      </c>
      <c r="I9" s="75">
        <v>7754</v>
      </c>
      <c r="J9" s="75">
        <v>0</v>
      </c>
      <c r="K9" s="75">
        <f>SUM(L9:M9)</f>
        <v>16074</v>
      </c>
      <c r="L9" s="75">
        <v>0</v>
      </c>
      <c r="M9" s="75">
        <v>16074</v>
      </c>
      <c r="N9" s="75">
        <f>SUM(O9,+V9,+AC9)</f>
        <v>23828</v>
      </c>
      <c r="O9" s="75">
        <f>SUM(P9:U9)</f>
        <v>7754</v>
      </c>
      <c r="P9" s="75">
        <v>7754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16074</v>
      </c>
      <c r="W9" s="75">
        <v>16074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118</v>
      </c>
      <c r="AG9" s="75">
        <v>118</v>
      </c>
      <c r="AH9" s="75">
        <v>0</v>
      </c>
      <c r="AI9" s="75">
        <v>0</v>
      </c>
      <c r="AJ9" s="75">
        <f>SUM(AK9:AS9)</f>
        <v>789</v>
      </c>
      <c r="AK9" s="75">
        <v>662</v>
      </c>
      <c r="AL9" s="75">
        <v>59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68</v>
      </c>
      <c r="AT9" s="75">
        <f>SUM(AU9:AY9)</f>
        <v>50</v>
      </c>
      <c r="AU9" s="75">
        <v>50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31</v>
      </c>
      <c r="BA9" s="75">
        <v>31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9470</v>
      </c>
      <c r="E10" s="75">
        <f>SUM(F10:G10)</f>
        <v>7571</v>
      </c>
      <c r="F10" s="75">
        <v>3106</v>
      </c>
      <c r="G10" s="75">
        <v>4465</v>
      </c>
      <c r="H10" s="75">
        <f>SUM(I10:J10)</f>
        <v>0</v>
      </c>
      <c r="I10" s="75">
        <v>0</v>
      </c>
      <c r="J10" s="75">
        <v>0</v>
      </c>
      <c r="K10" s="75">
        <f>SUM(L10:M10)</f>
        <v>1899</v>
      </c>
      <c r="L10" s="75">
        <v>0</v>
      </c>
      <c r="M10" s="75">
        <v>1899</v>
      </c>
      <c r="N10" s="75">
        <f>SUM(O10,+V10,+AC10)</f>
        <v>9470</v>
      </c>
      <c r="O10" s="75">
        <f>SUM(P10:U10)</f>
        <v>3106</v>
      </c>
      <c r="P10" s="75">
        <v>3106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6364</v>
      </c>
      <c r="W10" s="75">
        <v>6364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/>
      <c r="AE10" s="75">
        <v>0</v>
      </c>
      <c r="AF10" s="75">
        <f>SUM(AG10:AI10)</f>
        <v>66</v>
      </c>
      <c r="AG10" s="75">
        <v>66</v>
      </c>
      <c r="AH10" s="75">
        <v>0</v>
      </c>
      <c r="AI10" s="75">
        <v>0</v>
      </c>
      <c r="AJ10" s="75">
        <f>SUM(AK10:AS10)</f>
        <v>706</v>
      </c>
      <c r="AK10" s="75">
        <v>676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30</v>
      </c>
      <c r="AT10" s="75">
        <f>SUM(AU10:AY10)</f>
        <v>36</v>
      </c>
      <c r="AU10" s="75">
        <v>36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4261</v>
      </c>
      <c r="E11" s="75">
        <f>SUM(F11:G11)</f>
        <v>0</v>
      </c>
      <c r="F11" s="75">
        <v>0</v>
      </c>
      <c r="G11" s="75">
        <v>0</v>
      </c>
      <c r="H11" s="75">
        <f>SUM(I11:J11)</f>
        <v>1905</v>
      </c>
      <c r="I11" s="75">
        <v>1905</v>
      </c>
      <c r="J11" s="75">
        <v>0</v>
      </c>
      <c r="K11" s="75">
        <f>SUM(L11:M11)</f>
        <v>2356</v>
      </c>
      <c r="L11" s="75">
        <v>0</v>
      </c>
      <c r="M11" s="75">
        <v>2356</v>
      </c>
      <c r="N11" s="75">
        <f>SUM(O11,+V11,+AC11)</f>
        <v>4272</v>
      </c>
      <c r="O11" s="75">
        <f>SUM(P11:U11)</f>
        <v>1905</v>
      </c>
      <c r="P11" s="75">
        <v>1905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2356</v>
      </c>
      <c r="W11" s="75">
        <v>2356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11</v>
      </c>
      <c r="AD11" s="75">
        <v>11</v>
      </c>
      <c r="AE11" s="75">
        <v>0</v>
      </c>
      <c r="AF11" s="75">
        <f>SUM(AG11:AI11)</f>
        <v>159</v>
      </c>
      <c r="AG11" s="75">
        <v>159</v>
      </c>
      <c r="AH11" s="75">
        <v>0</v>
      </c>
      <c r="AI11" s="75">
        <v>0</v>
      </c>
      <c r="AJ11" s="75">
        <f>SUM(AK11:AS11)</f>
        <v>159</v>
      </c>
      <c r="AK11" s="75">
        <v>0</v>
      </c>
      <c r="AL11" s="75">
        <v>0</v>
      </c>
      <c r="AM11" s="75">
        <v>159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5</v>
      </c>
      <c r="AU11" s="75">
        <v>0</v>
      </c>
      <c r="AV11" s="75">
        <v>0</v>
      </c>
      <c r="AW11" s="75">
        <v>5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25493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25493</v>
      </c>
      <c r="L12" s="76">
        <v>7719</v>
      </c>
      <c r="M12" s="76">
        <v>17774</v>
      </c>
      <c r="N12" s="76">
        <f>SUM(O12,+V12,+AC12)</f>
        <v>25493</v>
      </c>
      <c r="O12" s="76">
        <f>SUM(P12:U12)</f>
        <v>7719</v>
      </c>
      <c r="P12" s="76">
        <v>7719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17774</v>
      </c>
      <c r="W12" s="76">
        <v>17774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80</v>
      </c>
      <c r="AG12" s="76">
        <v>80</v>
      </c>
      <c r="AH12" s="76">
        <v>0</v>
      </c>
      <c r="AI12" s="76">
        <v>0</v>
      </c>
      <c r="AJ12" s="76">
        <f>SUM(AK12:AS12)</f>
        <v>80</v>
      </c>
      <c r="AK12" s="76">
        <v>80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80</v>
      </c>
      <c r="AU12" s="76">
        <v>80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18848</v>
      </c>
      <c r="E13" s="76">
        <f>SUM(F13:G13)</f>
        <v>0</v>
      </c>
      <c r="F13" s="76">
        <v>0</v>
      </c>
      <c r="G13" s="76">
        <v>0</v>
      </c>
      <c r="H13" s="76">
        <f>SUM(I13:J13)</f>
        <v>18848</v>
      </c>
      <c r="I13" s="76">
        <v>9271</v>
      </c>
      <c r="J13" s="76">
        <v>9577</v>
      </c>
      <c r="K13" s="76">
        <f>SUM(L13:M13)</f>
        <v>0</v>
      </c>
      <c r="L13" s="76">
        <v>0</v>
      </c>
      <c r="M13" s="76">
        <v>0</v>
      </c>
      <c r="N13" s="76">
        <f>SUM(O13,+V13,+AC13)</f>
        <v>18848</v>
      </c>
      <c r="O13" s="76">
        <f>SUM(P13:U13)</f>
        <v>9271</v>
      </c>
      <c r="P13" s="76">
        <v>9271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9577</v>
      </c>
      <c r="W13" s="76">
        <v>9577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681</v>
      </c>
      <c r="AG13" s="76">
        <v>681</v>
      </c>
      <c r="AH13" s="76">
        <v>0</v>
      </c>
      <c r="AI13" s="76">
        <v>0</v>
      </c>
      <c r="AJ13" s="76">
        <f>SUM(AK13:AS13)</f>
        <v>681</v>
      </c>
      <c r="AK13" s="76">
        <v>0</v>
      </c>
      <c r="AL13" s="76">
        <v>0</v>
      </c>
      <c r="AM13" s="76">
        <v>681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681</v>
      </c>
      <c r="AU13" s="76">
        <v>0</v>
      </c>
      <c r="AV13" s="76">
        <v>0</v>
      </c>
      <c r="AW13" s="76">
        <v>681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11918</v>
      </c>
      <c r="E14" s="76">
        <f>SUM(F14:G14)</f>
        <v>0</v>
      </c>
      <c r="F14" s="76">
        <v>0</v>
      </c>
      <c r="G14" s="76">
        <v>0</v>
      </c>
      <c r="H14" s="76">
        <f>SUM(I14:J14)</f>
        <v>1098</v>
      </c>
      <c r="I14" s="76">
        <v>475</v>
      </c>
      <c r="J14" s="76">
        <v>623</v>
      </c>
      <c r="K14" s="76">
        <f>SUM(L14:M14)</f>
        <v>10820</v>
      </c>
      <c r="L14" s="76">
        <v>4798</v>
      </c>
      <c r="M14" s="76">
        <v>6022</v>
      </c>
      <c r="N14" s="76">
        <f>SUM(O14,+V14,+AC14)</f>
        <v>12057</v>
      </c>
      <c r="O14" s="76">
        <f>SUM(P14:U14)</f>
        <v>5273</v>
      </c>
      <c r="P14" s="76">
        <v>5273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6645</v>
      </c>
      <c r="W14" s="76">
        <v>6645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139</v>
      </c>
      <c r="AD14" s="76">
        <v>111</v>
      </c>
      <c r="AE14" s="76">
        <v>28</v>
      </c>
      <c r="AF14" s="76">
        <f>SUM(AG14:AI14)</f>
        <v>420</v>
      </c>
      <c r="AG14" s="76">
        <v>420</v>
      </c>
      <c r="AH14" s="76">
        <v>0</v>
      </c>
      <c r="AI14" s="76">
        <v>0</v>
      </c>
      <c r="AJ14" s="76">
        <f>SUM(AK14:AS14)</f>
        <v>420</v>
      </c>
      <c r="AK14" s="76">
        <v>0</v>
      </c>
      <c r="AL14" s="76">
        <v>0</v>
      </c>
      <c r="AM14" s="76">
        <v>40</v>
      </c>
      <c r="AN14" s="76">
        <v>380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4</v>
      </c>
      <c r="AU14" s="76">
        <v>0</v>
      </c>
      <c r="AV14" s="76">
        <v>0</v>
      </c>
      <c r="AW14" s="76">
        <v>4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13693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13693</v>
      </c>
      <c r="L15" s="76">
        <v>8395</v>
      </c>
      <c r="M15" s="76">
        <v>5298</v>
      </c>
      <c r="N15" s="76">
        <f>SUM(O15,+V15,+AC15)</f>
        <v>13698</v>
      </c>
      <c r="O15" s="76">
        <f>SUM(P15:U15)</f>
        <v>8395</v>
      </c>
      <c r="P15" s="76">
        <v>8395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5298</v>
      </c>
      <c r="W15" s="76">
        <v>5298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5</v>
      </c>
      <c r="AD15" s="76">
        <v>5</v>
      </c>
      <c r="AE15" s="76">
        <v>0</v>
      </c>
      <c r="AF15" s="76">
        <f>SUM(AG15:AI15)</f>
        <v>68</v>
      </c>
      <c r="AG15" s="76">
        <v>68</v>
      </c>
      <c r="AH15" s="76">
        <v>0</v>
      </c>
      <c r="AI15" s="76">
        <v>0</v>
      </c>
      <c r="AJ15" s="76">
        <f>SUM(AK15:AS15)</f>
        <v>453</v>
      </c>
      <c r="AK15" s="76">
        <v>380</v>
      </c>
      <c r="AL15" s="76">
        <v>34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39</v>
      </c>
      <c r="AT15" s="76">
        <f>SUM(AU15:AY15)</f>
        <v>29</v>
      </c>
      <c r="AU15" s="76">
        <v>29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18</v>
      </c>
      <c r="BA15" s="76">
        <v>18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28441</v>
      </c>
      <c r="E16" s="76">
        <f>SUM(F16:G16)</f>
        <v>0</v>
      </c>
      <c r="F16" s="76">
        <v>0</v>
      </c>
      <c r="G16" s="76">
        <v>0</v>
      </c>
      <c r="H16" s="76">
        <f>SUM(I16:J16)</f>
        <v>5708</v>
      </c>
      <c r="I16" s="76">
        <v>5708</v>
      </c>
      <c r="J16" s="76">
        <v>0</v>
      </c>
      <c r="K16" s="76">
        <f>SUM(L16:M16)</f>
        <v>22733</v>
      </c>
      <c r="L16" s="76">
        <v>0</v>
      </c>
      <c r="M16" s="76">
        <v>22733</v>
      </c>
      <c r="N16" s="76">
        <f>SUM(O16,+V16,+AC16)</f>
        <v>28441</v>
      </c>
      <c r="O16" s="76">
        <f>SUM(P16:U16)</f>
        <v>5708</v>
      </c>
      <c r="P16" s="76">
        <v>5708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22733</v>
      </c>
      <c r="W16" s="76">
        <v>22733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22</v>
      </c>
      <c r="AG16" s="76">
        <v>22</v>
      </c>
      <c r="AH16" s="76">
        <v>0</v>
      </c>
      <c r="AI16" s="76">
        <v>0</v>
      </c>
      <c r="AJ16" s="76">
        <f>SUM(AK16:AS16)</f>
        <v>22</v>
      </c>
      <c r="AK16" s="76">
        <v>0</v>
      </c>
      <c r="AL16" s="76">
        <v>0</v>
      </c>
      <c r="AM16" s="76">
        <v>22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16013</v>
      </c>
      <c r="E17" s="76">
        <f>SUM(F17:G17)</f>
        <v>0</v>
      </c>
      <c r="F17" s="76">
        <v>0</v>
      </c>
      <c r="G17" s="76">
        <v>0</v>
      </c>
      <c r="H17" s="76">
        <f>SUM(I17:J17)</f>
        <v>2967</v>
      </c>
      <c r="I17" s="76">
        <v>2967</v>
      </c>
      <c r="J17" s="76">
        <v>0</v>
      </c>
      <c r="K17" s="76">
        <f>SUM(L17:M17)</f>
        <v>13046</v>
      </c>
      <c r="L17" s="76">
        <v>0</v>
      </c>
      <c r="M17" s="76">
        <v>13046</v>
      </c>
      <c r="N17" s="76">
        <f>SUM(O17,+V17,+AC17)</f>
        <v>16013</v>
      </c>
      <c r="O17" s="76">
        <f>SUM(P17:U17)</f>
        <v>2967</v>
      </c>
      <c r="P17" s="76">
        <v>2967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13046</v>
      </c>
      <c r="W17" s="76">
        <v>13046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79</v>
      </c>
      <c r="AG17" s="76">
        <v>79</v>
      </c>
      <c r="AH17" s="76">
        <v>0</v>
      </c>
      <c r="AI17" s="76">
        <v>0</v>
      </c>
      <c r="AJ17" s="76">
        <f>SUM(AK17:AS17)</f>
        <v>531</v>
      </c>
      <c r="AK17" s="76">
        <v>445</v>
      </c>
      <c r="AL17" s="76">
        <v>40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46</v>
      </c>
      <c r="AT17" s="76">
        <f>SUM(AU17:AY17)</f>
        <v>33</v>
      </c>
      <c r="AU17" s="76">
        <v>33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21</v>
      </c>
      <c r="BA17" s="76">
        <v>21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4929</v>
      </c>
      <c r="E18" s="76">
        <f>SUM(F18:G18)</f>
        <v>3954</v>
      </c>
      <c r="F18" s="76">
        <v>2130</v>
      </c>
      <c r="G18" s="76">
        <v>1824</v>
      </c>
      <c r="H18" s="76">
        <f>SUM(I18:J18)</f>
        <v>510</v>
      </c>
      <c r="I18" s="76">
        <v>510</v>
      </c>
      <c r="J18" s="76">
        <v>0</v>
      </c>
      <c r="K18" s="76">
        <f>SUM(L18:M18)</f>
        <v>465</v>
      </c>
      <c r="L18" s="76">
        <v>0</v>
      </c>
      <c r="M18" s="76">
        <v>465</v>
      </c>
      <c r="N18" s="76">
        <f>SUM(O18,+V18,+AC18)</f>
        <v>4962</v>
      </c>
      <c r="O18" s="76">
        <f>SUM(P18:U18)</f>
        <v>2640</v>
      </c>
      <c r="P18" s="76">
        <v>2640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2289</v>
      </c>
      <c r="W18" s="76">
        <v>2289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33</v>
      </c>
      <c r="AD18" s="76">
        <v>33</v>
      </c>
      <c r="AE18" s="76">
        <v>0</v>
      </c>
      <c r="AF18" s="76">
        <f>SUM(AG18:AI18)</f>
        <v>24</v>
      </c>
      <c r="AG18" s="76">
        <v>24</v>
      </c>
      <c r="AH18" s="76">
        <v>0</v>
      </c>
      <c r="AI18" s="76">
        <v>0</v>
      </c>
      <c r="AJ18" s="76">
        <f>SUM(AK18:AS18)</f>
        <v>163</v>
      </c>
      <c r="AK18" s="76">
        <v>137</v>
      </c>
      <c r="AL18" s="76">
        <v>12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14</v>
      </c>
      <c r="AT18" s="76">
        <f>SUM(AU18:AY18)</f>
        <v>10</v>
      </c>
      <c r="AU18" s="76">
        <v>10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6</v>
      </c>
      <c r="BA18" s="76">
        <v>6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9306</v>
      </c>
      <c r="E19" s="76">
        <f>SUM(F19:G19)</f>
        <v>0</v>
      </c>
      <c r="F19" s="76">
        <v>0</v>
      </c>
      <c r="G19" s="76">
        <v>0</v>
      </c>
      <c r="H19" s="76">
        <f>SUM(I19:J19)</f>
        <v>3282</v>
      </c>
      <c r="I19" s="76">
        <v>1036</v>
      </c>
      <c r="J19" s="76">
        <v>2246</v>
      </c>
      <c r="K19" s="76">
        <f>SUM(L19:M19)</f>
        <v>6024</v>
      </c>
      <c r="L19" s="76">
        <v>2524</v>
      </c>
      <c r="M19" s="76">
        <v>3500</v>
      </c>
      <c r="N19" s="76">
        <f>SUM(O19,+V19,+AC19)</f>
        <v>9306</v>
      </c>
      <c r="O19" s="76">
        <f>SUM(P19:U19)</f>
        <v>3560</v>
      </c>
      <c r="P19" s="76">
        <v>3560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5746</v>
      </c>
      <c r="W19" s="76">
        <v>5746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25</v>
      </c>
      <c r="AG19" s="76">
        <v>25</v>
      </c>
      <c r="AH19" s="76">
        <v>0</v>
      </c>
      <c r="AI19" s="76">
        <v>0</v>
      </c>
      <c r="AJ19" s="76">
        <f>SUM(AK19:AS19)</f>
        <v>25</v>
      </c>
      <c r="AK19" s="76">
        <v>25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25</v>
      </c>
      <c r="AU19" s="76">
        <v>25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2499</v>
      </c>
      <c r="E20" s="76">
        <f>SUM(F20:G20)</f>
        <v>0</v>
      </c>
      <c r="F20" s="76">
        <v>0</v>
      </c>
      <c r="G20" s="76">
        <v>0</v>
      </c>
      <c r="H20" s="76">
        <f>SUM(I20:J20)</f>
        <v>2499</v>
      </c>
      <c r="I20" s="76">
        <v>394</v>
      </c>
      <c r="J20" s="76">
        <v>2105</v>
      </c>
      <c r="K20" s="76">
        <f>SUM(L20:M20)</f>
        <v>0</v>
      </c>
      <c r="L20" s="76">
        <v>0</v>
      </c>
      <c r="M20" s="76">
        <v>0</v>
      </c>
      <c r="N20" s="76">
        <f>SUM(O20,+V20,+AC20)</f>
        <v>2636</v>
      </c>
      <c r="O20" s="76">
        <f>SUM(P20:U20)</f>
        <v>394</v>
      </c>
      <c r="P20" s="76">
        <v>394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2105</v>
      </c>
      <c r="W20" s="76">
        <v>2105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137</v>
      </c>
      <c r="AD20" s="76">
        <v>21</v>
      </c>
      <c r="AE20" s="76">
        <v>116</v>
      </c>
      <c r="AF20" s="76">
        <f>SUM(AG20:AI20)</f>
        <v>0</v>
      </c>
      <c r="AG20" s="76">
        <v>0</v>
      </c>
      <c r="AH20" s="76">
        <v>0</v>
      </c>
      <c r="AI20" s="76">
        <v>0</v>
      </c>
      <c r="AJ20" s="76">
        <f>SUM(AK20:AS20)</f>
        <v>0</v>
      </c>
      <c r="AK20" s="76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8406</v>
      </c>
      <c r="E21" s="76">
        <f>SUM(F21:G21)</f>
        <v>0</v>
      </c>
      <c r="F21" s="76">
        <v>0</v>
      </c>
      <c r="G21" s="76">
        <v>0</v>
      </c>
      <c r="H21" s="76">
        <f>SUM(I21:J21)</f>
        <v>8406</v>
      </c>
      <c r="I21" s="76">
        <v>1427</v>
      </c>
      <c r="J21" s="76">
        <v>6979</v>
      </c>
      <c r="K21" s="76">
        <f>SUM(L21:M21)</f>
        <v>0</v>
      </c>
      <c r="L21" s="76">
        <v>0</v>
      </c>
      <c r="M21" s="76">
        <v>0</v>
      </c>
      <c r="N21" s="76">
        <f>SUM(O21,+V21,+AC21)</f>
        <v>8406</v>
      </c>
      <c r="O21" s="76">
        <f>SUM(P21:U21)</f>
        <v>1427</v>
      </c>
      <c r="P21" s="76">
        <v>1427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6979</v>
      </c>
      <c r="W21" s="76">
        <v>6979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0</v>
      </c>
      <c r="AG21" s="76">
        <v>0</v>
      </c>
      <c r="AH21" s="76">
        <v>0</v>
      </c>
      <c r="AI21" s="76">
        <v>0</v>
      </c>
      <c r="AJ21" s="76">
        <f>SUM(AK21:AS21)</f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3529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3529</v>
      </c>
      <c r="L22" s="76">
        <v>614</v>
      </c>
      <c r="M22" s="76">
        <v>2915</v>
      </c>
      <c r="N22" s="76">
        <f>SUM(O22,+V22,+AC22)</f>
        <v>3529</v>
      </c>
      <c r="O22" s="76">
        <f>SUM(P22:U22)</f>
        <v>614</v>
      </c>
      <c r="P22" s="76">
        <v>614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2915</v>
      </c>
      <c r="W22" s="76">
        <v>2915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17</v>
      </c>
      <c r="AG22" s="76">
        <v>17</v>
      </c>
      <c r="AH22" s="76">
        <v>0</v>
      </c>
      <c r="AI22" s="76">
        <v>0</v>
      </c>
      <c r="AJ22" s="76">
        <f>SUM(AK22:AS22)</f>
        <v>117</v>
      </c>
      <c r="AK22" s="76">
        <v>98</v>
      </c>
      <c r="AL22" s="76">
        <v>9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10</v>
      </c>
      <c r="AT22" s="76">
        <f>SUM(AU22:AY22)</f>
        <v>7</v>
      </c>
      <c r="AU22" s="76">
        <v>7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5</v>
      </c>
      <c r="BA22" s="76">
        <v>5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9751</v>
      </c>
      <c r="E23" s="76">
        <f>SUM(F23:G23)</f>
        <v>0</v>
      </c>
      <c r="F23" s="76">
        <v>0</v>
      </c>
      <c r="G23" s="76">
        <v>0</v>
      </c>
      <c r="H23" s="76">
        <f>SUM(I23:J23)</f>
        <v>2079</v>
      </c>
      <c r="I23" s="76">
        <v>2079</v>
      </c>
      <c r="J23" s="76">
        <v>0</v>
      </c>
      <c r="K23" s="76">
        <f>SUM(L23:M23)</f>
        <v>7672</v>
      </c>
      <c r="L23" s="76">
        <v>0</v>
      </c>
      <c r="M23" s="76">
        <v>7672</v>
      </c>
      <c r="N23" s="76">
        <f>SUM(O23,+V23,+AC23)</f>
        <v>9751</v>
      </c>
      <c r="O23" s="76">
        <f>SUM(P23:U23)</f>
        <v>2079</v>
      </c>
      <c r="P23" s="76">
        <v>2079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7672</v>
      </c>
      <c r="W23" s="76">
        <v>7672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12</v>
      </c>
      <c r="AG23" s="76">
        <v>12</v>
      </c>
      <c r="AH23" s="76">
        <v>0</v>
      </c>
      <c r="AI23" s="76">
        <v>0</v>
      </c>
      <c r="AJ23" s="76">
        <f>SUM(AK23:AS23)</f>
        <v>12</v>
      </c>
      <c r="AK23" s="76">
        <v>12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12</v>
      </c>
      <c r="AU23" s="76">
        <v>12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2599</v>
      </c>
      <c r="E24" s="76">
        <f>SUM(F24:G24)</f>
        <v>2599</v>
      </c>
      <c r="F24" s="76">
        <v>730</v>
      </c>
      <c r="G24" s="76">
        <v>1869</v>
      </c>
      <c r="H24" s="76">
        <f>SUM(I24:J24)</f>
        <v>0</v>
      </c>
      <c r="I24" s="76">
        <v>0</v>
      </c>
      <c r="J24" s="76">
        <v>0</v>
      </c>
      <c r="K24" s="76">
        <f>SUM(L24:M24)</f>
        <v>0</v>
      </c>
      <c r="L24" s="76">
        <v>0</v>
      </c>
      <c r="M24" s="76">
        <v>0</v>
      </c>
      <c r="N24" s="76">
        <f>SUM(O24,+V24,+AC24)</f>
        <v>2599</v>
      </c>
      <c r="O24" s="76">
        <f>SUM(P24:U24)</f>
        <v>730</v>
      </c>
      <c r="P24" s="76">
        <v>730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1869</v>
      </c>
      <c r="W24" s="76">
        <v>1869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41</v>
      </c>
      <c r="AG24" s="76">
        <v>41</v>
      </c>
      <c r="AH24" s="76">
        <v>0</v>
      </c>
      <c r="AI24" s="76">
        <v>0</v>
      </c>
      <c r="AJ24" s="76">
        <f>SUM(AK24:AS24)</f>
        <v>41</v>
      </c>
      <c r="AK24" s="76">
        <v>41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41</v>
      </c>
      <c r="AU24" s="76">
        <v>41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193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193</v>
      </c>
      <c r="L25" s="76">
        <v>108</v>
      </c>
      <c r="M25" s="76">
        <v>85</v>
      </c>
      <c r="N25" s="76">
        <f>SUM(O25,+V25,+AC25)</f>
        <v>193</v>
      </c>
      <c r="O25" s="76">
        <f>SUM(P25:U25)</f>
        <v>108</v>
      </c>
      <c r="P25" s="76">
        <v>108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85</v>
      </c>
      <c r="W25" s="76">
        <v>85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5</v>
      </c>
      <c r="AG25" s="76">
        <v>5</v>
      </c>
      <c r="AH25" s="76">
        <v>0</v>
      </c>
      <c r="AI25" s="76">
        <v>0</v>
      </c>
      <c r="AJ25" s="76">
        <f>SUM(AK25:AS25)</f>
        <v>5</v>
      </c>
      <c r="AK25" s="76">
        <v>0</v>
      </c>
      <c r="AL25" s="76">
        <v>0</v>
      </c>
      <c r="AM25" s="76">
        <v>5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892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892</v>
      </c>
      <c r="L26" s="76">
        <v>340</v>
      </c>
      <c r="M26" s="76">
        <v>552</v>
      </c>
      <c r="N26" s="76">
        <f>SUM(O26,+V26,+AC26)</f>
        <v>892</v>
      </c>
      <c r="O26" s="76">
        <f>SUM(P26:U26)</f>
        <v>340</v>
      </c>
      <c r="P26" s="76">
        <v>340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552</v>
      </c>
      <c r="W26" s="76">
        <v>552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20</v>
      </c>
      <c r="AG26" s="76">
        <v>20</v>
      </c>
      <c r="AH26" s="76">
        <v>0</v>
      </c>
      <c r="AI26" s="76">
        <v>0</v>
      </c>
      <c r="AJ26" s="76">
        <f>SUM(AK26:AS26)</f>
        <v>0</v>
      </c>
      <c r="AK26" s="76"/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20</v>
      </c>
      <c r="AU26" s="76">
        <v>20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5248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5248</v>
      </c>
      <c r="L27" s="76">
        <v>1441</v>
      </c>
      <c r="M27" s="76">
        <v>3807</v>
      </c>
      <c r="N27" s="76">
        <f>SUM(O27,+V27,+AC27)</f>
        <v>5248</v>
      </c>
      <c r="O27" s="76">
        <f>SUM(P27:U27)</f>
        <v>1441</v>
      </c>
      <c r="P27" s="76">
        <v>1441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3807</v>
      </c>
      <c r="W27" s="76">
        <v>3807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111</v>
      </c>
      <c r="AG27" s="76">
        <v>111</v>
      </c>
      <c r="AH27" s="76">
        <v>0</v>
      </c>
      <c r="AI27" s="76">
        <v>0</v>
      </c>
      <c r="AJ27" s="76">
        <f>SUM(AK27:AS27)</f>
        <v>351</v>
      </c>
      <c r="AK27" s="76">
        <v>246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105</v>
      </c>
      <c r="AT27" s="76">
        <f>SUM(AU27:AY27)</f>
        <v>6</v>
      </c>
      <c r="AU27" s="76">
        <v>6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1287</v>
      </c>
      <c r="E28" s="76">
        <f>SUM(F28:G28)</f>
        <v>0</v>
      </c>
      <c r="F28" s="76">
        <v>0</v>
      </c>
      <c r="G28" s="76">
        <v>0</v>
      </c>
      <c r="H28" s="76">
        <f>SUM(I28:J28)</f>
        <v>1287</v>
      </c>
      <c r="I28" s="76">
        <v>192</v>
      </c>
      <c r="J28" s="76">
        <v>1095</v>
      </c>
      <c r="K28" s="76">
        <f>SUM(L28:M28)</f>
        <v>0</v>
      </c>
      <c r="L28" s="76">
        <v>0</v>
      </c>
      <c r="M28" s="76">
        <v>0</v>
      </c>
      <c r="N28" s="76">
        <f>SUM(O28,+V28,+AC28)</f>
        <v>1297</v>
      </c>
      <c r="O28" s="76">
        <f>SUM(P28:U28)</f>
        <v>199</v>
      </c>
      <c r="P28" s="76">
        <v>199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1098</v>
      </c>
      <c r="W28" s="76">
        <v>1098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8</v>
      </c>
      <c r="AG28" s="76">
        <v>8</v>
      </c>
      <c r="AH28" s="76">
        <v>0</v>
      </c>
      <c r="AI28" s="76">
        <v>0</v>
      </c>
      <c r="AJ28" s="76">
        <f>SUM(AK28:AS28)</f>
        <v>57</v>
      </c>
      <c r="AK28" s="76">
        <v>53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4</v>
      </c>
      <c r="AT28" s="76">
        <f>SUM(AU28:AY28)</f>
        <v>4</v>
      </c>
      <c r="AU28" s="76">
        <v>4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85</v>
      </c>
      <c r="B29" s="117" t="s">
        <v>131</v>
      </c>
      <c r="C29" s="70" t="s">
        <v>132</v>
      </c>
      <c r="D29" s="76">
        <f>SUM(E29,+H29,+K29)</f>
        <v>1461</v>
      </c>
      <c r="E29" s="76">
        <f>SUM(F29:G29)</f>
        <v>0</v>
      </c>
      <c r="F29" s="76">
        <v>0</v>
      </c>
      <c r="G29" s="76">
        <v>0</v>
      </c>
      <c r="H29" s="76">
        <f>SUM(I29:J29)</f>
        <v>1461</v>
      </c>
      <c r="I29" s="76">
        <v>442</v>
      </c>
      <c r="J29" s="76">
        <v>1019</v>
      </c>
      <c r="K29" s="76">
        <f>SUM(L29:M29)</f>
        <v>0</v>
      </c>
      <c r="L29" s="76">
        <v>0</v>
      </c>
      <c r="M29" s="76">
        <v>0</v>
      </c>
      <c r="N29" s="76">
        <f>SUM(O29,+V29,+AC29)</f>
        <v>1461</v>
      </c>
      <c r="O29" s="76">
        <f>SUM(P29:U29)</f>
        <v>442</v>
      </c>
      <c r="P29" s="76">
        <v>442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1019</v>
      </c>
      <c r="W29" s="76">
        <v>1019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9</v>
      </c>
      <c r="AG29" s="76">
        <v>9</v>
      </c>
      <c r="AH29" s="76">
        <v>0</v>
      </c>
      <c r="AI29" s="76">
        <v>0</v>
      </c>
      <c r="AJ29" s="76">
        <f>SUM(AK29:AS29)</f>
        <v>65</v>
      </c>
      <c r="AK29" s="76">
        <v>60</v>
      </c>
      <c r="AL29" s="76">
        <v>0</v>
      </c>
      <c r="AM29" s="76">
        <v>0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5</v>
      </c>
      <c r="AT29" s="76">
        <f>SUM(AU29:AY29)</f>
        <v>4</v>
      </c>
      <c r="AU29" s="76">
        <v>4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85</v>
      </c>
      <c r="B30" s="117" t="s">
        <v>133</v>
      </c>
      <c r="C30" s="70" t="s">
        <v>134</v>
      </c>
      <c r="D30" s="76">
        <f>SUM(E30,+H30,+K30)</f>
        <v>4350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4350</v>
      </c>
      <c r="L30" s="76">
        <v>3045</v>
      </c>
      <c r="M30" s="76">
        <v>1305</v>
      </c>
      <c r="N30" s="76">
        <f>SUM(O30,+V30,+AC30)</f>
        <v>4350</v>
      </c>
      <c r="O30" s="76">
        <f>SUM(P30:U30)</f>
        <v>3045</v>
      </c>
      <c r="P30" s="76">
        <v>3045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1305</v>
      </c>
      <c r="W30" s="76">
        <v>1305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0</v>
      </c>
      <c r="AG30" s="76">
        <v>0</v>
      </c>
      <c r="AH30" s="76">
        <v>0</v>
      </c>
      <c r="AI30" s="76">
        <v>0</v>
      </c>
      <c r="AJ30" s="76">
        <f>SUM(AK30:AS30)</f>
        <v>0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85</v>
      </c>
      <c r="B31" s="117" t="s">
        <v>135</v>
      </c>
      <c r="C31" s="70" t="s">
        <v>136</v>
      </c>
      <c r="D31" s="76">
        <f>SUM(E31,+H31,+K31)</f>
        <v>921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921</v>
      </c>
      <c r="L31" s="76">
        <v>531</v>
      </c>
      <c r="M31" s="76">
        <v>390</v>
      </c>
      <c r="N31" s="76">
        <f>SUM(O31,+V31,+AC31)</f>
        <v>961</v>
      </c>
      <c r="O31" s="76">
        <f>SUM(P31:U31)</f>
        <v>531</v>
      </c>
      <c r="P31" s="76">
        <v>531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390</v>
      </c>
      <c r="W31" s="76">
        <v>390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40</v>
      </c>
      <c r="AD31" s="76">
        <v>40</v>
      </c>
      <c r="AE31" s="76">
        <v>0</v>
      </c>
      <c r="AF31" s="76">
        <f>SUM(AG31:AI31)</f>
        <v>5</v>
      </c>
      <c r="AG31" s="76">
        <v>5</v>
      </c>
      <c r="AH31" s="76">
        <v>0</v>
      </c>
      <c r="AI31" s="76">
        <v>0</v>
      </c>
      <c r="AJ31" s="76">
        <f>SUM(AK31:AS31)</f>
        <v>30</v>
      </c>
      <c r="AK31" s="76">
        <v>25</v>
      </c>
      <c r="AL31" s="76">
        <v>2</v>
      </c>
      <c r="AM31" s="76">
        <v>0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3</v>
      </c>
      <c r="AT31" s="76">
        <f>SUM(AU31:AY31)</f>
        <v>2</v>
      </c>
      <c r="AU31" s="76">
        <v>2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1</v>
      </c>
      <c r="BA31" s="76">
        <v>1</v>
      </c>
      <c r="BB31" s="76">
        <v>0</v>
      </c>
      <c r="BC31" s="76">
        <v>0</v>
      </c>
    </row>
    <row r="32" spans="1:55" s="61" customFormat="1" ht="12" customHeight="1">
      <c r="A32" s="70" t="s">
        <v>85</v>
      </c>
      <c r="B32" s="117" t="s">
        <v>137</v>
      </c>
      <c r="C32" s="70" t="s">
        <v>138</v>
      </c>
      <c r="D32" s="76">
        <f>SUM(E32,+H32,+K32)</f>
        <v>1206</v>
      </c>
      <c r="E32" s="76">
        <f>SUM(F32:G32)</f>
        <v>544</v>
      </c>
      <c r="F32" s="76">
        <v>544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662</v>
      </c>
      <c r="L32" s="76">
        <v>0</v>
      </c>
      <c r="M32" s="76">
        <v>662</v>
      </c>
      <c r="N32" s="76">
        <f>SUM(O32,+V32,+AC32)</f>
        <v>1206</v>
      </c>
      <c r="O32" s="76">
        <f>SUM(P32:U32)</f>
        <v>544</v>
      </c>
      <c r="P32" s="76">
        <v>544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662</v>
      </c>
      <c r="W32" s="76">
        <v>662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5</v>
      </c>
      <c r="AG32" s="76">
        <v>5</v>
      </c>
      <c r="AH32" s="76">
        <v>0</v>
      </c>
      <c r="AI32" s="76">
        <v>0</v>
      </c>
      <c r="AJ32" s="76">
        <f>SUM(AK32:AS32)</f>
        <v>39</v>
      </c>
      <c r="AK32" s="76">
        <v>33</v>
      </c>
      <c r="AL32" s="76">
        <v>3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3</v>
      </c>
      <c r="AT32" s="76">
        <f>SUM(AU32:AY32)</f>
        <v>2</v>
      </c>
      <c r="AU32" s="76">
        <v>2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2</v>
      </c>
      <c r="BA32" s="76">
        <v>2</v>
      </c>
      <c r="BB32" s="76">
        <v>0</v>
      </c>
      <c r="BC32" s="76">
        <v>0</v>
      </c>
    </row>
    <row r="33" spans="1:55" s="61" customFormat="1" ht="12" customHeight="1">
      <c r="A33" s="70" t="s">
        <v>85</v>
      </c>
      <c r="B33" s="117" t="s">
        <v>139</v>
      </c>
      <c r="C33" s="70" t="s">
        <v>140</v>
      </c>
      <c r="D33" s="76">
        <f>SUM(E33,+H33,+K33)</f>
        <v>2220</v>
      </c>
      <c r="E33" s="76">
        <f>SUM(F33:G33)</f>
        <v>0</v>
      </c>
      <c r="F33" s="76">
        <v>0</v>
      </c>
      <c r="G33" s="76">
        <v>0</v>
      </c>
      <c r="H33" s="76">
        <f>SUM(I33:J33)</f>
        <v>608</v>
      </c>
      <c r="I33" s="76">
        <v>608</v>
      </c>
      <c r="J33" s="76">
        <v>0</v>
      </c>
      <c r="K33" s="76">
        <f>SUM(L33:M33)</f>
        <v>1612</v>
      </c>
      <c r="L33" s="76">
        <v>0</v>
      </c>
      <c r="M33" s="76">
        <v>1612</v>
      </c>
      <c r="N33" s="76">
        <f>SUM(O33,+V33,+AC33)</f>
        <v>2220</v>
      </c>
      <c r="O33" s="76">
        <f>SUM(P33:U33)</f>
        <v>608</v>
      </c>
      <c r="P33" s="76">
        <v>608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1612</v>
      </c>
      <c r="W33" s="76">
        <v>1612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11</v>
      </c>
      <c r="AG33" s="76">
        <v>11</v>
      </c>
      <c r="AH33" s="76">
        <v>0</v>
      </c>
      <c r="AI33" s="76">
        <v>0</v>
      </c>
      <c r="AJ33" s="76">
        <f>SUM(AK33:AS33)</f>
        <v>73</v>
      </c>
      <c r="AK33" s="76">
        <v>62</v>
      </c>
      <c r="AL33" s="76">
        <v>5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6</v>
      </c>
      <c r="AT33" s="76">
        <f>SUM(AU33:AY33)</f>
        <v>5</v>
      </c>
      <c r="AU33" s="76">
        <v>5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3</v>
      </c>
      <c r="BA33" s="76">
        <v>3</v>
      </c>
      <c r="BB33" s="76">
        <v>0</v>
      </c>
      <c r="BC33" s="76">
        <v>0</v>
      </c>
    </row>
    <row r="34" spans="1:55" s="61" customFormat="1" ht="12" customHeight="1">
      <c r="A34" s="70" t="s">
        <v>85</v>
      </c>
      <c r="B34" s="117" t="s">
        <v>141</v>
      </c>
      <c r="C34" s="70" t="s">
        <v>142</v>
      </c>
      <c r="D34" s="76">
        <f>SUM(E34,+H34,+K34)</f>
        <v>2181</v>
      </c>
      <c r="E34" s="76">
        <f>SUM(F34:G34)</f>
        <v>0</v>
      </c>
      <c r="F34" s="76">
        <v>0</v>
      </c>
      <c r="G34" s="76">
        <v>0</v>
      </c>
      <c r="H34" s="76">
        <f>SUM(I34:J34)</f>
        <v>722</v>
      </c>
      <c r="I34" s="76">
        <v>722</v>
      </c>
      <c r="J34" s="76">
        <v>0</v>
      </c>
      <c r="K34" s="76">
        <f>SUM(L34:M34)</f>
        <v>1459</v>
      </c>
      <c r="L34" s="76">
        <v>0</v>
      </c>
      <c r="M34" s="76">
        <v>1459</v>
      </c>
      <c r="N34" s="76">
        <f>SUM(O34,+V34,+AC34)</f>
        <v>2183</v>
      </c>
      <c r="O34" s="76">
        <f>SUM(P34:U34)</f>
        <v>722</v>
      </c>
      <c r="P34" s="76">
        <v>722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1459</v>
      </c>
      <c r="W34" s="76">
        <v>1459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2</v>
      </c>
      <c r="AD34" s="76">
        <v>2</v>
      </c>
      <c r="AE34" s="76">
        <v>0</v>
      </c>
      <c r="AF34" s="76">
        <f>SUM(AG34:AI34)</f>
        <v>11</v>
      </c>
      <c r="AG34" s="76">
        <v>11</v>
      </c>
      <c r="AH34" s="76">
        <v>0</v>
      </c>
      <c r="AI34" s="76">
        <v>0</v>
      </c>
      <c r="AJ34" s="76">
        <f>SUM(AK34:AS34)</f>
        <v>66</v>
      </c>
      <c r="AK34" s="76">
        <v>61</v>
      </c>
      <c r="AL34" s="76">
        <v>5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11</v>
      </c>
      <c r="AU34" s="76">
        <v>5</v>
      </c>
      <c r="AV34" s="76">
        <v>6</v>
      </c>
      <c r="AW34" s="76">
        <v>0</v>
      </c>
      <c r="AX34" s="76">
        <v>0</v>
      </c>
      <c r="AY34" s="76">
        <v>0</v>
      </c>
      <c r="AZ34" s="76">
        <f>SUM(BA34:BC34)</f>
        <v>3</v>
      </c>
      <c r="BA34" s="76">
        <v>3</v>
      </c>
      <c r="BB34" s="76">
        <v>0</v>
      </c>
      <c r="BC34" s="76">
        <v>0</v>
      </c>
    </row>
    <row r="35" spans="1:55" s="61" customFormat="1" ht="12" customHeight="1">
      <c r="A35" s="70" t="s">
        <v>85</v>
      </c>
      <c r="B35" s="117" t="s">
        <v>143</v>
      </c>
      <c r="C35" s="70" t="s">
        <v>144</v>
      </c>
      <c r="D35" s="76">
        <f>SUM(E35,+H35,+K35)</f>
        <v>1417</v>
      </c>
      <c r="E35" s="76">
        <f>SUM(F35:G35)</f>
        <v>0</v>
      </c>
      <c r="F35" s="76">
        <v>0</v>
      </c>
      <c r="G35" s="76">
        <v>0</v>
      </c>
      <c r="H35" s="76">
        <f>SUM(I35:J35)</f>
        <v>1417</v>
      </c>
      <c r="I35" s="76">
        <v>454</v>
      </c>
      <c r="J35" s="76">
        <v>963</v>
      </c>
      <c r="K35" s="76">
        <f>SUM(L35:M35)</f>
        <v>0</v>
      </c>
      <c r="L35" s="76">
        <v>0</v>
      </c>
      <c r="M35" s="76">
        <v>0</v>
      </c>
      <c r="N35" s="76">
        <f>SUM(O35,+V35,+AC35)</f>
        <v>1417</v>
      </c>
      <c r="O35" s="76">
        <f>SUM(P35:U35)</f>
        <v>454</v>
      </c>
      <c r="P35" s="76">
        <v>454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963</v>
      </c>
      <c r="W35" s="76">
        <v>963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7</v>
      </c>
      <c r="AG35" s="76">
        <v>7</v>
      </c>
      <c r="AH35" s="76">
        <v>0</v>
      </c>
      <c r="AI35" s="76">
        <v>0</v>
      </c>
      <c r="AJ35" s="76">
        <f>SUM(AK35:AS35)</f>
        <v>47</v>
      </c>
      <c r="AK35" s="76">
        <v>39</v>
      </c>
      <c r="AL35" s="76">
        <v>4</v>
      </c>
      <c r="AM35" s="76">
        <v>0</v>
      </c>
      <c r="AN35" s="76"/>
      <c r="AO35" s="76">
        <v>0</v>
      </c>
      <c r="AP35" s="76">
        <v>0</v>
      </c>
      <c r="AQ35" s="76">
        <v>0</v>
      </c>
      <c r="AR35" s="76">
        <v>0</v>
      </c>
      <c r="AS35" s="76">
        <v>4</v>
      </c>
      <c r="AT35" s="76">
        <f>SUM(AU35:AY35)</f>
        <v>3</v>
      </c>
      <c r="AU35" s="76">
        <v>3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2</v>
      </c>
      <c r="BA35" s="76">
        <v>2</v>
      </c>
      <c r="BB35" s="76">
        <v>0</v>
      </c>
      <c r="BC35" s="76">
        <v>0</v>
      </c>
    </row>
    <row r="36" spans="1:55" s="61" customFormat="1" ht="12" customHeight="1">
      <c r="A36" s="70" t="s">
        <v>85</v>
      </c>
      <c r="B36" s="117" t="s">
        <v>145</v>
      </c>
      <c r="C36" s="70" t="s">
        <v>146</v>
      </c>
      <c r="D36" s="76">
        <f>SUM(E36,+H36,+K36)</f>
        <v>5490</v>
      </c>
      <c r="E36" s="76">
        <f>SUM(F36:G36)</f>
        <v>0</v>
      </c>
      <c r="F36" s="76">
        <v>0</v>
      </c>
      <c r="G36" s="76">
        <v>0</v>
      </c>
      <c r="H36" s="76">
        <f>SUM(I36:J36)</f>
        <v>5490</v>
      </c>
      <c r="I36" s="76">
        <v>2580</v>
      </c>
      <c r="J36" s="76">
        <v>2910</v>
      </c>
      <c r="K36" s="76">
        <f>SUM(L36:M36)</f>
        <v>0</v>
      </c>
      <c r="L36" s="76">
        <v>0</v>
      </c>
      <c r="M36" s="76">
        <v>0</v>
      </c>
      <c r="N36" s="76">
        <f>SUM(O36,+V36,+AC36)</f>
        <v>5490</v>
      </c>
      <c r="O36" s="76">
        <f>SUM(P36:U36)</f>
        <v>2580</v>
      </c>
      <c r="P36" s="76">
        <v>2580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2910</v>
      </c>
      <c r="W36" s="76">
        <v>2910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242</v>
      </c>
      <c r="AG36" s="76">
        <v>242</v>
      </c>
      <c r="AH36" s="76">
        <v>0</v>
      </c>
      <c r="AI36" s="76">
        <v>0</v>
      </c>
      <c r="AJ36" s="76">
        <f>SUM(AK36:AS36)</f>
        <v>242</v>
      </c>
      <c r="AK36" s="76">
        <v>0</v>
      </c>
      <c r="AL36" s="76">
        <v>0</v>
      </c>
      <c r="AM36" s="76">
        <v>17</v>
      </c>
      <c r="AN36" s="76">
        <v>225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1</v>
      </c>
      <c r="AU36" s="76">
        <v>0</v>
      </c>
      <c r="AV36" s="76">
        <v>0</v>
      </c>
      <c r="AW36" s="76">
        <v>1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85</v>
      </c>
      <c r="B37" s="117" t="s">
        <v>147</v>
      </c>
      <c r="C37" s="70" t="s">
        <v>148</v>
      </c>
      <c r="D37" s="76">
        <f>SUM(E37,+H37,+K37)</f>
        <v>5440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5440</v>
      </c>
      <c r="L37" s="76">
        <v>3157</v>
      </c>
      <c r="M37" s="76">
        <v>2283</v>
      </c>
      <c r="N37" s="76">
        <f>SUM(O37,+V37,+AC37)</f>
        <v>5440</v>
      </c>
      <c r="O37" s="76">
        <f>SUM(P37:U37)</f>
        <v>3157</v>
      </c>
      <c r="P37" s="76">
        <v>3157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2283</v>
      </c>
      <c r="W37" s="76">
        <v>2283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0</v>
      </c>
      <c r="AG37" s="76">
        <v>0</v>
      </c>
      <c r="AH37" s="76">
        <v>0</v>
      </c>
      <c r="AI37" s="76">
        <v>0</v>
      </c>
      <c r="AJ37" s="76">
        <f>SUM(AK37:AS37)</f>
        <v>0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85</v>
      </c>
      <c r="B38" s="117" t="s">
        <v>149</v>
      </c>
      <c r="C38" s="70" t="s">
        <v>150</v>
      </c>
      <c r="D38" s="76">
        <f>SUM(E38,+H38,+K38)</f>
        <v>4538</v>
      </c>
      <c r="E38" s="76">
        <f>SUM(F38:G38)</f>
        <v>0</v>
      </c>
      <c r="F38" s="76">
        <v>0</v>
      </c>
      <c r="G38" s="76">
        <v>0</v>
      </c>
      <c r="H38" s="76">
        <f>SUM(I38:J38)</f>
        <v>3444</v>
      </c>
      <c r="I38" s="76">
        <v>3444</v>
      </c>
      <c r="J38" s="76">
        <v>0</v>
      </c>
      <c r="K38" s="76">
        <f>SUM(L38:M38)</f>
        <v>1094</v>
      </c>
      <c r="L38" s="76">
        <v>0</v>
      </c>
      <c r="M38" s="76">
        <v>1094</v>
      </c>
      <c r="N38" s="76">
        <f>SUM(O38,+V38,+AC38)</f>
        <v>4538</v>
      </c>
      <c r="O38" s="76">
        <f>SUM(P38:U38)</f>
        <v>3444</v>
      </c>
      <c r="P38" s="76">
        <v>3444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1094</v>
      </c>
      <c r="W38" s="76">
        <v>1094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26</v>
      </c>
      <c r="AG38" s="76">
        <v>26</v>
      </c>
      <c r="AH38" s="76">
        <v>0</v>
      </c>
      <c r="AI38" s="76">
        <v>0</v>
      </c>
      <c r="AJ38" s="76">
        <f>SUM(AK38:AS38)</f>
        <v>0</v>
      </c>
      <c r="AK38" s="76"/>
      <c r="AL38" s="76">
        <v>0</v>
      </c>
      <c r="AM38" s="76">
        <v>0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0</v>
      </c>
      <c r="AT38" s="76">
        <f>SUM(AU38:AY38)</f>
        <v>26</v>
      </c>
      <c r="AU38" s="76">
        <v>26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85</v>
      </c>
      <c r="B39" s="117" t="s">
        <v>151</v>
      </c>
      <c r="C39" s="70" t="s">
        <v>152</v>
      </c>
      <c r="D39" s="76">
        <f>SUM(E39,+H39,+K39)</f>
        <v>798</v>
      </c>
      <c r="E39" s="76">
        <f>SUM(F39:G39)</f>
        <v>0</v>
      </c>
      <c r="F39" s="76">
        <v>0</v>
      </c>
      <c r="G39" s="76">
        <v>0</v>
      </c>
      <c r="H39" s="76">
        <f>SUM(I39:J39)</f>
        <v>0</v>
      </c>
      <c r="I39" s="76">
        <v>0</v>
      </c>
      <c r="J39" s="76">
        <v>0</v>
      </c>
      <c r="K39" s="76">
        <f>SUM(L39:M39)</f>
        <v>798</v>
      </c>
      <c r="L39" s="76">
        <v>66</v>
      </c>
      <c r="M39" s="76">
        <v>732</v>
      </c>
      <c r="N39" s="76">
        <f>SUM(O39,+V39,+AC39)</f>
        <v>798</v>
      </c>
      <c r="O39" s="76">
        <f>SUM(P39:U39)</f>
        <v>66</v>
      </c>
      <c r="P39" s="76">
        <v>66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732</v>
      </c>
      <c r="W39" s="76">
        <v>732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4</v>
      </c>
      <c r="AG39" s="76">
        <v>4</v>
      </c>
      <c r="AH39" s="76">
        <v>0</v>
      </c>
      <c r="AI39" s="76">
        <v>0</v>
      </c>
      <c r="AJ39" s="76">
        <f>SUM(AK39:AS39)</f>
        <v>26</v>
      </c>
      <c r="AK39" s="76">
        <v>22</v>
      </c>
      <c r="AL39" s="76">
        <v>2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2</v>
      </c>
      <c r="AT39" s="76">
        <f>SUM(AU39:AY39)</f>
        <v>2</v>
      </c>
      <c r="AU39" s="76">
        <v>2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1</v>
      </c>
      <c r="BA39" s="76">
        <v>1</v>
      </c>
      <c r="BB39" s="76">
        <v>0</v>
      </c>
      <c r="BC39" s="76">
        <v>0</v>
      </c>
    </row>
    <row r="40" spans="1:55" s="61" customFormat="1" ht="12" customHeight="1">
      <c r="A40" s="70" t="s">
        <v>85</v>
      </c>
      <c r="B40" s="117" t="s">
        <v>153</v>
      </c>
      <c r="C40" s="70" t="s">
        <v>154</v>
      </c>
      <c r="D40" s="76">
        <f>SUM(E40,+H40,+K40)</f>
        <v>1242</v>
      </c>
      <c r="E40" s="76">
        <f>SUM(F40:G40)</f>
        <v>212</v>
      </c>
      <c r="F40" s="76">
        <v>212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1030</v>
      </c>
      <c r="L40" s="76">
        <v>343</v>
      </c>
      <c r="M40" s="76">
        <v>687</v>
      </c>
      <c r="N40" s="76">
        <f>SUM(O40,+V40,+AC40)</f>
        <v>1075</v>
      </c>
      <c r="O40" s="76">
        <f>SUM(P40:U40)</f>
        <v>642</v>
      </c>
      <c r="P40" s="76">
        <v>362</v>
      </c>
      <c r="Q40" s="76">
        <v>0</v>
      </c>
      <c r="R40" s="76">
        <v>0</v>
      </c>
      <c r="S40" s="76">
        <v>280</v>
      </c>
      <c r="T40" s="76">
        <v>0</v>
      </c>
      <c r="U40" s="76">
        <v>0</v>
      </c>
      <c r="V40" s="76">
        <f>SUM(W40:AB40)</f>
        <v>419</v>
      </c>
      <c r="W40" s="76">
        <v>241</v>
      </c>
      <c r="X40" s="76">
        <v>0</v>
      </c>
      <c r="Y40" s="76">
        <v>0</v>
      </c>
      <c r="Z40" s="76">
        <v>178</v>
      </c>
      <c r="AA40" s="76">
        <v>0</v>
      </c>
      <c r="AB40" s="76">
        <v>0</v>
      </c>
      <c r="AC40" s="76">
        <f>SUM(AD40:AE40)</f>
        <v>14</v>
      </c>
      <c r="AD40" s="76">
        <v>14</v>
      </c>
      <c r="AE40" s="76">
        <v>0</v>
      </c>
      <c r="AF40" s="76">
        <f>SUM(AG40:AI40)</f>
        <v>0</v>
      </c>
      <c r="AG40" s="76">
        <v>0</v>
      </c>
      <c r="AH40" s="76">
        <v>0</v>
      </c>
      <c r="AI40" s="76">
        <v>0</v>
      </c>
      <c r="AJ40" s="76">
        <f>SUM(AK40:AS40)</f>
        <v>0</v>
      </c>
      <c r="AK40" s="76">
        <v>0</v>
      </c>
      <c r="AL40" s="76">
        <v>0</v>
      </c>
      <c r="AM40" s="76">
        <v>0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85</v>
      </c>
      <c r="B41" s="117" t="s">
        <v>155</v>
      </c>
      <c r="C41" s="70" t="s">
        <v>156</v>
      </c>
      <c r="D41" s="76">
        <f>SUM(E41,+H41,+K41)</f>
        <v>260</v>
      </c>
      <c r="E41" s="76">
        <f>SUM(F41:G41)</f>
        <v>0</v>
      </c>
      <c r="F41" s="76">
        <v>0</v>
      </c>
      <c r="G41" s="76">
        <v>0</v>
      </c>
      <c r="H41" s="76">
        <f>SUM(I41:J41)</f>
        <v>260</v>
      </c>
      <c r="I41" s="76">
        <v>20</v>
      </c>
      <c r="J41" s="76">
        <v>240</v>
      </c>
      <c r="K41" s="76">
        <f>SUM(L41:M41)</f>
        <v>0</v>
      </c>
      <c r="L41" s="76">
        <v>0</v>
      </c>
      <c r="M41" s="76">
        <v>0</v>
      </c>
      <c r="N41" s="76">
        <f>SUM(O41,+V41,+AC41)</f>
        <v>260</v>
      </c>
      <c r="O41" s="76">
        <f>SUM(P41:U41)</f>
        <v>20</v>
      </c>
      <c r="P41" s="76">
        <v>20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240</v>
      </c>
      <c r="W41" s="76">
        <v>240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26</v>
      </c>
      <c r="AG41" s="76">
        <v>26</v>
      </c>
      <c r="AH41" s="76">
        <v>0</v>
      </c>
      <c r="AI41" s="76">
        <v>0</v>
      </c>
      <c r="AJ41" s="76">
        <f>SUM(AK41:AS41)</f>
        <v>26</v>
      </c>
      <c r="AK41" s="76">
        <v>0</v>
      </c>
      <c r="AL41" s="76">
        <v>26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26</v>
      </c>
      <c r="AU41" s="76">
        <v>0</v>
      </c>
      <c r="AV41" s="76">
        <v>26</v>
      </c>
      <c r="AW41" s="76">
        <v>0</v>
      </c>
      <c r="AX41" s="76">
        <v>0</v>
      </c>
      <c r="AY41" s="76">
        <v>0</v>
      </c>
      <c r="AZ41" s="76">
        <f>SUM(BA41:BC41)</f>
        <v>26</v>
      </c>
      <c r="BA41" s="76">
        <v>26</v>
      </c>
      <c r="BB41" s="76">
        <v>0</v>
      </c>
      <c r="BC41" s="76">
        <v>0</v>
      </c>
    </row>
    <row r="42" spans="1:55" s="61" customFormat="1" ht="12" customHeight="1">
      <c r="A42" s="70" t="s">
        <v>85</v>
      </c>
      <c r="B42" s="117" t="s">
        <v>157</v>
      </c>
      <c r="C42" s="70" t="s">
        <v>158</v>
      </c>
      <c r="D42" s="76">
        <f>SUM(E42,+H42,+K42)</f>
        <v>1523</v>
      </c>
      <c r="E42" s="76">
        <f>SUM(F42:G42)</f>
        <v>0</v>
      </c>
      <c r="F42" s="76">
        <v>0</v>
      </c>
      <c r="G42" s="76">
        <v>0</v>
      </c>
      <c r="H42" s="76">
        <f>SUM(I42:J42)</f>
        <v>0</v>
      </c>
      <c r="I42" s="76">
        <v>0</v>
      </c>
      <c r="J42" s="76">
        <v>0</v>
      </c>
      <c r="K42" s="76">
        <f>SUM(L42:M42)</f>
        <v>1523</v>
      </c>
      <c r="L42" s="76">
        <v>578</v>
      </c>
      <c r="M42" s="76">
        <v>945</v>
      </c>
      <c r="N42" s="76">
        <f>SUM(O42,+V42,+AC42)</f>
        <v>1588</v>
      </c>
      <c r="O42" s="76">
        <f>SUM(P42:U42)</f>
        <v>578</v>
      </c>
      <c r="P42" s="76">
        <v>578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945</v>
      </c>
      <c r="W42" s="76">
        <v>945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65</v>
      </c>
      <c r="AD42" s="76">
        <v>65</v>
      </c>
      <c r="AE42" s="76">
        <v>0</v>
      </c>
      <c r="AF42" s="76">
        <f>SUM(AG42:AI42)</f>
        <v>68</v>
      </c>
      <c r="AG42" s="76">
        <v>68</v>
      </c>
      <c r="AH42" s="76">
        <v>0</v>
      </c>
      <c r="AI42" s="76">
        <v>0</v>
      </c>
      <c r="AJ42" s="76">
        <f>SUM(AK42:AS42)</f>
        <v>68</v>
      </c>
      <c r="AK42" s="76">
        <v>0</v>
      </c>
      <c r="AL42" s="76">
        <v>0</v>
      </c>
      <c r="AM42" s="76">
        <v>68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6</v>
      </c>
      <c r="AU42" s="76">
        <v>0</v>
      </c>
      <c r="AV42" s="76">
        <v>0</v>
      </c>
      <c r="AW42" s="76">
        <v>6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85</v>
      </c>
      <c r="B43" s="117" t="s">
        <v>159</v>
      </c>
      <c r="C43" s="70" t="s">
        <v>160</v>
      </c>
      <c r="D43" s="76">
        <f>SUM(E43,+H43,+K43)</f>
        <v>686</v>
      </c>
      <c r="E43" s="76">
        <f>SUM(F43:G43)</f>
        <v>0</v>
      </c>
      <c r="F43" s="76">
        <v>0</v>
      </c>
      <c r="G43" s="76">
        <v>0</v>
      </c>
      <c r="H43" s="76">
        <f>SUM(I43:J43)</f>
        <v>0</v>
      </c>
      <c r="I43" s="76">
        <v>0</v>
      </c>
      <c r="J43" s="76">
        <v>0</v>
      </c>
      <c r="K43" s="76">
        <f>SUM(L43:M43)</f>
        <v>686</v>
      </c>
      <c r="L43" s="76">
        <v>163</v>
      </c>
      <c r="M43" s="76">
        <v>523</v>
      </c>
      <c r="N43" s="76">
        <f>SUM(O43,+V43,+AC43)</f>
        <v>686</v>
      </c>
      <c r="O43" s="76">
        <f>SUM(P43:U43)</f>
        <v>163</v>
      </c>
      <c r="P43" s="76">
        <v>163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523</v>
      </c>
      <c r="W43" s="76">
        <v>523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0</v>
      </c>
      <c r="AD43" s="76">
        <v>0</v>
      </c>
      <c r="AE43" s="76">
        <v>0</v>
      </c>
      <c r="AF43" s="76">
        <f>SUM(AG43:AI43)</f>
        <v>0</v>
      </c>
      <c r="AG43" s="76">
        <v>0</v>
      </c>
      <c r="AH43" s="76">
        <v>0</v>
      </c>
      <c r="AI43" s="76">
        <v>0</v>
      </c>
      <c r="AJ43" s="76">
        <f>SUM(AK43:AS43)</f>
        <v>0</v>
      </c>
      <c r="AK43" s="76">
        <v>0</v>
      </c>
      <c r="AL43" s="76">
        <v>0</v>
      </c>
      <c r="AM43" s="76">
        <v>0</v>
      </c>
      <c r="AN43" s="76">
        <v>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85</v>
      </c>
      <c r="B44" s="117" t="s">
        <v>161</v>
      </c>
      <c r="C44" s="70" t="s">
        <v>162</v>
      </c>
      <c r="D44" s="76">
        <f>SUM(E44,+H44,+K44)</f>
        <v>396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396</v>
      </c>
      <c r="L44" s="76">
        <v>116</v>
      </c>
      <c r="M44" s="76">
        <v>280</v>
      </c>
      <c r="N44" s="76">
        <f>SUM(O44,+V44,+AC44)</f>
        <v>396</v>
      </c>
      <c r="O44" s="76">
        <f>SUM(P44:U44)</f>
        <v>116</v>
      </c>
      <c r="P44" s="76">
        <v>116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280</v>
      </c>
      <c r="W44" s="76">
        <v>280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2</v>
      </c>
      <c r="AG44" s="76">
        <v>2</v>
      </c>
      <c r="AH44" s="76">
        <v>0</v>
      </c>
      <c r="AI44" s="76">
        <v>0</v>
      </c>
      <c r="AJ44" s="76">
        <f>SUM(AK44:AS44)</f>
        <v>2</v>
      </c>
      <c r="AK44" s="76">
        <v>0</v>
      </c>
      <c r="AL44" s="76">
        <v>0</v>
      </c>
      <c r="AM44" s="76">
        <v>2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0</v>
      </c>
      <c r="AU44" s="76">
        <v>0</v>
      </c>
      <c r="AV44" s="76">
        <v>0</v>
      </c>
      <c r="AW44" s="76">
        <v>0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85</v>
      </c>
      <c r="B45" s="117" t="s">
        <v>163</v>
      </c>
      <c r="C45" s="70" t="s">
        <v>164</v>
      </c>
      <c r="D45" s="76">
        <f>SUM(E45,+H45,+K45)</f>
        <v>352</v>
      </c>
      <c r="E45" s="76">
        <f>SUM(F45:G45)</f>
        <v>0</v>
      </c>
      <c r="F45" s="76">
        <v>0</v>
      </c>
      <c r="G45" s="76">
        <v>0</v>
      </c>
      <c r="H45" s="76">
        <f>SUM(I45:J45)</f>
        <v>0</v>
      </c>
      <c r="I45" s="76">
        <v>0</v>
      </c>
      <c r="J45" s="76">
        <v>0</v>
      </c>
      <c r="K45" s="76">
        <f>SUM(L45:M45)</f>
        <v>352</v>
      </c>
      <c r="L45" s="76">
        <v>120</v>
      </c>
      <c r="M45" s="76">
        <v>232</v>
      </c>
      <c r="N45" s="76">
        <f>SUM(O45,+V45,+AC45)</f>
        <v>352</v>
      </c>
      <c r="O45" s="76">
        <f>SUM(P45:U45)</f>
        <v>120</v>
      </c>
      <c r="P45" s="76">
        <v>120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232</v>
      </c>
      <c r="W45" s="76">
        <v>232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3</v>
      </c>
      <c r="AG45" s="76">
        <v>3</v>
      </c>
      <c r="AH45" s="76">
        <v>0</v>
      </c>
      <c r="AI45" s="76">
        <v>0</v>
      </c>
      <c r="AJ45" s="76">
        <f>SUM(AK45:AS45)</f>
        <v>2</v>
      </c>
      <c r="AK45" s="76"/>
      <c r="AL45" s="76">
        <v>0</v>
      </c>
      <c r="AM45" s="76">
        <v>0</v>
      </c>
      <c r="AN45" s="76">
        <v>1</v>
      </c>
      <c r="AO45" s="76">
        <v>0</v>
      </c>
      <c r="AP45" s="76">
        <v>0</v>
      </c>
      <c r="AQ45" s="76">
        <v>0</v>
      </c>
      <c r="AR45" s="76">
        <v>0</v>
      </c>
      <c r="AS45" s="76">
        <v>1</v>
      </c>
      <c r="AT45" s="76">
        <f>SUM(AU45:AY45)</f>
        <v>1</v>
      </c>
      <c r="AU45" s="76">
        <v>1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1</v>
      </c>
      <c r="BA45" s="76">
        <v>1</v>
      </c>
      <c r="BB45" s="76">
        <v>0</v>
      </c>
      <c r="BC45" s="76">
        <v>0</v>
      </c>
    </row>
    <row r="46" spans="1:55" s="61" customFormat="1" ht="12" customHeight="1">
      <c r="A46" s="70" t="s">
        <v>85</v>
      </c>
      <c r="B46" s="117" t="s">
        <v>165</v>
      </c>
      <c r="C46" s="70" t="s">
        <v>166</v>
      </c>
      <c r="D46" s="76">
        <f>SUM(E46,+H46,+K46)</f>
        <v>1515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1515</v>
      </c>
      <c r="L46" s="76">
        <v>959</v>
      </c>
      <c r="M46" s="76">
        <v>556</v>
      </c>
      <c r="N46" s="76">
        <f>SUM(O46,+V46,+AC46)</f>
        <v>1515</v>
      </c>
      <c r="O46" s="76">
        <f>SUM(P46:U46)</f>
        <v>959</v>
      </c>
      <c r="P46" s="76">
        <v>959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556</v>
      </c>
      <c r="W46" s="76">
        <v>556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4</v>
      </c>
      <c r="AG46" s="76">
        <v>4</v>
      </c>
      <c r="AH46" s="76">
        <v>0</v>
      </c>
      <c r="AI46" s="76">
        <v>0</v>
      </c>
      <c r="AJ46" s="76">
        <f>SUM(AK46:AS46)</f>
        <v>62</v>
      </c>
      <c r="AK46" s="76">
        <v>62</v>
      </c>
      <c r="AL46" s="76">
        <v>0</v>
      </c>
      <c r="AM46" s="76">
        <v>0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4</v>
      </c>
      <c r="AU46" s="76">
        <v>4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208</v>
      </c>
      <c r="C2" s="46" t="s">
        <v>86</v>
      </c>
      <c r="D2" s="187" t="s">
        <v>209</v>
      </c>
      <c r="E2" s="3"/>
      <c r="F2" s="3"/>
      <c r="G2" s="3"/>
      <c r="H2" s="3"/>
      <c r="I2" s="3"/>
      <c r="J2" s="3"/>
      <c r="K2" s="3"/>
      <c r="L2" s="3" t="str">
        <f>LEFT(C2,2)</f>
        <v>29</v>
      </c>
      <c r="M2" s="3" t="str">
        <f>IF(L2&lt;&gt;"",VLOOKUP(L2,$AI$6:$AJ$52,2,FALSE),"-")</f>
        <v>奈良県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210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211</v>
      </c>
      <c r="G6" s="150"/>
      <c r="H6" s="39" t="s">
        <v>212</v>
      </c>
      <c r="I6" s="39" t="s">
        <v>213</v>
      </c>
      <c r="J6" s="39" t="s">
        <v>214</v>
      </c>
      <c r="K6" s="5" t="s">
        <v>215</v>
      </c>
      <c r="L6" s="16" t="s">
        <v>216</v>
      </c>
      <c r="M6" s="40" t="s">
        <v>217</v>
      </c>
      <c r="AF6" s="11">
        <f>+'水洗化人口等'!B6</f>
        <v>0</v>
      </c>
      <c r="AG6" s="11">
        <v>6</v>
      </c>
      <c r="AI6" s="43" t="s">
        <v>218</v>
      </c>
      <c r="AJ6" s="3" t="s">
        <v>53</v>
      </c>
    </row>
    <row r="7" spans="2:36" ht="16.5" customHeight="1">
      <c r="B7" s="151" t="s">
        <v>219</v>
      </c>
      <c r="C7" s="6" t="s">
        <v>220</v>
      </c>
      <c r="D7" s="17">
        <f>AD7</f>
        <v>113509</v>
      </c>
      <c r="F7" s="188" t="s">
        <v>221</v>
      </c>
      <c r="G7" s="7" t="s">
        <v>184</v>
      </c>
      <c r="H7" s="18">
        <f>AD14</f>
        <v>90248</v>
      </c>
      <c r="I7" s="18">
        <f>AD24</f>
        <v>170173</v>
      </c>
      <c r="J7" s="18">
        <f>SUM(H7:I7)</f>
        <v>260421</v>
      </c>
      <c r="K7" s="19">
        <f>IF(J$13&gt;0,J7/J$13,0)</f>
        <v>0.9982443968276481</v>
      </c>
      <c r="L7" s="20">
        <f>AD34</f>
        <v>2535</v>
      </c>
      <c r="M7" s="21">
        <f>AD37</f>
        <v>291</v>
      </c>
      <c r="AA7" s="4" t="s">
        <v>220</v>
      </c>
      <c r="AB7" s="47" t="s">
        <v>222</v>
      </c>
      <c r="AC7" s="47" t="s">
        <v>223</v>
      </c>
      <c r="AD7" s="11">
        <f ca="1">IF(AD$2=0,INDIRECT(AB7&amp;"!"&amp;AC7&amp;$AG$2),0)</f>
        <v>113509</v>
      </c>
      <c r="AF7" s="43" t="str">
        <f>+'水洗化人口等'!B7</f>
        <v>29000</v>
      </c>
      <c r="AG7" s="11">
        <v>7</v>
      </c>
      <c r="AI7" s="43" t="s">
        <v>224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742</v>
      </c>
      <c r="F8" s="159"/>
      <c r="G8" s="7" t="s">
        <v>186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222</v>
      </c>
      <c r="AC8" s="47" t="s">
        <v>225</v>
      </c>
      <c r="AD8" s="11">
        <f ca="1">IF(AD$2=0,INDIRECT(AB8&amp;"!"&amp;AC8&amp;$AG$2),0)</f>
        <v>742</v>
      </c>
      <c r="AF8" s="43" t="str">
        <f>+'水洗化人口等'!B8</f>
        <v>29201</v>
      </c>
      <c r="AG8" s="11">
        <v>8</v>
      </c>
      <c r="AI8" s="43" t="s">
        <v>226</v>
      </c>
      <c r="AJ8" s="3" t="s">
        <v>51</v>
      </c>
    </row>
    <row r="9" spans="2:36" ht="16.5" customHeight="1">
      <c r="B9" s="153"/>
      <c r="C9" s="8" t="s">
        <v>227</v>
      </c>
      <c r="D9" s="23">
        <f>SUM(D7:D8)</f>
        <v>114251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228</v>
      </c>
      <c r="AB9" s="47" t="s">
        <v>222</v>
      </c>
      <c r="AC9" s="47" t="s">
        <v>229</v>
      </c>
      <c r="AD9" s="11">
        <f ca="1">IF(AD$2=0,INDIRECT(AB9&amp;"!"&amp;AC9&amp;$AG$2),0)</f>
        <v>918974</v>
      </c>
      <c r="AF9" s="43" t="str">
        <f>+'水洗化人口等'!B9</f>
        <v>29202</v>
      </c>
      <c r="AG9" s="11">
        <v>9</v>
      </c>
      <c r="AI9" s="43" t="s">
        <v>230</v>
      </c>
      <c r="AJ9" s="3" t="s">
        <v>50</v>
      </c>
    </row>
    <row r="10" spans="2:36" ht="16.5" customHeight="1">
      <c r="B10" s="154" t="s">
        <v>231</v>
      </c>
      <c r="C10" s="189" t="s">
        <v>228</v>
      </c>
      <c r="D10" s="22">
        <f>AD9</f>
        <v>918974</v>
      </c>
      <c r="F10" s="159"/>
      <c r="G10" s="7" t="s">
        <v>200</v>
      </c>
      <c r="H10" s="18">
        <f>AD17</f>
        <v>280</v>
      </c>
      <c r="I10" s="18">
        <f>AD27</f>
        <v>178</v>
      </c>
      <c r="J10" s="18">
        <f>SUM(H10:I10)</f>
        <v>458</v>
      </c>
      <c r="K10" s="19">
        <f>IF(J$13&gt;0,J10/J$13,0)</f>
        <v>0.0017556031723519332</v>
      </c>
      <c r="L10" s="24" t="s">
        <v>232</v>
      </c>
      <c r="M10" s="25" t="s">
        <v>232</v>
      </c>
      <c r="AA10" s="4" t="s">
        <v>233</v>
      </c>
      <c r="AB10" s="47" t="s">
        <v>222</v>
      </c>
      <c r="AC10" s="47" t="s">
        <v>234</v>
      </c>
      <c r="AD10" s="11">
        <f ca="1">IF(AD$2=0,INDIRECT(AB10&amp;"!"&amp;AC10&amp;$AG$2),0)</f>
        <v>5416</v>
      </c>
      <c r="AF10" s="43" t="str">
        <f>+'水洗化人口等'!B10</f>
        <v>29203</v>
      </c>
      <c r="AG10" s="11">
        <v>10</v>
      </c>
      <c r="AI10" s="43" t="s">
        <v>235</v>
      </c>
      <c r="AJ10" s="3" t="s">
        <v>49</v>
      </c>
    </row>
    <row r="11" spans="2:36" ht="16.5" customHeight="1">
      <c r="B11" s="155"/>
      <c r="C11" s="7" t="s">
        <v>233</v>
      </c>
      <c r="D11" s="22">
        <f>AD10</f>
        <v>5416</v>
      </c>
      <c r="F11" s="159"/>
      <c r="G11" s="7" t="s">
        <v>202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232</v>
      </c>
      <c r="M11" s="25" t="s">
        <v>232</v>
      </c>
      <c r="AA11" s="4" t="s">
        <v>236</v>
      </c>
      <c r="AB11" s="47" t="s">
        <v>222</v>
      </c>
      <c r="AC11" s="47" t="s">
        <v>237</v>
      </c>
      <c r="AD11" s="11">
        <f ca="1">IF(AD$2=0,INDIRECT(AB11&amp;"!"&amp;AC11&amp;$AG$2),0)</f>
        <v>382254</v>
      </c>
      <c r="AF11" s="43" t="str">
        <f>+'水洗化人口等'!B11</f>
        <v>29204</v>
      </c>
      <c r="AG11" s="11">
        <v>11</v>
      </c>
      <c r="AI11" s="43" t="s">
        <v>238</v>
      </c>
      <c r="AJ11" s="3" t="s">
        <v>48</v>
      </c>
    </row>
    <row r="12" spans="2:36" ht="16.5" customHeight="1">
      <c r="B12" s="155"/>
      <c r="C12" s="7" t="s">
        <v>236</v>
      </c>
      <c r="D12" s="22">
        <f>AD11</f>
        <v>382254</v>
      </c>
      <c r="F12" s="159"/>
      <c r="G12" s="7" t="s">
        <v>204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232</v>
      </c>
      <c r="M12" s="25" t="s">
        <v>232</v>
      </c>
      <c r="AA12" s="4" t="s">
        <v>239</v>
      </c>
      <c r="AB12" s="47" t="s">
        <v>222</v>
      </c>
      <c r="AC12" s="47" t="s">
        <v>240</v>
      </c>
      <c r="AD12" s="11">
        <f ca="1">IF(AD$2=0,INDIRECT(AB12&amp;"!"&amp;AC12&amp;$AG$2),0)</f>
        <v>123284</v>
      </c>
      <c r="AF12" s="43" t="str">
        <f>+'水洗化人口等'!B12</f>
        <v>29205</v>
      </c>
      <c r="AG12" s="11">
        <v>12</v>
      </c>
      <c r="AI12" s="43" t="s">
        <v>241</v>
      </c>
      <c r="AJ12" s="3" t="s">
        <v>47</v>
      </c>
    </row>
    <row r="13" spans="2:36" ht="16.5" customHeight="1">
      <c r="B13" s="156"/>
      <c r="C13" s="8" t="s">
        <v>227</v>
      </c>
      <c r="D13" s="23">
        <f>SUM(D10:D12)</f>
        <v>1306644</v>
      </c>
      <c r="F13" s="160"/>
      <c r="G13" s="7" t="s">
        <v>227</v>
      </c>
      <c r="H13" s="18">
        <f>SUM(H7:H12)</f>
        <v>90528</v>
      </c>
      <c r="I13" s="18">
        <f>SUM(I7:I12)</f>
        <v>170351</v>
      </c>
      <c r="J13" s="18">
        <f>SUM(J7:J12)</f>
        <v>260879</v>
      </c>
      <c r="K13" s="19">
        <v>1</v>
      </c>
      <c r="L13" s="24" t="s">
        <v>232</v>
      </c>
      <c r="M13" s="25" t="s">
        <v>232</v>
      </c>
      <c r="AA13" s="4" t="s">
        <v>60</v>
      </c>
      <c r="AB13" s="47" t="s">
        <v>222</v>
      </c>
      <c r="AC13" s="47" t="s">
        <v>242</v>
      </c>
      <c r="AD13" s="11">
        <f ca="1">IF(AD$2=0,INDIRECT(AB13&amp;"!"&amp;AC13&amp;$AG$2),0)</f>
        <v>11254</v>
      </c>
      <c r="AF13" s="43" t="str">
        <f>+'水洗化人口等'!B13</f>
        <v>29206</v>
      </c>
      <c r="AG13" s="11">
        <v>13</v>
      </c>
      <c r="AI13" s="43" t="s">
        <v>243</v>
      </c>
      <c r="AJ13" s="3" t="s">
        <v>46</v>
      </c>
    </row>
    <row r="14" spans="2:36" ht="16.5" customHeight="1" thickBot="1">
      <c r="B14" s="157" t="s">
        <v>244</v>
      </c>
      <c r="C14" s="158"/>
      <c r="D14" s="26">
        <f>SUM(D9,D13)</f>
        <v>1420895</v>
      </c>
      <c r="F14" s="161" t="s">
        <v>245</v>
      </c>
      <c r="G14" s="162"/>
      <c r="H14" s="18">
        <f>AD20</f>
        <v>302</v>
      </c>
      <c r="I14" s="18">
        <f>AD30</f>
        <v>144</v>
      </c>
      <c r="J14" s="18">
        <f>SUM(H14:I14)</f>
        <v>446</v>
      </c>
      <c r="K14" s="27" t="s">
        <v>232</v>
      </c>
      <c r="L14" s="24" t="s">
        <v>232</v>
      </c>
      <c r="M14" s="25" t="s">
        <v>232</v>
      </c>
      <c r="AA14" s="4" t="s">
        <v>184</v>
      </c>
      <c r="AB14" s="47" t="s">
        <v>246</v>
      </c>
      <c r="AC14" s="47" t="s">
        <v>240</v>
      </c>
      <c r="AD14" s="11">
        <f ca="1">IF(AD$2=0,INDIRECT(AB14&amp;"!"&amp;AC14&amp;$AG$2),0)</f>
        <v>90248</v>
      </c>
      <c r="AF14" s="43" t="str">
        <f>+'水洗化人口等'!B14</f>
        <v>29207</v>
      </c>
      <c r="AG14" s="11">
        <v>14</v>
      </c>
      <c r="AI14" s="43" t="s">
        <v>247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11254</v>
      </c>
      <c r="F15" s="157" t="s">
        <v>54</v>
      </c>
      <c r="G15" s="158"/>
      <c r="H15" s="28">
        <f>SUM(H13:H14)</f>
        <v>90830</v>
      </c>
      <c r="I15" s="28">
        <f>SUM(I13:I14)</f>
        <v>170495</v>
      </c>
      <c r="J15" s="28">
        <f>SUM(J13:J14)</f>
        <v>261325</v>
      </c>
      <c r="K15" s="29" t="s">
        <v>232</v>
      </c>
      <c r="L15" s="30">
        <f>SUM(L7:L9)</f>
        <v>2535</v>
      </c>
      <c r="M15" s="31">
        <f>SUM(M7:M9)</f>
        <v>291</v>
      </c>
      <c r="AA15" s="4" t="s">
        <v>186</v>
      </c>
      <c r="AB15" s="47" t="s">
        <v>246</v>
      </c>
      <c r="AC15" s="47" t="s">
        <v>248</v>
      </c>
      <c r="AD15" s="11">
        <f ca="1">IF(AD$2=0,INDIRECT(AB15&amp;"!"&amp;AC15&amp;$AG$2),0)</f>
        <v>0</v>
      </c>
      <c r="AF15" s="43" t="str">
        <f>+'水洗化人口等'!B15</f>
        <v>29208</v>
      </c>
      <c r="AG15" s="11">
        <v>15</v>
      </c>
      <c r="AI15" s="43" t="s">
        <v>249</v>
      </c>
      <c r="AJ15" s="3" t="s">
        <v>44</v>
      </c>
    </row>
    <row r="16" spans="2:36" ht="16.5" customHeight="1" thickBot="1">
      <c r="B16" s="190" t="s">
        <v>250</v>
      </c>
      <c r="AA16" s="4" t="s">
        <v>1</v>
      </c>
      <c r="AB16" s="47" t="s">
        <v>246</v>
      </c>
      <c r="AC16" s="47" t="s">
        <v>242</v>
      </c>
      <c r="AD16" s="11">
        <f ca="1">IF(AD$2=0,INDIRECT(AB16&amp;"!"&amp;AC16&amp;$AG$2),0)</f>
        <v>0</v>
      </c>
      <c r="AF16" s="43" t="str">
        <f>+'水洗化人口等'!B16</f>
        <v>29209</v>
      </c>
      <c r="AG16" s="11">
        <v>16</v>
      </c>
      <c r="AI16" s="43" t="s">
        <v>251</v>
      </c>
      <c r="AJ16" s="3" t="s">
        <v>43</v>
      </c>
    </row>
    <row r="17" spans="3:36" ht="16.5" customHeight="1" thickBot="1">
      <c r="C17" s="32">
        <f>AD12</f>
        <v>123284</v>
      </c>
      <c r="D17" s="4" t="s">
        <v>252</v>
      </c>
      <c r="J17" s="15"/>
      <c r="AA17" s="4" t="s">
        <v>200</v>
      </c>
      <c r="AB17" s="47" t="s">
        <v>246</v>
      </c>
      <c r="AC17" s="47" t="s">
        <v>253</v>
      </c>
      <c r="AD17" s="11">
        <f ca="1">IF(AD$2=0,INDIRECT(AB17&amp;"!"&amp;AC17&amp;$AG$2),0)</f>
        <v>280</v>
      </c>
      <c r="AF17" s="43" t="str">
        <f>+'水洗化人口等'!B17</f>
        <v>29210</v>
      </c>
      <c r="AG17" s="11">
        <v>17</v>
      </c>
      <c r="AI17" s="43" t="s">
        <v>254</v>
      </c>
      <c r="AJ17" s="3" t="s">
        <v>42</v>
      </c>
    </row>
    <row r="18" spans="6:36" ht="30" customHeight="1">
      <c r="F18" s="149" t="s">
        <v>255</v>
      </c>
      <c r="G18" s="150"/>
      <c r="H18" s="39" t="s">
        <v>212</v>
      </c>
      <c r="I18" s="39" t="s">
        <v>213</v>
      </c>
      <c r="J18" s="42" t="s">
        <v>214</v>
      </c>
      <c r="AA18" s="4" t="s">
        <v>202</v>
      </c>
      <c r="AB18" s="47" t="s">
        <v>246</v>
      </c>
      <c r="AC18" s="47" t="s">
        <v>256</v>
      </c>
      <c r="AD18" s="11">
        <f ca="1">IF(AD$2=0,INDIRECT(AB18&amp;"!"&amp;AC18&amp;$AG$2),0)</f>
        <v>0</v>
      </c>
      <c r="AF18" s="43" t="str">
        <f>+'水洗化人口等'!B18</f>
        <v>29211</v>
      </c>
      <c r="AG18" s="11">
        <v>18</v>
      </c>
      <c r="AI18" s="43" t="s">
        <v>257</v>
      </c>
      <c r="AJ18" s="3" t="s">
        <v>41</v>
      </c>
    </row>
    <row r="19" spans="3:36" ht="16.5" customHeight="1">
      <c r="C19" s="41" t="s">
        <v>258</v>
      </c>
      <c r="D19" s="10">
        <f>IF(D$14&gt;0,D13/D$14,0)</f>
        <v>0.9195922288416808</v>
      </c>
      <c r="F19" s="161" t="s">
        <v>259</v>
      </c>
      <c r="G19" s="162"/>
      <c r="H19" s="18">
        <f>AD21</f>
        <v>6722</v>
      </c>
      <c r="I19" s="18">
        <f>AD31</f>
        <v>8158</v>
      </c>
      <c r="J19" s="22">
        <f>SUM(H19:I19)</f>
        <v>14880</v>
      </c>
      <c r="AA19" s="4" t="s">
        <v>204</v>
      </c>
      <c r="AB19" s="47" t="s">
        <v>246</v>
      </c>
      <c r="AC19" s="47" t="s">
        <v>260</v>
      </c>
      <c r="AD19" s="11">
        <f ca="1">IF(AD$2=0,INDIRECT(AB19&amp;"!"&amp;AC19&amp;$AG$2),0)</f>
        <v>0</v>
      </c>
      <c r="AF19" s="43" t="str">
        <f>+'水洗化人口等'!B19</f>
        <v>29212</v>
      </c>
      <c r="AG19" s="11">
        <v>19</v>
      </c>
      <c r="AI19" s="43" t="s">
        <v>261</v>
      </c>
      <c r="AJ19" s="3" t="s">
        <v>40</v>
      </c>
    </row>
    <row r="20" spans="3:36" ht="16.5" customHeight="1">
      <c r="C20" s="41" t="s">
        <v>262</v>
      </c>
      <c r="D20" s="10">
        <f>IF(D$14&gt;0,D9/D$14,0)</f>
        <v>0.08040777115831922</v>
      </c>
      <c r="F20" s="161" t="s">
        <v>263</v>
      </c>
      <c r="G20" s="162"/>
      <c r="H20" s="18">
        <f>AD22</f>
        <v>48695</v>
      </c>
      <c r="I20" s="18">
        <f>AD32</f>
        <v>27757</v>
      </c>
      <c r="J20" s="22">
        <f>SUM(H20:I20)</f>
        <v>76452</v>
      </c>
      <c r="AA20" s="4" t="s">
        <v>245</v>
      </c>
      <c r="AB20" s="47" t="s">
        <v>246</v>
      </c>
      <c r="AC20" s="47" t="s">
        <v>264</v>
      </c>
      <c r="AD20" s="11">
        <f ca="1">IF(AD$2=0,INDIRECT(AB20&amp;"!"&amp;AC20&amp;$AG$2),0)</f>
        <v>302</v>
      </c>
      <c r="AF20" s="43" t="str">
        <f>+'水洗化人口等'!B20</f>
        <v>29322</v>
      </c>
      <c r="AG20" s="11">
        <v>20</v>
      </c>
      <c r="AI20" s="43" t="s">
        <v>265</v>
      </c>
      <c r="AJ20" s="3" t="s">
        <v>39</v>
      </c>
    </row>
    <row r="21" spans="3:36" ht="16.5" customHeight="1">
      <c r="C21" s="41" t="s">
        <v>266</v>
      </c>
      <c r="D21" s="10">
        <f>IF(D$14&gt;0,D10/D$14,0)</f>
        <v>0.6467571495430697</v>
      </c>
      <c r="F21" s="161" t="s">
        <v>267</v>
      </c>
      <c r="G21" s="162"/>
      <c r="H21" s="18">
        <f>AD23</f>
        <v>35017</v>
      </c>
      <c r="I21" s="18">
        <f>AD33</f>
        <v>134701</v>
      </c>
      <c r="J21" s="22">
        <f>SUM(H21:I21)</f>
        <v>169718</v>
      </c>
      <c r="AA21" s="4" t="s">
        <v>259</v>
      </c>
      <c r="AB21" s="47" t="s">
        <v>246</v>
      </c>
      <c r="AC21" s="47" t="s">
        <v>268</v>
      </c>
      <c r="AD21" s="11">
        <f ca="1">IF(AD$2=0,INDIRECT(AB21&amp;"!"&amp;AC21&amp;$AG$2),0)</f>
        <v>6722</v>
      </c>
      <c r="AF21" s="43" t="str">
        <f>+'水洗化人口等'!B21</f>
        <v>29342</v>
      </c>
      <c r="AG21" s="11">
        <v>21</v>
      </c>
      <c r="AI21" s="43" t="s">
        <v>269</v>
      </c>
      <c r="AJ21" s="3" t="s">
        <v>38</v>
      </c>
    </row>
    <row r="22" spans="3:36" ht="16.5" customHeight="1" thickBot="1">
      <c r="C22" s="41" t="s">
        <v>270</v>
      </c>
      <c r="D22" s="10">
        <f>IF(D$14&gt;0,D12/D$14,0)</f>
        <v>0.26902339722498847</v>
      </c>
      <c r="F22" s="157" t="s">
        <v>54</v>
      </c>
      <c r="G22" s="158"/>
      <c r="H22" s="28">
        <f>SUM(H19:H21)</f>
        <v>90434</v>
      </c>
      <c r="I22" s="28">
        <f>SUM(I19:I21)</f>
        <v>170616</v>
      </c>
      <c r="J22" s="33">
        <f>SUM(J19:J21)</f>
        <v>261050</v>
      </c>
      <c r="AA22" s="4" t="s">
        <v>263</v>
      </c>
      <c r="AB22" s="47" t="s">
        <v>246</v>
      </c>
      <c r="AC22" s="47" t="s">
        <v>271</v>
      </c>
      <c r="AD22" s="11">
        <f ca="1">IF(AD$2=0,INDIRECT(AB22&amp;"!"&amp;AC22&amp;$AG$2),0)</f>
        <v>48695</v>
      </c>
      <c r="AF22" s="43" t="str">
        <f>+'水洗化人口等'!B22</f>
        <v>29343</v>
      </c>
      <c r="AG22" s="11">
        <v>22</v>
      </c>
      <c r="AI22" s="43" t="s">
        <v>272</v>
      </c>
      <c r="AJ22" s="3" t="s">
        <v>37</v>
      </c>
    </row>
    <row r="23" spans="3:36" ht="16.5" customHeight="1">
      <c r="C23" s="41" t="s">
        <v>273</v>
      </c>
      <c r="D23" s="10">
        <f>IF(D$14&gt;0,C17/D$14,0)</f>
        <v>0.08676503189890879</v>
      </c>
      <c r="F23" s="9"/>
      <c r="J23" s="34"/>
      <c r="AA23" s="4" t="s">
        <v>267</v>
      </c>
      <c r="AB23" s="47" t="s">
        <v>246</v>
      </c>
      <c r="AC23" s="47" t="s">
        <v>274</v>
      </c>
      <c r="AD23" s="11">
        <f ca="1">IF(AD$2=0,INDIRECT(AB23&amp;"!"&amp;AC23&amp;$AG$2),0)</f>
        <v>35017</v>
      </c>
      <c r="AF23" s="43" t="str">
        <f>+'水洗化人口等'!B23</f>
        <v>29344</v>
      </c>
      <c r="AG23" s="11">
        <v>23</v>
      </c>
      <c r="AI23" s="43" t="s">
        <v>275</v>
      </c>
      <c r="AJ23" s="3" t="s">
        <v>36</v>
      </c>
    </row>
    <row r="24" spans="3:36" ht="16.5" customHeight="1" thickBot="1">
      <c r="C24" s="41" t="s">
        <v>276</v>
      </c>
      <c r="D24" s="10">
        <f>IF(D$9&gt;0,D7/D$9,0)</f>
        <v>0.9935055273039186</v>
      </c>
      <c r="J24" s="35" t="s">
        <v>277</v>
      </c>
      <c r="AA24" s="4" t="s">
        <v>184</v>
      </c>
      <c r="AB24" s="47" t="s">
        <v>246</v>
      </c>
      <c r="AC24" s="47" t="s">
        <v>278</v>
      </c>
      <c r="AD24" s="11">
        <f ca="1">IF(AD$2=0,INDIRECT(AB24&amp;"!"&amp;AC24&amp;$AG$2),0)</f>
        <v>170173</v>
      </c>
      <c r="AF24" s="43" t="str">
        <f>+'水洗化人口等'!B24</f>
        <v>29345</v>
      </c>
      <c r="AG24" s="11">
        <v>24</v>
      </c>
      <c r="AI24" s="43" t="s">
        <v>279</v>
      </c>
      <c r="AJ24" s="3" t="s">
        <v>35</v>
      </c>
    </row>
    <row r="25" spans="3:36" ht="16.5" customHeight="1">
      <c r="C25" s="41" t="s">
        <v>280</v>
      </c>
      <c r="D25" s="10">
        <f>IF(D$9&gt;0,D8/D$9,0)</f>
        <v>0.006494472696081435</v>
      </c>
      <c r="F25" s="176" t="s">
        <v>6</v>
      </c>
      <c r="G25" s="177"/>
      <c r="H25" s="177"/>
      <c r="I25" s="169" t="s">
        <v>281</v>
      </c>
      <c r="J25" s="171" t="s">
        <v>282</v>
      </c>
      <c r="AA25" s="4" t="s">
        <v>186</v>
      </c>
      <c r="AB25" s="47" t="s">
        <v>246</v>
      </c>
      <c r="AC25" s="47" t="s">
        <v>283</v>
      </c>
      <c r="AD25" s="11">
        <f ca="1">IF(AD$2=0,INDIRECT(AB25&amp;"!"&amp;AC25&amp;$AG$2),0)</f>
        <v>0</v>
      </c>
      <c r="AF25" s="43" t="str">
        <f>+'水洗化人口等'!B25</f>
        <v>29361</v>
      </c>
      <c r="AG25" s="11">
        <v>25</v>
      </c>
      <c r="AI25" s="43" t="s">
        <v>284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246</v>
      </c>
      <c r="AC26" s="47" t="s">
        <v>285</v>
      </c>
      <c r="AD26" s="11">
        <f ca="1">IF(AD$2=0,INDIRECT(AB26&amp;"!"&amp;AC26&amp;$AG$2),0)</f>
        <v>0</v>
      </c>
      <c r="AF26" s="43" t="str">
        <f>+'水洗化人口等'!B26</f>
        <v>29362</v>
      </c>
      <c r="AG26" s="11">
        <v>26</v>
      </c>
      <c r="AI26" s="43" t="s">
        <v>286</v>
      </c>
      <c r="AJ26" s="3" t="s">
        <v>33</v>
      </c>
    </row>
    <row r="27" spans="6:36" ht="16.5" customHeight="1">
      <c r="F27" s="166" t="s">
        <v>189</v>
      </c>
      <c r="G27" s="167"/>
      <c r="H27" s="168"/>
      <c r="I27" s="20">
        <f>AD40</f>
        <v>5821</v>
      </c>
      <c r="J27" s="36">
        <f>AD49</f>
        <v>563</v>
      </c>
      <c r="AA27" s="4" t="s">
        <v>200</v>
      </c>
      <c r="AB27" s="47" t="s">
        <v>246</v>
      </c>
      <c r="AC27" s="47" t="s">
        <v>287</v>
      </c>
      <c r="AD27" s="11">
        <f ca="1">IF(AD$2=0,INDIRECT(AB27&amp;"!"&amp;AC27&amp;$AG$2),0)</f>
        <v>178</v>
      </c>
      <c r="AF27" s="43" t="str">
        <f>+'水洗化人口等'!B27</f>
        <v>29363</v>
      </c>
      <c r="AG27" s="11">
        <v>27</v>
      </c>
      <c r="AI27" s="43" t="s">
        <v>288</v>
      </c>
      <c r="AJ27" s="3" t="s">
        <v>32</v>
      </c>
    </row>
    <row r="28" spans="6:36" ht="16.5" customHeight="1">
      <c r="F28" s="173" t="s">
        <v>289</v>
      </c>
      <c r="G28" s="174"/>
      <c r="H28" s="175"/>
      <c r="I28" s="20">
        <f>AD41</f>
        <v>201</v>
      </c>
      <c r="J28" s="36">
        <f>AD50</f>
        <v>32</v>
      </c>
      <c r="AA28" s="4" t="s">
        <v>202</v>
      </c>
      <c r="AB28" s="47" t="s">
        <v>246</v>
      </c>
      <c r="AC28" s="47" t="s">
        <v>290</v>
      </c>
      <c r="AD28" s="11">
        <f ca="1">IF(AD$2=0,INDIRECT(AB28&amp;"!"&amp;AC28&amp;$AG$2),0)</f>
        <v>0</v>
      </c>
      <c r="AF28" s="43" t="str">
        <f>+'水洗化人口等'!B28</f>
        <v>29385</v>
      </c>
      <c r="AG28" s="11">
        <v>28</v>
      </c>
      <c r="AI28" s="43" t="s">
        <v>291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994</v>
      </c>
      <c r="J29" s="36">
        <f>AD51</f>
        <v>697</v>
      </c>
      <c r="AA29" s="4" t="s">
        <v>204</v>
      </c>
      <c r="AB29" s="47" t="s">
        <v>246</v>
      </c>
      <c r="AC29" s="47" t="s">
        <v>292</v>
      </c>
      <c r="AD29" s="11">
        <f ca="1">IF(AD$2=0,INDIRECT(AB29&amp;"!"&amp;AC29&amp;$AG$2),0)</f>
        <v>0</v>
      </c>
      <c r="AF29" s="43" t="str">
        <f>+'水洗化人口等'!B29</f>
        <v>29386</v>
      </c>
      <c r="AG29" s="11">
        <v>29</v>
      </c>
      <c r="AI29" s="43" t="s">
        <v>293</v>
      </c>
      <c r="AJ29" s="3" t="s">
        <v>30</v>
      </c>
    </row>
    <row r="30" spans="6:36" ht="16.5" customHeight="1">
      <c r="F30" s="166" t="s">
        <v>186</v>
      </c>
      <c r="G30" s="167"/>
      <c r="H30" s="168"/>
      <c r="I30" s="20">
        <f>AD43</f>
        <v>606</v>
      </c>
      <c r="J30" s="36">
        <f>AD52</f>
        <v>0</v>
      </c>
      <c r="AA30" s="4" t="s">
        <v>245</v>
      </c>
      <c r="AB30" s="47" t="s">
        <v>246</v>
      </c>
      <c r="AC30" s="47" t="s">
        <v>294</v>
      </c>
      <c r="AD30" s="11">
        <f ca="1">IF(AD$2=0,INDIRECT(AB30&amp;"!"&amp;AC30&amp;$AG$2),0)</f>
        <v>144</v>
      </c>
      <c r="AF30" s="43" t="str">
        <f>+'水洗化人口等'!B30</f>
        <v>29401</v>
      </c>
      <c r="AG30" s="11">
        <v>30</v>
      </c>
      <c r="AI30" s="43" t="s">
        <v>295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259</v>
      </c>
      <c r="AB31" s="47" t="s">
        <v>246</v>
      </c>
      <c r="AC31" s="47" t="s">
        <v>223</v>
      </c>
      <c r="AD31" s="11">
        <f ca="1">IF(AD$2=0,INDIRECT(AB31&amp;"!"&amp;AC31&amp;$AG$2),0)</f>
        <v>8158</v>
      </c>
      <c r="AF31" s="43" t="str">
        <f>+'水洗化人口等'!B31</f>
        <v>29402</v>
      </c>
      <c r="AG31" s="11">
        <v>31</v>
      </c>
      <c r="AI31" s="43" t="s">
        <v>296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232</v>
      </c>
      <c r="AA32" s="4" t="s">
        <v>263</v>
      </c>
      <c r="AB32" s="47" t="s">
        <v>246</v>
      </c>
      <c r="AC32" s="47" t="s">
        <v>297</v>
      </c>
      <c r="AD32" s="11">
        <f ca="1">IF(AD$2=0,INDIRECT(AB32&amp;"!"&amp;AC32&amp;$AG$2),0)</f>
        <v>27757</v>
      </c>
      <c r="AF32" s="43" t="str">
        <f>+'水洗化人口等'!B32</f>
        <v>29424</v>
      </c>
      <c r="AG32" s="11">
        <v>32</v>
      </c>
      <c r="AI32" s="43" t="s">
        <v>298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232</v>
      </c>
      <c r="AA33" s="4" t="s">
        <v>267</v>
      </c>
      <c r="AB33" s="47" t="s">
        <v>246</v>
      </c>
      <c r="AC33" s="47" t="s">
        <v>234</v>
      </c>
      <c r="AD33" s="11">
        <f ca="1">IF(AD$2=0,INDIRECT(AB33&amp;"!"&amp;AC33&amp;$AG$2),0)</f>
        <v>134701</v>
      </c>
      <c r="AF33" s="43" t="str">
        <f>+'水洗化人口等'!B33</f>
        <v>29425</v>
      </c>
      <c r="AG33" s="11">
        <v>33</v>
      </c>
      <c r="AI33" s="43" t="s">
        <v>299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232</v>
      </c>
      <c r="AA34" s="4" t="s">
        <v>184</v>
      </c>
      <c r="AB34" s="47" t="s">
        <v>246</v>
      </c>
      <c r="AC34" s="47" t="s">
        <v>300</v>
      </c>
      <c r="AD34" s="47">
        <f ca="1">IF(AD$2=0,INDIRECT(AB34&amp;"!"&amp;AC34&amp;$AG$2),0)</f>
        <v>2535</v>
      </c>
      <c r="AF34" s="43" t="str">
        <f>+'水洗化人口等'!B34</f>
        <v>29426</v>
      </c>
      <c r="AG34" s="11">
        <v>34</v>
      </c>
      <c r="AI34" s="43" t="s">
        <v>301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340</v>
      </c>
      <c r="J35" s="25" t="s">
        <v>232</v>
      </c>
      <c r="AA35" s="4" t="s">
        <v>186</v>
      </c>
      <c r="AB35" s="47" t="s">
        <v>246</v>
      </c>
      <c r="AC35" s="47" t="s">
        <v>302</v>
      </c>
      <c r="AD35" s="47">
        <f ca="1">IF(AD$2=0,INDIRECT(AB35&amp;"!"&amp;AC35&amp;$AG$2),0)</f>
        <v>0</v>
      </c>
      <c r="AF35" s="43" t="str">
        <f>+'水洗化人口等'!B35</f>
        <v>29427</v>
      </c>
      <c r="AG35" s="11">
        <v>35</v>
      </c>
      <c r="AI35" s="43" t="s">
        <v>303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7962</v>
      </c>
      <c r="J36" s="38">
        <f>SUM(J27:J31)</f>
        <v>1292</v>
      </c>
      <c r="AA36" s="4" t="s">
        <v>1</v>
      </c>
      <c r="AB36" s="47" t="s">
        <v>246</v>
      </c>
      <c r="AC36" s="47" t="s">
        <v>304</v>
      </c>
      <c r="AD36" s="47">
        <f ca="1">IF(AD$2=0,INDIRECT(AB36&amp;"!"&amp;AC36&amp;$AG$2),0)</f>
        <v>0</v>
      </c>
      <c r="AF36" s="43" t="str">
        <f>+'水洗化人口等'!B36</f>
        <v>29441</v>
      </c>
      <c r="AG36" s="11">
        <v>36</v>
      </c>
      <c r="AI36" s="43" t="s">
        <v>305</v>
      </c>
      <c r="AJ36" s="3" t="s">
        <v>23</v>
      </c>
    </row>
    <row r="37" spans="27:36" ht="13.5">
      <c r="AA37" s="4" t="s">
        <v>184</v>
      </c>
      <c r="AB37" s="47" t="s">
        <v>246</v>
      </c>
      <c r="AC37" s="47" t="s">
        <v>306</v>
      </c>
      <c r="AD37" s="47">
        <f ca="1">IF(AD$2=0,INDIRECT(AB37&amp;"!"&amp;AC37&amp;$AG$2),0)</f>
        <v>291</v>
      </c>
      <c r="AF37" s="43" t="str">
        <f>+'水洗化人口等'!B37</f>
        <v>29442</v>
      </c>
      <c r="AG37" s="11">
        <v>37</v>
      </c>
      <c r="AI37" s="43" t="s">
        <v>307</v>
      </c>
      <c r="AJ37" s="3" t="s">
        <v>22</v>
      </c>
    </row>
    <row r="38" spans="27:36" ht="13.5" hidden="1">
      <c r="AA38" s="4" t="s">
        <v>186</v>
      </c>
      <c r="AB38" s="47" t="s">
        <v>246</v>
      </c>
      <c r="AC38" s="47" t="s">
        <v>308</v>
      </c>
      <c r="AD38" s="47">
        <f ca="1">IF(AD$2=0,INDIRECT(AB38&amp;"!"&amp;AC38&amp;$AG$2),0)</f>
        <v>0</v>
      </c>
      <c r="AF38" s="43" t="str">
        <f>+'水洗化人口等'!B38</f>
        <v>29443</v>
      </c>
      <c r="AG38" s="11">
        <v>38</v>
      </c>
      <c r="AI38" s="43" t="s">
        <v>309</v>
      </c>
      <c r="AJ38" s="3" t="s">
        <v>21</v>
      </c>
    </row>
    <row r="39" spans="27:36" ht="13.5" hidden="1">
      <c r="AA39" s="4" t="s">
        <v>1</v>
      </c>
      <c r="AB39" s="47" t="s">
        <v>246</v>
      </c>
      <c r="AC39" s="47" t="s">
        <v>310</v>
      </c>
      <c r="AD39" s="47">
        <f ca="1">IF(AD$2=0,INDIRECT(AB39&amp;"!"&amp;AC39&amp;$AG$2),0)</f>
        <v>0</v>
      </c>
      <c r="AF39" s="43" t="str">
        <f>+'水洗化人口等'!B39</f>
        <v>29444</v>
      </c>
      <c r="AG39" s="11">
        <v>39</v>
      </c>
      <c r="AI39" s="43" t="s">
        <v>311</v>
      </c>
      <c r="AJ39" s="3" t="s">
        <v>20</v>
      </c>
    </row>
    <row r="40" spans="27:36" ht="13.5" hidden="1">
      <c r="AA40" s="4" t="s">
        <v>189</v>
      </c>
      <c r="AB40" s="47" t="s">
        <v>246</v>
      </c>
      <c r="AC40" s="47" t="s">
        <v>312</v>
      </c>
      <c r="AD40" s="47">
        <f ca="1">IF(AD$2=0,INDIRECT(AB40&amp;"!"&amp;AC40&amp;$AG$2),0)</f>
        <v>5821</v>
      </c>
      <c r="AF40" s="43" t="str">
        <f>+'水洗化人口等'!B40</f>
        <v>29446</v>
      </c>
      <c r="AG40" s="11">
        <v>40</v>
      </c>
      <c r="AI40" s="43" t="s">
        <v>313</v>
      </c>
      <c r="AJ40" s="3" t="s">
        <v>19</v>
      </c>
    </row>
    <row r="41" spans="27:36" ht="13.5" hidden="1">
      <c r="AA41" s="4" t="s">
        <v>289</v>
      </c>
      <c r="AB41" s="47" t="s">
        <v>246</v>
      </c>
      <c r="AC41" s="47" t="s">
        <v>314</v>
      </c>
      <c r="AD41" s="47">
        <f ca="1">IF(AD$2=0,INDIRECT(AB41&amp;"!"&amp;AC41&amp;$AG$2),0)</f>
        <v>201</v>
      </c>
      <c r="AF41" s="43" t="str">
        <f>+'水洗化人口等'!B41</f>
        <v>29447</v>
      </c>
      <c r="AG41" s="11">
        <v>41</v>
      </c>
      <c r="AI41" s="43" t="s">
        <v>315</v>
      </c>
      <c r="AJ41" s="3" t="s">
        <v>18</v>
      </c>
    </row>
    <row r="42" spans="27:36" ht="13.5" hidden="1">
      <c r="AA42" s="4" t="s">
        <v>0</v>
      </c>
      <c r="AB42" s="47" t="s">
        <v>246</v>
      </c>
      <c r="AC42" s="47" t="s">
        <v>316</v>
      </c>
      <c r="AD42" s="47">
        <f ca="1">IF(AD$2=0,INDIRECT(AB42&amp;"!"&amp;AC42&amp;$AG$2),0)</f>
        <v>994</v>
      </c>
      <c r="AF42" s="43" t="str">
        <f>+'水洗化人口等'!B42</f>
        <v>29449</v>
      </c>
      <c r="AG42" s="11">
        <v>42</v>
      </c>
      <c r="AI42" s="43" t="s">
        <v>317</v>
      </c>
      <c r="AJ42" s="3" t="s">
        <v>17</v>
      </c>
    </row>
    <row r="43" spans="27:36" ht="13.5" hidden="1">
      <c r="AA43" s="4" t="s">
        <v>186</v>
      </c>
      <c r="AB43" s="47" t="s">
        <v>246</v>
      </c>
      <c r="AC43" s="47" t="s">
        <v>318</v>
      </c>
      <c r="AD43" s="47">
        <f ca="1">IF(AD$2=0,INDIRECT(AB43&amp;"!"&amp;AC43&amp;$AG$2),0)</f>
        <v>606</v>
      </c>
      <c r="AF43" s="43" t="str">
        <f>+'水洗化人口等'!B43</f>
        <v>29450</v>
      </c>
      <c r="AG43" s="11">
        <v>43</v>
      </c>
      <c r="AI43" s="43" t="s">
        <v>319</v>
      </c>
      <c r="AJ43" s="3" t="s">
        <v>16</v>
      </c>
    </row>
    <row r="44" spans="27:36" ht="13.5" hidden="1">
      <c r="AA44" s="4" t="s">
        <v>1</v>
      </c>
      <c r="AB44" s="47" t="s">
        <v>246</v>
      </c>
      <c r="AC44" s="47" t="s">
        <v>320</v>
      </c>
      <c r="AD44" s="47">
        <f ca="1">IF(AD$2=0,INDIRECT(AB44&amp;"!"&amp;AC44&amp;$AG$2),0)</f>
        <v>0</v>
      </c>
      <c r="AF44" s="43" t="str">
        <f>+'水洗化人口等'!B44</f>
        <v>29451</v>
      </c>
      <c r="AG44" s="11">
        <v>44</v>
      </c>
      <c r="AI44" s="43" t="s">
        <v>321</v>
      </c>
      <c r="AJ44" s="3" t="s">
        <v>15</v>
      </c>
    </row>
    <row r="45" spans="27:36" ht="13.5" hidden="1">
      <c r="AA45" s="4" t="s">
        <v>2</v>
      </c>
      <c r="AB45" s="47" t="s">
        <v>246</v>
      </c>
      <c r="AC45" s="47" t="s">
        <v>322</v>
      </c>
      <c r="AD45" s="47">
        <f ca="1">IF(AD$2=0,INDIRECT(AB45&amp;"!"&amp;AC45&amp;$AG$2),0)</f>
        <v>0</v>
      </c>
      <c r="AF45" s="43" t="str">
        <f>+'水洗化人口等'!B45</f>
        <v>29452</v>
      </c>
      <c r="AG45" s="11">
        <v>45</v>
      </c>
      <c r="AI45" s="43" t="s">
        <v>323</v>
      </c>
      <c r="AJ45" s="3" t="s">
        <v>14</v>
      </c>
    </row>
    <row r="46" spans="27:36" ht="13.5" hidden="1">
      <c r="AA46" s="4" t="s">
        <v>3</v>
      </c>
      <c r="AB46" s="47" t="s">
        <v>246</v>
      </c>
      <c r="AC46" s="47" t="s">
        <v>324</v>
      </c>
      <c r="AD46" s="47">
        <f ca="1">IF(AD$2=0,INDIRECT(AB46&amp;"!"&amp;AC46&amp;$AG$2),0)</f>
        <v>0</v>
      </c>
      <c r="AF46" s="43" t="str">
        <f>+'水洗化人口等'!B46</f>
        <v>29453</v>
      </c>
      <c r="AG46" s="11">
        <v>46</v>
      </c>
      <c r="AI46" s="43" t="s">
        <v>325</v>
      </c>
      <c r="AJ46" s="3" t="s">
        <v>13</v>
      </c>
    </row>
    <row r="47" spans="27:36" ht="13.5" hidden="1">
      <c r="AA47" s="4" t="s">
        <v>4</v>
      </c>
      <c r="AB47" s="47" t="s">
        <v>246</v>
      </c>
      <c r="AC47" s="47" t="s">
        <v>326</v>
      </c>
      <c r="AD47" s="47">
        <f ca="1">IF(AD$2=0,INDIRECT(AB47&amp;"!"&amp;AC47&amp;$AG$2),0)</f>
        <v>0</v>
      </c>
      <c r="AF47" s="43">
        <f>+'水洗化人口等'!B47</f>
        <v>0</v>
      </c>
      <c r="AG47" s="11">
        <v>47</v>
      </c>
      <c r="AI47" s="43" t="s">
        <v>327</v>
      </c>
      <c r="AJ47" s="3" t="s">
        <v>12</v>
      </c>
    </row>
    <row r="48" spans="27:36" ht="13.5" hidden="1">
      <c r="AA48" s="4" t="s">
        <v>5</v>
      </c>
      <c r="AB48" s="47" t="s">
        <v>246</v>
      </c>
      <c r="AC48" s="47" t="s">
        <v>328</v>
      </c>
      <c r="AD48" s="47">
        <f ca="1">IF(AD$2=0,INDIRECT(AB48&amp;"!"&amp;AC48&amp;$AG$2),0)</f>
        <v>340</v>
      </c>
      <c r="AF48" s="43">
        <f>+'水洗化人口等'!B48</f>
        <v>0</v>
      </c>
      <c r="AG48" s="11">
        <v>48</v>
      </c>
      <c r="AI48" s="43" t="s">
        <v>329</v>
      </c>
      <c r="AJ48" s="3" t="s">
        <v>11</v>
      </c>
    </row>
    <row r="49" spans="27:36" ht="13.5" hidden="1">
      <c r="AA49" s="4" t="s">
        <v>189</v>
      </c>
      <c r="AB49" s="47" t="s">
        <v>246</v>
      </c>
      <c r="AC49" s="47" t="s">
        <v>330</v>
      </c>
      <c r="AD49" s="47">
        <f ca="1">IF(AD$2=0,INDIRECT(AB49&amp;"!"&amp;AC49&amp;$AG$2),0)</f>
        <v>563</v>
      </c>
      <c r="AF49" s="43">
        <f>+'水洗化人口等'!B49</f>
        <v>0</v>
      </c>
      <c r="AG49" s="11">
        <v>49</v>
      </c>
      <c r="AI49" s="43" t="s">
        <v>331</v>
      </c>
      <c r="AJ49" s="3" t="s">
        <v>10</v>
      </c>
    </row>
    <row r="50" spans="27:36" ht="13.5" hidden="1">
      <c r="AA50" s="4" t="s">
        <v>289</v>
      </c>
      <c r="AB50" s="47" t="s">
        <v>246</v>
      </c>
      <c r="AC50" s="47" t="s">
        <v>332</v>
      </c>
      <c r="AD50" s="47">
        <f ca="1">IF(AD$2=0,INDIRECT(AB50&amp;"!"&amp;AC50&amp;$AG$2),0)</f>
        <v>32</v>
      </c>
      <c r="AF50" s="43">
        <f>+'水洗化人口等'!B50</f>
        <v>0</v>
      </c>
      <c r="AG50" s="11">
        <v>50</v>
      </c>
      <c r="AI50" s="43" t="s">
        <v>333</v>
      </c>
      <c r="AJ50" s="3" t="s">
        <v>9</v>
      </c>
    </row>
    <row r="51" spans="27:36" ht="13.5" hidden="1">
      <c r="AA51" s="4" t="s">
        <v>0</v>
      </c>
      <c r="AB51" s="47" t="s">
        <v>246</v>
      </c>
      <c r="AC51" s="47" t="s">
        <v>334</v>
      </c>
      <c r="AD51" s="47">
        <f ca="1">IF(AD$2=0,INDIRECT(AB51&amp;"!"&amp;AC51&amp;$AG$2),0)</f>
        <v>697</v>
      </c>
      <c r="AF51" s="43">
        <f>+'水洗化人口等'!B51</f>
        <v>0</v>
      </c>
      <c r="AG51" s="11">
        <v>51</v>
      </c>
      <c r="AI51" s="43" t="s">
        <v>335</v>
      </c>
      <c r="AJ51" s="3" t="s">
        <v>8</v>
      </c>
    </row>
    <row r="52" spans="27:36" ht="13.5" hidden="1">
      <c r="AA52" s="4" t="s">
        <v>186</v>
      </c>
      <c r="AB52" s="47" t="s">
        <v>246</v>
      </c>
      <c r="AC52" s="47" t="s">
        <v>336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337</v>
      </c>
      <c r="AJ52" s="3" t="s">
        <v>7</v>
      </c>
    </row>
    <row r="53" spans="27:33" ht="13.5" hidden="1">
      <c r="AA53" s="4" t="s">
        <v>1</v>
      </c>
      <c r="AB53" s="47" t="s">
        <v>246</v>
      </c>
      <c r="AC53" s="47" t="s">
        <v>338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2011-02-23T10:26:03Z</dcterms:modified>
  <cp:category/>
  <cp:version/>
  <cp:contentType/>
  <cp:contentStatus/>
</cp:coreProperties>
</file>