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'市町村分担金内訳'!$2:$22</definedName>
    <definedName name="_xlnm.Print_Area" localSheetId="4">'組合分担金内訳'!$2:$48</definedName>
    <definedName name="_xlnm.Print_Area" localSheetId="3">'廃棄物事業経費（歳出）'!$2:$63</definedName>
    <definedName name="_xlnm.Print_Area" localSheetId="2">'廃棄物事業経費（歳入）'!$2:$63</definedName>
    <definedName name="_xlnm.Print_Area" localSheetId="0">'廃棄物事業経費（市町村）'!$2:$48</definedName>
    <definedName name="_xlnm.Print_Area" localSheetId="1">'廃棄物事業経費（組合）'!$2:$22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<sst xmlns="http://schemas.openxmlformats.org/spreadsheetml/2006/main" count="2499" uniqueCount="951">
  <si>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</si>
  <si>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</si>
  <si>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</si>
  <si>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</si>
  <si>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</si>
  <si>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</si>
  <si>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</si>
  <si>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</si>
  <si>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</si>
  <si>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</si>
  <si>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</si>
  <si>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</si>
  <si>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</si>
  <si>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</si>
  <si>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</si>
  <si>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</si>
  <si>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</si>
  <si>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</si>
  <si>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</si>
  <si>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</si>
  <si>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</si>
  <si>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</si>
  <si>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</si>
  <si>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</si>
  <si>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</si>
  <si>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</si>
  <si>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</si>
  <si>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</si>
  <si>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</si>
  <si>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</si>
  <si>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</si>
  <si>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</si>
  <si>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</si>
  <si>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</si>
  <si>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</si>
  <si>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</si>
  <si>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</si>
  <si>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</si>
  <si>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</si>
  <si>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</si>
  <si>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</si>
  <si>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</si>
  <si>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</si>
  <si>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</si>
  <si>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</si>
  <si>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</si>
  <si>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</si>
  <si>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</si>
  <si>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</si>
  <si>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</si>
  <si>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</si>
  <si>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</si>
  <si>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</si>
  <si>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</si>
  <si>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</si>
  <si>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</si>
  <si>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</si>
  <si>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</si>
  <si>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</si>
  <si>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</si>
  <si>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</si>
  <si>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</si>
  <si>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</si>
  <si>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</si>
  <si>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</si>
  <si>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</si>
  <si>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</si>
  <si>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</si>
  <si>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</si>
  <si>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</si>
  <si>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</si>
  <si>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</si>
  <si>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</si>
  <si>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</si>
  <si>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</si>
  <si>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</si>
  <si>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</si>
  <si>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</si>
  <si>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</si>
  <si>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</si>
  <si>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</si>
  <si>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</si>
  <si>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</si>
  <si>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</si>
  <si>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</si>
  <si>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</si>
  <si>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</si>
  <si>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</si>
  <si>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</si>
  <si>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</si>
  <si>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</si>
  <si>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</si>
  <si>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</si>
  <si>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</si>
  <si>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</si>
  <si>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</si>
  <si>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</si>
  <si>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</si>
  <si>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</si>
  <si>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</si>
  <si>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</si>
  <si>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</si>
  <si>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</si>
  <si>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</si>
  <si>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</si>
  <si>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</si>
  <si>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兵庫県</t>
  </si>
  <si>
    <t>28000</t>
  </si>
  <si>
    <t>28000</t>
  </si>
  <si>
    <t>-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</si>
  <si>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</si>
  <si>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</si>
  <si>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</si>
  <si>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</si>
  <si>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</si>
  <si>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</si>
  <si>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</si>
  <si>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</si>
  <si>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</si>
  <si>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</si>
  <si>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</si>
  <si>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</si>
  <si>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</si>
  <si>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</si>
  <si>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</si>
  <si>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</si>
  <si>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</si>
  <si>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</si>
  <si>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</si>
  <si>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</si>
  <si>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</si>
  <si>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</si>
  <si>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</si>
  <si>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</si>
  <si>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</si>
  <si>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</si>
  <si>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</si>
  <si>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</si>
  <si>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</si>
  <si>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</si>
  <si>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</si>
  <si>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</si>
  <si>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</si>
  <si>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</si>
  <si>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</si>
  <si>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</si>
  <si>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</si>
  <si>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</si>
  <si>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</si>
  <si>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</si>
  <si>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</si>
  <si>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</si>
  <si>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</si>
  <si>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</si>
  <si>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</si>
  <si>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</si>
  <si>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</si>
  <si>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</si>
  <si>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</si>
  <si>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</si>
  <si>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</si>
  <si>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</si>
  <si>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</si>
  <si>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</si>
  <si>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</si>
  <si>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</si>
  <si>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</si>
  <si>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</si>
  <si>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</si>
  <si>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</si>
  <si>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</si>
  <si>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</si>
  <si>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</si>
  <si>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</si>
  <si>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</si>
  <si>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</si>
  <si>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</si>
  <si>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</si>
  <si>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</si>
  <si>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</si>
  <si>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</si>
  <si>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</si>
  <si>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</si>
  <si>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</si>
  <si>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</si>
  <si>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</si>
  <si>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</si>
  <si>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</si>
  <si>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</si>
  <si>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</si>
  <si>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</si>
  <si>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</si>
  <si>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</si>
  <si>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</si>
  <si>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</si>
  <si>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</si>
  <si>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</si>
  <si>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</si>
  <si>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</si>
  <si>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</si>
  <si>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</si>
  <si>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</si>
  <si>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</si>
  <si>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</si>
  <si>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</si>
  <si>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</si>
  <si>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</si>
  <si>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</si>
  <si>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</si>
  <si>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</si>
  <si>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</si>
  <si>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</si>
  <si>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</si>
  <si>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</si>
  <si>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</si>
  <si>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</si>
  <si>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</si>
  <si>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</si>
  <si>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</si>
  <si>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</si>
  <si>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</si>
  <si>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</si>
  <si>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</si>
  <si>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</si>
  <si>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</si>
  <si>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</si>
  <si>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</si>
  <si>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</si>
  <si>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</si>
  <si>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</si>
  <si>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</si>
  <si>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</si>
  <si>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</si>
  <si>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</si>
  <si>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</si>
  <si>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</si>
  <si>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</si>
  <si>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</si>
  <si>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</si>
  <si>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</si>
  <si>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</si>
  <si>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</si>
  <si>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</si>
  <si>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</si>
  <si>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</si>
  <si>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</si>
  <si>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</si>
  <si>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</si>
  <si>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</si>
  <si>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</si>
  <si>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</si>
  <si>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</si>
  <si>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</si>
  <si>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</si>
  <si>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</si>
  <si>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</si>
  <si>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</si>
  <si>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</si>
  <si>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</si>
  <si>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</si>
  <si>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</si>
  <si>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</si>
  <si>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</si>
  <si>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</si>
  <si>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</si>
  <si>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</si>
  <si>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</si>
  <si>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</si>
  <si>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</si>
  <si>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</si>
  <si>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</si>
  <si>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</si>
  <si>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</si>
  <si>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兵庫県</t>
  </si>
  <si>
    <t>28000</t>
  </si>
  <si>
    <t>-</t>
  </si>
  <si>
    <t>兵庫県</t>
  </si>
  <si>
    <t>28810</t>
  </si>
  <si>
    <t>北播衛生事務組合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</si>
  <si>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</si>
  <si>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</si>
  <si>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</si>
  <si>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</si>
  <si>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</si>
  <si>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</si>
  <si>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28869</t>
  </si>
  <si>
    <t>氷上多可衛生事務組合</t>
  </si>
  <si>
    <t>28890</t>
  </si>
  <si>
    <t>洲本市・南あわじ市衛生事務組合</t>
  </si>
  <si>
    <t>28902</t>
  </si>
  <si>
    <t>加古郡衛生事務組合</t>
  </si>
  <si>
    <t>28904</t>
  </si>
  <si>
    <t>淡路広域行政事務組合</t>
  </si>
  <si>
    <t>28910</t>
  </si>
  <si>
    <t>宍粟環境事務組合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</si>
  <si>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</si>
  <si>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</si>
  <si>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</si>
  <si>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</si>
  <si>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</si>
  <si>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</si>
  <si>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</si>
  <si>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</si>
  <si>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28967</t>
  </si>
  <si>
    <t>猪名川上流広域ごみ処理施設組合</t>
  </si>
  <si>
    <t>28970</t>
  </si>
  <si>
    <t>にしはりま環境事務組合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</si>
  <si>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</si>
  <si>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</si>
  <si>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</si>
  <si>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</si>
  <si>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</si>
  <si>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</si>
  <si>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</si>
  <si>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</si>
  <si>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</si>
  <si>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</si>
  <si>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</si>
  <si>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</si>
  <si>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その他</t>
  </si>
  <si>
    <t>国庫支出金</t>
  </si>
  <si>
    <t>（市区町村
分担金）</t>
  </si>
  <si>
    <t>使用料及び
手数料</t>
  </si>
  <si>
    <t>（市区町村
分担金）</t>
  </si>
  <si>
    <t>（千円）</t>
  </si>
  <si>
    <t>（千円）</t>
  </si>
  <si>
    <t>（千円）</t>
  </si>
  <si>
    <t>（千円）</t>
  </si>
  <si>
    <t>（千円）</t>
  </si>
  <si>
    <t>兵庫県</t>
  </si>
  <si>
    <t>28000</t>
  </si>
  <si>
    <t>合計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</si>
  <si>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</si>
  <si>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</si>
  <si>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</si>
  <si>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</si>
  <si>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</si>
  <si>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</si>
  <si>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</si>
  <si>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</si>
  <si>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</si>
  <si>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</si>
  <si>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</si>
  <si>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</si>
  <si>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</si>
  <si>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</si>
  <si>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</si>
  <si>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</si>
  <si>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</si>
  <si>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</si>
  <si>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</si>
  <si>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</si>
  <si>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</si>
  <si>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</si>
  <si>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</si>
  <si>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</si>
  <si>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</si>
  <si>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</si>
  <si>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</si>
  <si>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</si>
  <si>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</si>
  <si>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</si>
  <si>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</si>
  <si>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</si>
  <si>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</si>
  <si>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</si>
  <si>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</si>
  <si>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</si>
  <si>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</si>
  <si>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</si>
  <si>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</si>
  <si>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</si>
  <si>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</si>
  <si>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</si>
  <si>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</si>
  <si>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</si>
  <si>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</si>
  <si>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</si>
  <si>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</si>
  <si>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</si>
  <si>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</si>
  <si>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</si>
  <si>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</si>
  <si>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</si>
  <si>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</si>
  <si>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</si>
  <si>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</si>
  <si>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</si>
  <si>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</si>
  <si>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</si>
  <si>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</si>
  <si>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</si>
  <si>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</si>
  <si>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</si>
  <si>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</si>
  <si>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</si>
  <si>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</si>
  <si>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</si>
  <si>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</si>
  <si>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</si>
  <si>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</si>
  <si>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</si>
  <si>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</si>
  <si>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</si>
  <si>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</si>
  <si>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</si>
  <si>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</si>
  <si>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</si>
  <si>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</si>
  <si>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</si>
  <si>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</si>
  <si>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</si>
  <si>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</si>
  <si>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</si>
  <si>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28810</t>
  </si>
  <si>
    <t>北播衛生事務組合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</si>
  <si>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</si>
  <si>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</si>
  <si>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</si>
  <si>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</si>
  <si>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</si>
  <si>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</si>
  <si>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28869</t>
  </si>
  <si>
    <t>氷上多可衛生事務組合</t>
  </si>
  <si>
    <t>28890</t>
  </si>
  <si>
    <t>洲本市・南あわじ市衛生事務組合</t>
  </si>
  <si>
    <t>28902</t>
  </si>
  <si>
    <t>加古郡衛生事務組合</t>
  </si>
  <si>
    <t>28904</t>
  </si>
  <si>
    <t>淡路広域行政事務組合</t>
  </si>
  <si>
    <t>28910</t>
  </si>
  <si>
    <t>宍粟環境事務組合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</si>
  <si>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</si>
  <si>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</si>
  <si>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</si>
  <si>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</si>
  <si>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</si>
  <si>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</si>
  <si>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</si>
  <si>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</si>
  <si>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28967</t>
  </si>
  <si>
    <t>猪名川上流広域ごみ処理施設組合</t>
  </si>
  <si>
    <t>28970</t>
  </si>
  <si>
    <t>にしはりま環境事務組合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</si>
  <si>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</si>
  <si>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</si>
  <si>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</si>
  <si>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</si>
  <si>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</si>
  <si>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</si>
  <si>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</si>
  <si>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</si>
  <si>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</si>
  <si>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</si>
  <si>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</si>
  <si>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</si>
  <si>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</si>
  <si>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</si>
  <si>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</si>
  <si>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</si>
  <si>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</si>
  <si>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</si>
  <si>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</si>
  <si>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</si>
  <si>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</si>
  <si>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</si>
  <si>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</si>
  <si>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</si>
  <si>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</si>
  <si>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</si>
  <si>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</si>
  <si>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</si>
  <si>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</si>
  <si>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</si>
  <si>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</si>
  <si>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兵庫県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</si>
  <si>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</si>
  <si>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</si>
  <si>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</si>
  <si>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</si>
  <si>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</si>
  <si>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</si>
  <si>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</si>
  <si>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</si>
  <si>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</si>
  <si>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</si>
  <si>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</si>
  <si>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</si>
  <si>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</si>
  <si>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</si>
  <si>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</si>
  <si>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</si>
  <si>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</si>
  <si>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</si>
  <si>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</si>
  <si>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</si>
  <si>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</si>
  <si>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</si>
  <si>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</si>
  <si>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</si>
  <si>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</si>
  <si>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</si>
  <si>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</si>
  <si>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</si>
  <si>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</si>
  <si>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</si>
  <si>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</si>
  <si>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</si>
  <si>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</si>
  <si>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</si>
  <si>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</si>
  <si>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</si>
  <si>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</si>
  <si>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</si>
  <si>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</si>
  <si>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</si>
  <si>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</si>
  <si>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</si>
  <si>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</si>
  <si>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</si>
  <si>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</si>
  <si>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</si>
  <si>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</si>
  <si>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</si>
  <si>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</si>
  <si>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</si>
  <si>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</si>
  <si>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</si>
  <si>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</si>
  <si>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</si>
  <si>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</si>
  <si>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</si>
  <si>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</si>
  <si>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</si>
  <si>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</si>
  <si>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</si>
  <si>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</si>
  <si>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</si>
  <si>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</si>
  <si>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</si>
  <si>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</si>
  <si>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</si>
  <si>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</si>
  <si>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</si>
  <si>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</si>
  <si>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</si>
  <si>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</si>
  <si>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</si>
  <si>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</si>
  <si>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</si>
  <si>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</si>
  <si>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</si>
  <si>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</si>
  <si>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</si>
  <si>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</si>
  <si>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</si>
  <si>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</si>
  <si>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</si>
  <si>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</si>
  <si>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28810</t>
  </si>
  <si>
    <t>北播衛生事務組合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</si>
  <si>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</si>
  <si>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</si>
  <si>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</si>
  <si>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</si>
  <si>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</si>
  <si>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</si>
  <si>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28869</t>
  </si>
  <si>
    <t>氷上多可衛生事務組合</t>
  </si>
  <si>
    <t>28890</t>
  </si>
  <si>
    <t>洲本市・南あわじ市衛生事務組合</t>
  </si>
  <si>
    <t>28902</t>
  </si>
  <si>
    <t>加古郡衛生事務組合</t>
  </si>
  <si>
    <t>28904</t>
  </si>
  <si>
    <t>淡路広域行政事務組合</t>
  </si>
  <si>
    <t>28910</t>
  </si>
  <si>
    <t>宍粟環境事務組合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</si>
  <si>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</si>
  <si>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</si>
  <si>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</si>
  <si>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</si>
  <si>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</si>
  <si>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</si>
  <si>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</si>
  <si>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</si>
  <si>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28967</t>
  </si>
  <si>
    <t>猪名川上流広域ごみ処理施設組合</t>
  </si>
  <si>
    <t>28970</t>
  </si>
  <si>
    <t>にしはりま環境事務組合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</si>
  <si>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</si>
  <si>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</si>
  <si>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</si>
  <si>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</si>
  <si>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</si>
  <si>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</si>
  <si>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</si>
  <si>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</si>
  <si>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</si>
  <si>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</si>
  <si>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</si>
  <si>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</si>
  <si>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</si>
  <si>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</si>
  <si>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</si>
  <si>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</si>
  <si>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</si>
  <si>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</si>
  <si>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</si>
  <si>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</si>
  <si>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</si>
  <si>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兵庫県</t>
  </si>
  <si>
    <t>28100</t>
  </si>
  <si>
    <t>神戸市</t>
  </si>
  <si>
    <t>28201</t>
  </si>
  <si>
    <t>姫路市</t>
  </si>
  <si>
    <t>28853</t>
  </si>
  <si>
    <t>中播衛生施設事務組合</t>
  </si>
  <si>
    <t>28951</t>
  </si>
  <si>
    <t>くれさか環境事務組合</t>
  </si>
  <si>
    <t>28910</t>
  </si>
  <si>
    <t>宍粟環境事務組合</t>
  </si>
  <si>
    <t>28970</t>
  </si>
  <si>
    <t>にしはりま環境事務組合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</si>
  <si>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</si>
  <si>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</si>
  <si>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</si>
  <si>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</si>
  <si>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</si>
  <si>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</si>
  <si>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</si>
  <si>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</si>
  <si>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28890</t>
  </si>
  <si>
    <t>洲本市・南あわじ市衛生事務組合</t>
  </si>
  <si>
    <t>28904</t>
  </si>
  <si>
    <t>淡路広域行政事務組合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</si>
  <si>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</si>
  <si>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</si>
  <si>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</si>
  <si>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</si>
  <si>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</si>
  <si>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</si>
  <si>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</si>
  <si>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</si>
  <si>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28955</t>
  </si>
  <si>
    <t>北但行政事務組合</t>
  </si>
  <si>
    <t>28210</t>
  </si>
  <si>
    <t>加古川市</t>
  </si>
  <si>
    <t>28212</t>
  </si>
  <si>
    <t>赤穂市</t>
  </si>
  <si>
    <t>28213</t>
  </si>
  <si>
    <t>西脇市</t>
  </si>
  <si>
    <t>28829</t>
  </si>
  <si>
    <t>北播磨清掃事務組合</t>
  </si>
  <si>
    <t>28810</t>
  </si>
  <si>
    <t>北播衛生事務組合</t>
  </si>
  <si>
    <t>28869</t>
  </si>
  <si>
    <t>氷上多可衛生事務組合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</si>
  <si>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</si>
  <si>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</si>
  <si>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</si>
  <si>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</si>
  <si>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</si>
  <si>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</si>
  <si>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</si>
  <si>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</si>
  <si>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28967</t>
  </si>
  <si>
    <t>猪名川上流広域ごみ処理施設組合</t>
  </si>
  <si>
    <t>28218</t>
  </si>
  <si>
    <t>小野市</t>
  </si>
  <si>
    <t>28932</t>
  </si>
  <si>
    <t>小野加東環境施設事務組合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</si>
  <si>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</si>
  <si>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</si>
  <si>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</si>
  <si>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</si>
  <si>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</si>
  <si>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</si>
  <si>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</si>
  <si>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</si>
  <si>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</si>
  <si>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</si>
  <si>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</si>
  <si>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</si>
  <si>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</si>
  <si>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</si>
  <si>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</si>
  <si>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</si>
  <si>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</si>
  <si>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</si>
  <si>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</si>
  <si>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</si>
  <si>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</si>
  <si>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</si>
  <si>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28817</t>
  </si>
  <si>
    <t>揖龍保健衛生施設事務組合</t>
  </si>
  <si>
    <t>28301</t>
  </si>
  <si>
    <t>猪名川町</t>
  </si>
  <si>
    <t>28365</t>
  </si>
  <si>
    <t>多可町</t>
  </si>
  <si>
    <t>28381</t>
  </si>
  <si>
    <t>稲美町</t>
  </si>
  <si>
    <t>28902</t>
  </si>
  <si>
    <t>加古郡衛生事務組合</t>
  </si>
  <si>
    <t>28382</t>
  </si>
  <si>
    <t>播磨町</t>
  </si>
  <si>
    <t>28442</t>
  </si>
  <si>
    <t>市川町</t>
  </si>
  <si>
    <t>28925</t>
  </si>
  <si>
    <t>中播北部行政事務組合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</si>
  <si>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</si>
  <si>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</si>
  <si>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</si>
  <si>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</si>
  <si>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</si>
  <si>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</si>
  <si>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</si>
  <si>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</si>
  <si>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</si>
  <si>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</si>
  <si>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</si>
  <si>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</si>
  <si>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</si>
  <si>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</si>
  <si>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</si>
  <si>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</si>
  <si>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</si>
  <si>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</si>
  <si>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</si>
  <si>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</si>
  <si>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</si>
  <si>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</si>
  <si>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</si>
  <si>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</si>
  <si>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</si>
  <si>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</si>
  <si>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</si>
  <si>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</si>
  <si>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</si>
  <si>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</si>
  <si>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</si>
  <si>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</si>
  <si>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</si>
  <si>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</si>
  <si>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</si>
  <si>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</si>
  <si>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</si>
  <si>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</si>
  <si>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</si>
  <si>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</si>
  <si>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</si>
  <si>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</si>
  <si>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</si>
  <si>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</si>
  <si>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</si>
  <si>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</si>
  <si>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</si>
  <si>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</si>
  <si>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</si>
  <si>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</si>
  <si>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</si>
  <si>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</si>
  <si>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</si>
  <si>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</si>
  <si>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</si>
  <si>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</si>
  <si>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</si>
  <si>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</si>
  <si>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</si>
  <si>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</si>
  <si>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</si>
  <si>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</si>
  <si>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</si>
  <si>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</si>
  <si>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</si>
  <si>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</si>
  <si>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</si>
  <si>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</si>
  <si>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</si>
  <si>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</si>
  <si>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</si>
  <si>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</si>
  <si>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</si>
  <si>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</si>
  <si>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</si>
  <si>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</si>
  <si>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</si>
  <si>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</si>
  <si>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</si>
  <si>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</si>
  <si>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</si>
  <si>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</si>
  <si>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</si>
  <si>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</si>
  <si>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</si>
  <si>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</si>
  <si>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</si>
  <si>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</si>
  <si>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</si>
  <si>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</si>
  <si>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</si>
  <si>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</si>
  <si>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</si>
  <si>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</si>
  <si>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</si>
  <si>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</si>
  <si>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</si>
  <si>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</si>
  <si>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</si>
  <si>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</si>
  <si>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</si>
  <si>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</si>
  <si>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</si>
  <si>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</si>
  <si>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</si>
  <si>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</si>
  <si>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</si>
  <si>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</si>
  <si>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</si>
  <si>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</si>
  <si>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</si>
  <si>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</si>
  <si>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</si>
  <si>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</si>
  <si>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</si>
  <si>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</si>
  <si>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</si>
  <si>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</si>
  <si>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</si>
  <si>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</si>
  <si>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</si>
  <si>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</si>
  <si>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</si>
  <si>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</si>
  <si>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</si>
  <si>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</si>
  <si>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</si>
  <si>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</si>
  <si>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</si>
  <si>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</si>
  <si>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</si>
  <si>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</si>
  <si>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</si>
  <si>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</si>
  <si>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</si>
  <si>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</si>
  <si>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</si>
  <si>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</si>
  <si>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</si>
  <si>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</si>
  <si>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</si>
  <si>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</si>
  <si>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</si>
  <si>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</si>
  <si>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</si>
  <si>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</si>
  <si>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</si>
  <si>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</si>
  <si>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</si>
  <si>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</si>
  <si>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</si>
  <si>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</si>
  <si>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</si>
  <si>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</si>
  <si>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</si>
  <si>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</si>
  <si>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</si>
  <si>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28853</t>
  </si>
  <si>
    <t>中播衛生施設事務組合</t>
  </si>
  <si>
    <t>28951</t>
  </si>
  <si>
    <t>くれさか環境事務組合</t>
  </si>
  <si>
    <t>28910</t>
  </si>
  <si>
    <t>宍粟環境事務組合</t>
  </si>
  <si>
    <t>28970</t>
  </si>
  <si>
    <t>にしはりま環境事務組合</t>
  </si>
  <si>
    <t/>
  </si>
  <si>
    <t>28890</t>
  </si>
  <si>
    <t>洲本市・南あわじ市衛生事務組合</t>
  </si>
  <si>
    <t>28904</t>
  </si>
  <si>
    <t>淡路広域行政事務組合</t>
  </si>
  <si>
    <t>27827</t>
  </si>
  <si>
    <t>豊中市伊丹市クリーンランド</t>
  </si>
  <si>
    <t>28955</t>
  </si>
  <si>
    <t>北但行政事務組合</t>
  </si>
  <si>
    <t>28829</t>
  </si>
  <si>
    <t>北播磨清掃事務組合</t>
  </si>
  <si>
    <t>28810</t>
  </si>
  <si>
    <t>北播衛生事務組合</t>
  </si>
  <si>
    <t>28869</t>
  </si>
  <si>
    <t>氷上多可衛生事務組合</t>
  </si>
  <si>
    <t>28967</t>
  </si>
  <si>
    <t>猪名川上流広域ごみ処理施設組合</t>
  </si>
  <si>
    <t>28932</t>
  </si>
  <si>
    <t>小野加東環境施設事務組合</t>
  </si>
  <si>
    <t>28817</t>
  </si>
  <si>
    <t>揖龍保健衛生施設事務組合</t>
  </si>
  <si>
    <t>28902</t>
  </si>
  <si>
    <t>加古郡衛生事務組合</t>
  </si>
  <si>
    <t>28925</t>
  </si>
  <si>
    <t>中播北部行政事務組合</t>
  </si>
  <si>
    <t>28213</t>
  </si>
  <si>
    <t>西脇市</t>
  </si>
  <si>
    <t>28218</t>
  </si>
  <si>
    <t>小野市</t>
  </si>
  <si>
    <t>28228</t>
  </si>
  <si>
    <t>加東市</t>
  </si>
  <si>
    <t>28224</t>
  </si>
  <si>
    <t>南あわじ市</t>
  </si>
  <si>
    <t>28464</t>
  </si>
  <si>
    <t>太子町</t>
  </si>
  <si>
    <t>28365</t>
  </si>
  <si>
    <t>多可町</t>
  </si>
  <si>
    <t>28201</t>
  </si>
  <si>
    <t>姫路市</t>
  </si>
  <si>
    <t>28442</t>
  </si>
  <si>
    <t>市川町</t>
  </si>
  <si>
    <t>28443</t>
  </si>
  <si>
    <t>福崎町</t>
  </si>
  <si>
    <t>28446</t>
  </si>
  <si>
    <t>神河町</t>
  </si>
  <si>
    <t>28223</t>
  </si>
  <si>
    <t>丹波市</t>
  </si>
  <si>
    <t>28205</t>
  </si>
  <si>
    <t>洲本市</t>
  </si>
  <si>
    <t>28381</t>
  </si>
  <si>
    <t>稲美町</t>
  </si>
  <si>
    <t>28382</t>
  </si>
  <si>
    <t>播磨町</t>
  </si>
  <si>
    <t>28226</t>
  </si>
  <si>
    <t>淡路市</t>
  </si>
  <si>
    <t>28227</t>
  </si>
  <si>
    <t>宍粟市</t>
  </si>
  <si>
    <t>28209</t>
  </si>
  <si>
    <t>豊岡市</t>
  </si>
  <si>
    <t>28585</t>
  </si>
  <si>
    <t>香美町</t>
  </si>
  <si>
    <t>28586</t>
  </si>
  <si>
    <t>新温泉町</t>
  </si>
  <si>
    <t>28217</t>
  </si>
  <si>
    <t>川西市</t>
  </si>
  <si>
    <t>28301</t>
  </si>
  <si>
    <t>猪名川町</t>
  </si>
  <si>
    <t>27321</t>
  </si>
  <si>
    <t>豊能町</t>
  </si>
  <si>
    <t>27322</t>
  </si>
  <si>
    <t>能勢町</t>
  </si>
  <si>
    <t>28229</t>
  </si>
  <si>
    <t>たつの市</t>
  </si>
  <si>
    <t>28481</t>
  </si>
  <si>
    <t>上郡町</t>
  </si>
  <si>
    <t>28501</t>
  </si>
  <si>
    <t>佐用町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</si>
</sst>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SUM(D8:D48)</f>
        <v>87885941</v>
      </c>
      <c r="E7" s="70">
        <f t="shared" si="0"/>
        <v>28036237</v>
      </c>
      <c r="F7" s="70">
        <f t="shared" si="0"/>
        <v>4696109</v>
      </c>
      <c r="G7" s="70">
        <f t="shared" si="0"/>
        <v>46548</v>
      </c>
      <c r="H7" s="70">
        <f t="shared" si="0"/>
        <v>11984816</v>
      </c>
      <c r="I7" s="70">
        <f t="shared" si="0"/>
        <v>6826637</v>
      </c>
      <c r="J7" s="71" t="s">
        <v>109</v>
      </c>
      <c r="K7" s="70">
        <f aca="true" t="shared" si="1" ref="K7:R7">SUM(K8:K48)</f>
        <v>4482127</v>
      </c>
      <c r="L7" s="70">
        <f t="shared" si="1"/>
        <v>59849704</v>
      </c>
      <c r="M7" s="70">
        <f t="shared" si="1"/>
        <v>6879445</v>
      </c>
      <c r="N7" s="70">
        <f t="shared" si="1"/>
        <v>1485294</v>
      </c>
      <c r="O7" s="70">
        <f t="shared" si="1"/>
        <v>93924</v>
      </c>
      <c r="P7" s="70">
        <f t="shared" si="1"/>
        <v>486</v>
      </c>
      <c r="Q7" s="70">
        <f t="shared" si="1"/>
        <v>214003</v>
      </c>
      <c r="R7" s="70">
        <f t="shared" si="1"/>
        <v>1161395</v>
      </c>
      <c r="S7" s="71" t="s">
        <v>109</v>
      </c>
      <c r="T7" s="70">
        <f aca="true" t="shared" si="2" ref="T7:AA7">SUM(T8:T48)</f>
        <v>15486</v>
      </c>
      <c r="U7" s="70">
        <f t="shared" si="2"/>
        <v>5394151</v>
      </c>
      <c r="V7" s="70">
        <f t="shared" si="2"/>
        <v>94765386</v>
      </c>
      <c r="W7" s="70">
        <f t="shared" si="2"/>
        <v>29521531</v>
      </c>
      <c r="X7" s="70">
        <f t="shared" si="2"/>
        <v>4790033</v>
      </c>
      <c r="Y7" s="70">
        <f t="shared" si="2"/>
        <v>47034</v>
      </c>
      <c r="Z7" s="70">
        <f t="shared" si="2"/>
        <v>12198819</v>
      </c>
      <c r="AA7" s="70">
        <f t="shared" si="2"/>
        <v>7988032</v>
      </c>
      <c r="AB7" s="71" t="s">
        <v>109</v>
      </c>
      <c r="AC7" s="70">
        <f aca="true" t="shared" si="3" ref="AC7:BH7">SUM(AC8:AC48)</f>
        <v>4497613</v>
      </c>
      <c r="AD7" s="70">
        <f t="shared" si="3"/>
        <v>65243855</v>
      </c>
      <c r="AE7" s="70">
        <f t="shared" si="3"/>
        <v>19573281</v>
      </c>
      <c r="AF7" s="70">
        <f t="shared" si="3"/>
        <v>19518027</v>
      </c>
      <c r="AG7" s="70">
        <f t="shared" si="3"/>
        <v>62268</v>
      </c>
      <c r="AH7" s="70">
        <f t="shared" si="3"/>
        <v>18930359</v>
      </c>
      <c r="AI7" s="70">
        <f t="shared" si="3"/>
        <v>200346</v>
      </c>
      <c r="AJ7" s="70">
        <f t="shared" si="3"/>
        <v>325054</v>
      </c>
      <c r="AK7" s="70">
        <f t="shared" si="3"/>
        <v>55254</v>
      </c>
      <c r="AL7" s="70">
        <f t="shared" si="3"/>
        <v>526391</v>
      </c>
      <c r="AM7" s="70">
        <f t="shared" si="3"/>
        <v>60049463</v>
      </c>
      <c r="AN7" s="70">
        <f t="shared" si="3"/>
        <v>28193884</v>
      </c>
      <c r="AO7" s="70">
        <f t="shared" si="3"/>
        <v>4450547</v>
      </c>
      <c r="AP7" s="70">
        <f t="shared" si="3"/>
        <v>17182358</v>
      </c>
      <c r="AQ7" s="70">
        <f t="shared" si="3"/>
        <v>6166924</v>
      </c>
      <c r="AR7" s="70">
        <f t="shared" si="3"/>
        <v>394055</v>
      </c>
      <c r="AS7" s="70">
        <f t="shared" si="3"/>
        <v>13846516</v>
      </c>
      <c r="AT7" s="70">
        <f t="shared" si="3"/>
        <v>3255116</v>
      </c>
      <c r="AU7" s="70">
        <f t="shared" si="3"/>
        <v>9656851</v>
      </c>
      <c r="AV7" s="70">
        <f t="shared" si="3"/>
        <v>934549</v>
      </c>
      <c r="AW7" s="70">
        <f t="shared" si="3"/>
        <v>1036196</v>
      </c>
      <c r="AX7" s="70">
        <f t="shared" si="3"/>
        <v>16970373</v>
      </c>
      <c r="AY7" s="70">
        <f t="shared" si="3"/>
        <v>8318054</v>
      </c>
      <c r="AZ7" s="70">
        <f t="shared" si="3"/>
        <v>7072539</v>
      </c>
      <c r="BA7" s="70">
        <f t="shared" si="3"/>
        <v>1195581</v>
      </c>
      <c r="BB7" s="70">
        <f t="shared" si="3"/>
        <v>384199</v>
      </c>
      <c r="BC7" s="70">
        <f t="shared" si="3"/>
        <v>5441959</v>
      </c>
      <c r="BD7" s="70">
        <f t="shared" si="3"/>
        <v>2494</v>
      </c>
      <c r="BE7" s="70">
        <f t="shared" si="3"/>
        <v>2294847</v>
      </c>
      <c r="BF7" s="70">
        <f t="shared" si="3"/>
        <v>81917591</v>
      </c>
      <c r="BG7" s="70">
        <f t="shared" si="3"/>
        <v>1368447</v>
      </c>
      <c r="BH7" s="70">
        <f t="shared" si="3"/>
        <v>1351319</v>
      </c>
      <c r="BI7" s="70">
        <f aca="true" t="shared" si="4" ref="BI7:CN7">SUM(BI8:BI48)</f>
        <v>58880</v>
      </c>
      <c r="BJ7" s="70">
        <f t="shared" si="4"/>
        <v>1272726</v>
      </c>
      <c r="BK7" s="70">
        <f t="shared" si="4"/>
        <v>0</v>
      </c>
      <c r="BL7" s="70">
        <f t="shared" si="4"/>
        <v>19713</v>
      </c>
      <c r="BM7" s="70">
        <f t="shared" si="4"/>
        <v>17128</v>
      </c>
      <c r="BN7" s="70">
        <f t="shared" si="4"/>
        <v>29078</v>
      </c>
      <c r="BO7" s="70">
        <f t="shared" si="4"/>
        <v>4553291</v>
      </c>
      <c r="BP7" s="70">
        <f t="shared" si="4"/>
        <v>1395594</v>
      </c>
      <c r="BQ7" s="70">
        <f t="shared" si="4"/>
        <v>505736</v>
      </c>
      <c r="BR7" s="70">
        <f t="shared" si="4"/>
        <v>623122</v>
      </c>
      <c r="BS7" s="70">
        <f t="shared" si="4"/>
        <v>243426</v>
      </c>
      <c r="BT7" s="70">
        <f t="shared" si="4"/>
        <v>23310</v>
      </c>
      <c r="BU7" s="70">
        <f t="shared" si="4"/>
        <v>1467622</v>
      </c>
      <c r="BV7" s="70">
        <f t="shared" si="4"/>
        <v>306717</v>
      </c>
      <c r="BW7" s="70">
        <f t="shared" si="4"/>
        <v>1065957</v>
      </c>
      <c r="BX7" s="70">
        <f t="shared" si="4"/>
        <v>94948</v>
      </c>
      <c r="BY7" s="70">
        <f t="shared" si="4"/>
        <v>9996</v>
      </c>
      <c r="BZ7" s="70">
        <f t="shared" si="4"/>
        <v>1679991</v>
      </c>
      <c r="CA7" s="70">
        <f t="shared" si="4"/>
        <v>786788</v>
      </c>
      <c r="CB7" s="70">
        <f t="shared" si="4"/>
        <v>673713</v>
      </c>
      <c r="CC7" s="70">
        <f t="shared" si="4"/>
        <v>190353</v>
      </c>
      <c r="CD7" s="70">
        <f t="shared" si="4"/>
        <v>29137</v>
      </c>
      <c r="CE7" s="70">
        <f t="shared" si="4"/>
        <v>770639</v>
      </c>
      <c r="CF7" s="70">
        <f t="shared" si="4"/>
        <v>88</v>
      </c>
      <c r="CG7" s="70">
        <f t="shared" si="4"/>
        <v>157990</v>
      </c>
      <c r="CH7" s="70">
        <f t="shared" si="4"/>
        <v>6079728</v>
      </c>
      <c r="CI7" s="70">
        <f t="shared" si="4"/>
        <v>20941728</v>
      </c>
      <c r="CJ7" s="70">
        <f t="shared" si="4"/>
        <v>20869346</v>
      </c>
      <c r="CK7" s="70">
        <f t="shared" si="4"/>
        <v>121148</v>
      </c>
      <c r="CL7" s="70">
        <f t="shared" si="4"/>
        <v>20203085</v>
      </c>
      <c r="CM7" s="70">
        <f t="shared" si="4"/>
        <v>200346</v>
      </c>
      <c r="CN7" s="70">
        <f t="shared" si="4"/>
        <v>344767</v>
      </c>
      <c r="CO7" s="70">
        <f aca="true" t="shared" si="5" ref="CO7:DT7">SUM(CO8:CO48)</f>
        <v>72382</v>
      </c>
      <c r="CP7" s="70">
        <f t="shared" si="5"/>
        <v>555469</v>
      </c>
      <c r="CQ7" s="70">
        <f t="shared" si="5"/>
        <v>64602754</v>
      </c>
      <c r="CR7" s="70">
        <f t="shared" si="5"/>
        <v>29589478</v>
      </c>
      <c r="CS7" s="70">
        <f t="shared" si="5"/>
        <v>4956283</v>
      </c>
      <c r="CT7" s="70">
        <f t="shared" si="5"/>
        <v>17805480</v>
      </c>
      <c r="CU7" s="70">
        <f t="shared" si="5"/>
        <v>6410350</v>
      </c>
      <c r="CV7" s="70">
        <f t="shared" si="5"/>
        <v>417365</v>
      </c>
      <c r="CW7" s="70">
        <f t="shared" si="5"/>
        <v>15314138</v>
      </c>
      <c r="CX7" s="70">
        <f t="shared" si="5"/>
        <v>3561833</v>
      </c>
      <c r="CY7" s="70">
        <f t="shared" si="5"/>
        <v>10722808</v>
      </c>
      <c r="CZ7" s="70">
        <f t="shared" si="5"/>
        <v>1029497</v>
      </c>
      <c r="DA7" s="70">
        <f t="shared" si="5"/>
        <v>1046192</v>
      </c>
      <c r="DB7" s="70">
        <f t="shared" si="5"/>
        <v>18650364</v>
      </c>
      <c r="DC7" s="70">
        <f t="shared" si="5"/>
        <v>9104842</v>
      </c>
      <c r="DD7" s="70">
        <f t="shared" si="5"/>
        <v>7746252</v>
      </c>
      <c r="DE7" s="70">
        <f t="shared" si="5"/>
        <v>1385934</v>
      </c>
      <c r="DF7" s="70">
        <f t="shared" si="5"/>
        <v>413336</v>
      </c>
      <c r="DG7" s="70">
        <f t="shared" si="5"/>
        <v>6212598</v>
      </c>
      <c r="DH7" s="70">
        <f t="shared" si="5"/>
        <v>2582</v>
      </c>
      <c r="DI7" s="70">
        <f t="shared" si="5"/>
        <v>2452837</v>
      </c>
      <c r="DJ7" s="70">
        <f t="shared" si="5"/>
        <v>87997319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48">SUM(E8,+L8)</f>
        <v>26887511</v>
      </c>
      <c r="E8" s="72">
        <f aca="true" t="shared" si="7" ref="E8:E48">SUM(F8:I8)+K8</f>
        <v>9572223</v>
      </c>
      <c r="F8" s="72">
        <v>825802</v>
      </c>
      <c r="G8" s="72">
        <v>38000</v>
      </c>
      <c r="H8" s="72">
        <v>2665000</v>
      </c>
      <c r="I8" s="72">
        <v>2805664</v>
      </c>
      <c r="J8" s="73" t="s">
        <v>109</v>
      </c>
      <c r="K8" s="72">
        <v>3237757</v>
      </c>
      <c r="L8" s="72">
        <v>17315288</v>
      </c>
      <c r="M8" s="72">
        <f aca="true" t="shared" si="8" ref="M8:M48">SUM(N8,+U8)</f>
        <v>201122</v>
      </c>
      <c r="N8" s="72">
        <f aca="true" t="shared" si="9" ref="N8:N48">SUM(O8:R8)+T8</f>
        <v>2819</v>
      </c>
      <c r="O8" s="72">
        <v>0</v>
      </c>
      <c r="P8" s="72">
        <v>0</v>
      </c>
      <c r="Q8" s="72">
        <v>0</v>
      </c>
      <c r="R8" s="72">
        <v>2439</v>
      </c>
      <c r="S8" s="73" t="s">
        <v>109</v>
      </c>
      <c r="T8" s="72">
        <v>380</v>
      </c>
      <c r="U8" s="72">
        <v>198303</v>
      </c>
      <c r="V8" s="72">
        <f aca="true" t="shared" si="10" ref="V8:V48">+SUM(D8,M8)</f>
        <v>27088633</v>
      </c>
      <c r="W8" s="72">
        <f aca="true" t="shared" si="11" ref="W8:W48">+SUM(E8,N8)</f>
        <v>9575042</v>
      </c>
      <c r="X8" s="72">
        <f aca="true" t="shared" si="12" ref="X8:X48">+SUM(F8,O8)</f>
        <v>825802</v>
      </c>
      <c r="Y8" s="72">
        <f aca="true" t="shared" si="13" ref="Y8:Y48">+SUM(G8,P8)</f>
        <v>38000</v>
      </c>
      <c r="Z8" s="72">
        <f aca="true" t="shared" si="14" ref="Z8:Z48">+SUM(H8,Q8)</f>
        <v>2665000</v>
      </c>
      <c r="AA8" s="72">
        <f aca="true" t="shared" si="15" ref="AA8:AA48">+SUM(I8,R8)</f>
        <v>2808103</v>
      </c>
      <c r="AB8" s="73" t="s">
        <v>109</v>
      </c>
      <c r="AC8" s="72">
        <f aca="true" t="shared" si="16" ref="AC8:AC48">+SUM(K8,T8)</f>
        <v>3238137</v>
      </c>
      <c r="AD8" s="72">
        <f aca="true" t="shared" si="17" ref="AD8:AD48">+SUM(L8,U8)</f>
        <v>17513591</v>
      </c>
      <c r="AE8" s="72">
        <f aca="true" t="shared" si="18" ref="AE8:AE48">SUM(AF8,+AK8)</f>
        <v>3636421</v>
      </c>
      <c r="AF8" s="72">
        <f aca="true" t="shared" si="19" ref="AF8:AF48">SUM(AG8:AJ8)</f>
        <v>3636421</v>
      </c>
      <c r="AG8" s="72">
        <v>0</v>
      </c>
      <c r="AH8" s="72">
        <v>3551512</v>
      </c>
      <c r="AI8" s="72">
        <v>84909</v>
      </c>
      <c r="AJ8" s="72">
        <v>0</v>
      </c>
      <c r="AK8" s="72">
        <v>0</v>
      </c>
      <c r="AL8" s="72">
        <v>0</v>
      </c>
      <c r="AM8" s="72">
        <f aca="true" t="shared" si="20" ref="AM8:AM48">SUM(AN8,AS8,AW8,AX8,BD8)</f>
        <v>21640326</v>
      </c>
      <c r="AN8" s="72">
        <f aca="true" t="shared" si="21" ref="AN8:AN48">SUM(AO8:AR8)</f>
        <v>14461398</v>
      </c>
      <c r="AO8" s="72">
        <v>1349574</v>
      </c>
      <c r="AP8" s="72">
        <v>9825775</v>
      </c>
      <c r="AQ8" s="72">
        <v>3097353</v>
      </c>
      <c r="AR8" s="72">
        <v>188696</v>
      </c>
      <c r="AS8" s="72">
        <f aca="true" t="shared" si="22" ref="AS8:AS48">SUM(AT8:AV8)</f>
        <v>5204780</v>
      </c>
      <c r="AT8" s="72">
        <v>1510795</v>
      </c>
      <c r="AU8" s="72">
        <v>3015978</v>
      </c>
      <c r="AV8" s="72">
        <v>678007</v>
      </c>
      <c r="AW8" s="72">
        <v>821151</v>
      </c>
      <c r="AX8" s="72">
        <f aca="true" t="shared" si="23" ref="AX8:AX48">SUM(AY8:BB8)</f>
        <v>1152997</v>
      </c>
      <c r="AY8" s="72">
        <v>0</v>
      </c>
      <c r="AZ8" s="72">
        <v>642703</v>
      </c>
      <c r="BA8" s="72">
        <v>475982</v>
      </c>
      <c r="BB8" s="72">
        <v>34312</v>
      </c>
      <c r="BC8" s="72">
        <v>0</v>
      </c>
      <c r="BD8" s="72">
        <v>0</v>
      </c>
      <c r="BE8" s="72">
        <v>1610764</v>
      </c>
      <c r="BF8" s="72">
        <f aca="true" t="shared" si="24" ref="BF8:BF48">SUM(AE8,+AM8,+BE8)</f>
        <v>26887511</v>
      </c>
      <c r="BG8" s="72">
        <f aca="true" t="shared" si="25" ref="BG8:BG48">SUM(BH8,+BM8)</f>
        <v>0</v>
      </c>
      <c r="BH8" s="72">
        <f aca="true" t="shared" si="26" ref="BH8:BH48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8">SUM(BP8,BU8,BY8,BZ8,CF8)</f>
        <v>186569</v>
      </c>
      <c r="BP8" s="72">
        <f aca="true" t="shared" si="28" ref="BP8:BP48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29" ref="BU8:BU48">SUM(BV8:BX8)</f>
        <v>142353</v>
      </c>
      <c r="BV8" s="72">
        <v>131194</v>
      </c>
      <c r="BW8" s="72">
        <v>11159</v>
      </c>
      <c r="BX8" s="72">
        <v>0</v>
      </c>
      <c r="BY8" s="72">
        <v>0</v>
      </c>
      <c r="BZ8" s="72">
        <f aca="true" t="shared" si="30" ref="BZ8:BZ48">SUM(CA8:CD8)</f>
        <v>44216</v>
      </c>
      <c r="CA8" s="72">
        <v>0</v>
      </c>
      <c r="CB8" s="72">
        <v>44216</v>
      </c>
      <c r="CC8" s="72">
        <v>0</v>
      </c>
      <c r="CD8" s="72">
        <v>0</v>
      </c>
      <c r="CE8" s="72">
        <v>0</v>
      </c>
      <c r="CF8" s="72">
        <v>0</v>
      </c>
      <c r="CG8" s="72">
        <v>14553</v>
      </c>
      <c r="CH8" s="72">
        <f aca="true" t="shared" si="31" ref="CH8:CH48">SUM(BG8,+BO8,+CG8)</f>
        <v>201122</v>
      </c>
      <c r="CI8" s="72">
        <f aca="true" t="shared" si="32" ref="CI8:CI48">SUM(AE8,+BG8)</f>
        <v>3636421</v>
      </c>
      <c r="CJ8" s="72">
        <f aca="true" t="shared" si="33" ref="CJ8:CJ48">SUM(AF8,+BH8)</f>
        <v>3636421</v>
      </c>
      <c r="CK8" s="72">
        <f aca="true" t="shared" si="34" ref="CK8:CK48">SUM(AG8,+BI8)</f>
        <v>0</v>
      </c>
      <c r="CL8" s="72">
        <f aca="true" t="shared" si="35" ref="CL8:CL48">SUM(AH8,+BJ8)</f>
        <v>3551512</v>
      </c>
      <c r="CM8" s="72">
        <f aca="true" t="shared" si="36" ref="CM8:CM48">SUM(AI8,+BK8)</f>
        <v>84909</v>
      </c>
      <c r="CN8" s="72">
        <f aca="true" t="shared" si="37" ref="CN8:CN48">SUM(AJ8,+BL8)</f>
        <v>0</v>
      </c>
      <c r="CO8" s="72">
        <f aca="true" t="shared" si="38" ref="CO8:CO48">SUM(AK8,+BM8)</f>
        <v>0</v>
      </c>
      <c r="CP8" s="72">
        <f aca="true" t="shared" si="39" ref="CP8:CP48">SUM(AL8,+BN8)</f>
        <v>0</v>
      </c>
      <c r="CQ8" s="72">
        <f aca="true" t="shared" si="40" ref="CQ8:CQ48">SUM(AM8,+BO8)</f>
        <v>21826895</v>
      </c>
      <c r="CR8" s="72">
        <f aca="true" t="shared" si="41" ref="CR8:CR48">SUM(AN8,+BP8)</f>
        <v>14461398</v>
      </c>
      <c r="CS8" s="72">
        <f aca="true" t="shared" si="42" ref="CS8:CS48">SUM(AO8,+BQ8)</f>
        <v>1349574</v>
      </c>
      <c r="CT8" s="72">
        <f aca="true" t="shared" si="43" ref="CT8:CT48">SUM(AP8,+BR8)</f>
        <v>9825775</v>
      </c>
      <c r="CU8" s="72">
        <f aca="true" t="shared" si="44" ref="CU8:CU48">SUM(AQ8,+BS8)</f>
        <v>3097353</v>
      </c>
      <c r="CV8" s="72">
        <f aca="true" t="shared" si="45" ref="CV8:CV48">SUM(AR8,+BT8)</f>
        <v>188696</v>
      </c>
      <c r="CW8" s="72">
        <f aca="true" t="shared" si="46" ref="CW8:CW48">SUM(AS8,+BU8)</f>
        <v>5347133</v>
      </c>
      <c r="CX8" s="72">
        <f aca="true" t="shared" si="47" ref="CX8:CX48">SUM(AT8,+BV8)</f>
        <v>1641989</v>
      </c>
      <c r="CY8" s="72">
        <f aca="true" t="shared" si="48" ref="CY8:CY48">SUM(AU8,+BW8)</f>
        <v>3027137</v>
      </c>
      <c r="CZ8" s="72">
        <f aca="true" t="shared" si="49" ref="CZ8:CZ48">SUM(AV8,+BX8)</f>
        <v>678007</v>
      </c>
      <c r="DA8" s="72">
        <f aca="true" t="shared" si="50" ref="DA8:DA48">SUM(AW8,+BY8)</f>
        <v>821151</v>
      </c>
      <c r="DB8" s="72">
        <f aca="true" t="shared" si="51" ref="DB8:DB48">SUM(AX8,+BZ8)</f>
        <v>1197213</v>
      </c>
      <c r="DC8" s="72">
        <f aca="true" t="shared" si="52" ref="DC8:DC48">SUM(AY8,+CA8)</f>
        <v>0</v>
      </c>
      <c r="DD8" s="72">
        <f aca="true" t="shared" si="53" ref="DD8:DD48">SUM(AZ8,+CB8)</f>
        <v>686919</v>
      </c>
      <c r="DE8" s="72">
        <f aca="true" t="shared" si="54" ref="DE8:DE48">SUM(BA8,+CC8)</f>
        <v>475982</v>
      </c>
      <c r="DF8" s="72">
        <f aca="true" t="shared" si="55" ref="DF8:DF48">SUM(BB8,+CD8)</f>
        <v>34312</v>
      </c>
      <c r="DG8" s="72">
        <f aca="true" t="shared" si="56" ref="DG8:DG48">SUM(BC8,+CE8)</f>
        <v>0</v>
      </c>
      <c r="DH8" s="72">
        <f aca="true" t="shared" si="57" ref="DH8:DH48">SUM(BD8,+CF8)</f>
        <v>0</v>
      </c>
      <c r="DI8" s="72">
        <f aca="true" t="shared" si="58" ref="DI8:DI48">SUM(BE8,+CG8)</f>
        <v>1625317</v>
      </c>
      <c r="DJ8" s="72">
        <f aca="true" t="shared" si="59" ref="DJ8:DJ48">SUM(BF8,+CH8)</f>
        <v>27088633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19126189</v>
      </c>
      <c r="E9" s="72">
        <f t="shared" si="7"/>
        <v>12182489</v>
      </c>
      <c r="F9" s="72">
        <v>3358917</v>
      </c>
      <c r="G9" s="72">
        <v>2911</v>
      </c>
      <c r="H9" s="72">
        <v>8055500</v>
      </c>
      <c r="I9" s="72">
        <v>609417</v>
      </c>
      <c r="J9" s="73" t="s">
        <v>109</v>
      </c>
      <c r="K9" s="72">
        <v>155744</v>
      </c>
      <c r="L9" s="72">
        <v>6943700</v>
      </c>
      <c r="M9" s="72">
        <f t="shared" si="8"/>
        <v>730428</v>
      </c>
      <c r="N9" s="72">
        <f t="shared" si="9"/>
        <v>61622</v>
      </c>
      <c r="O9" s="72">
        <v>0</v>
      </c>
      <c r="P9" s="72">
        <v>0</v>
      </c>
      <c r="Q9" s="72">
        <v>0</v>
      </c>
      <c r="R9" s="72">
        <v>61622</v>
      </c>
      <c r="S9" s="73" t="s">
        <v>109</v>
      </c>
      <c r="T9" s="72">
        <v>0</v>
      </c>
      <c r="U9" s="72">
        <v>668806</v>
      </c>
      <c r="V9" s="72">
        <f t="shared" si="10"/>
        <v>19856617</v>
      </c>
      <c r="W9" s="72">
        <f t="shared" si="11"/>
        <v>12244111</v>
      </c>
      <c r="X9" s="72">
        <f t="shared" si="12"/>
        <v>3358917</v>
      </c>
      <c r="Y9" s="72">
        <f t="shared" si="13"/>
        <v>2911</v>
      </c>
      <c r="Z9" s="72">
        <f t="shared" si="14"/>
        <v>8055500</v>
      </c>
      <c r="AA9" s="72">
        <f t="shared" si="15"/>
        <v>671039</v>
      </c>
      <c r="AB9" s="73" t="s">
        <v>109</v>
      </c>
      <c r="AC9" s="72">
        <f t="shared" si="16"/>
        <v>155744</v>
      </c>
      <c r="AD9" s="72">
        <f t="shared" si="17"/>
        <v>7612506</v>
      </c>
      <c r="AE9" s="72">
        <f t="shared" si="18"/>
        <v>13620308</v>
      </c>
      <c r="AF9" s="72">
        <f t="shared" si="19"/>
        <v>13620308</v>
      </c>
      <c r="AG9" s="72">
        <v>0</v>
      </c>
      <c r="AH9" s="72">
        <v>13598110</v>
      </c>
      <c r="AI9" s="72">
        <v>22198</v>
      </c>
      <c r="AJ9" s="72">
        <v>0</v>
      </c>
      <c r="AK9" s="72">
        <v>0</v>
      </c>
      <c r="AL9" s="72">
        <v>8509</v>
      </c>
      <c r="AM9" s="72">
        <f t="shared" si="20"/>
        <v>5095452</v>
      </c>
      <c r="AN9" s="72">
        <f t="shared" si="21"/>
        <v>2169280</v>
      </c>
      <c r="AO9" s="72">
        <v>729591</v>
      </c>
      <c r="AP9" s="72">
        <v>853262</v>
      </c>
      <c r="AQ9" s="72">
        <v>557058</v>
      </c>
      <c r="AR9" s="72">
        <v>29369</v>
      </c>
      <c r="AS9" s="72">
        <f t="shared" si="22"/>
        <v>671449</v>
      </c>
      <c r="AT9" s="72">
        <v>130965</v>
      </c>
      <c r="AU9" s="72">
        <v>511401</v>
      </c>
      <c r="AV9" s="72">
        <v>29083</v>
      </c>
      <c r="AW9" s="72">
        <v>44801</v>
      </c>
      <c r="AX9" s="72">
        <f t="shared" si="23"/>
        <v>2209922</v>
      </c>
      <c r="AY9" s="72">
        <v>1865320</v>
      </c>
      <c r="AZ9" s="72">
        <v>281214</v>
      </c>
      <c r="BA9" s="72">
        <v>27300</v>
      </c>
      <c r="BB9" s="72">
        <v>36088</v>
      </c>
      <c r="BC9" s="72">
        <v>315199</v>
      </c>
      <c r="BD9" s="72">
        <v>0</v>
      </c>
      <c r="BE9" s="72">
        <v>86721</v>
      </c>
      <c r="BF9" s="72">
        <f t="shared" si="24"/>
        <v>18802481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710062</v>
      </c>
      <c r="BP9" s="72">
        <f t="shared" si="28"/>
        <v>259176</v>
      </c>
      <c r="BQ9" s="72">
        <v>29542</v>
      </c>
      <c r="BR9" s="72">
        <v>173259</v>
      </c>
      <c r="BS9" s="72">
        <v>56375</v>
      </c>
      <c r="BT9" s="72">
        <v>0</v>
      </c>
      <c r="BU9" s="72">
        <f t="shared" si="29"/>
        <v>260287</v>
      </c>
      <c r="BV9" s="72">
        <v>30862</v>
      </c>
      <c r="BW9" s="72">
        <v>229425</v>
      </c>
      <c r="BX9" s="72">
        <v>0</v>
      </c>
      <c r="BY9" s="72">
        <v>0</v>
      </c>
      <c r="BZ9" s="72">
        <f t="shared" si="30"/>
        <v>190599</v>
      </c>
      <c r="CA9" s="72">
        <v>76668</v>
      </c>
      <c r="CB9" s="72">
        <v>113931</v>
      </c>
      <c r="CC9" s="72">
        <v>0</v>
      </c>
      <c r="CD9" s="72">
        <v>0</v>
      </c>
      <c r="CE9" s="72">
        <v>20366</v>
      </c>
      <c r="CF9" s="72">
        <v>0</v>
      </c>
      <c r="CG9" s="72">
        <v>0</v>
      </c>
      <c r="CH9" s="72">
        <f t="shared" si="31"/>
        <v>710062</v>
      </c>
      <c r="CI9" s="72">
        <f t="shared" si="32"/>
        <v>13620308</v>
      </c>
      <c r="CJ9" s="72">
        <f t="shared" si="33"/>
        <v>13620308</v>
      </c>
      <c r="CK9" s="72">
        <f t="shared" si="34"/>
        <v>0</v>
      </c>
      <c r="CL9" s="72">
        <f t="shared" si="35"/>
        <v>13598110</v>
      </c>
      <c r="CM9" s="72">
        <f t="shared" si="36"/>
        <v>22198</v>
      </c>
      <c r="CN9" s="72">
        <f t="shared" si="37"/>
        <v>0</v>
      </c>
      <c r="CO9" s="72">
        <f t="shared" si="38"/>
        <v>0</v>
      </c>
      <c r="CP9" s="72">
        <f t="shared" si="39"/>
        <v>8509</v>
      </c>
      <c r="CQ9" s="72">
        <f t="shared" si="40"/>
        <v>5805514</v>
      </c>
      <c r="CR9" s="72">
        <f t="shared" si="41"/>
        <v>2428456</v>
      </c>
      <c r="CS9" s="72">
        <f t="shared" si="42"/>
        <v>759133</v>
      </c>
      <c r="CT9" s="72">
        <f t="shared" si="43"/>
        <v>1026521</v>
      </c>
      <c r="CU9" s="72">
        <f t="shared" si="44"/>
        <v>613433</v>
      </c>
      <c r="CV9" s="72">
        <f t="shared" si="45"/>
        <v>29369</v>
      </c>
      <c r="CW9" s="72">
        <f t="shared" si="46"/>
        <v>931736</v>
      </c>
      <c r="CX9" s="72">
        <f t="shared" si="47"/>
        <v>161827</v>
      </c>
      <c r="CY9" s="72">
        <f t="shared" si="48"/>
        <v>740826</v>
      </c>
      <c r="CZ9" s="72">
        <f t="shared" si="49"/>
        <v>29083</v>
      </c>
      <c r="DA9" s="72">
        <f t="shared" si="50"/>
        <v>44801</v>
      </c>
      <c r="DB9" s="72">
        <f t="shared" si="51"/>
        <v>2400521</v>
      </c>
      <c r="DC9" s="72">
        <f t="shared" si="52"/>
        <v>1941988</v>
      </c>
      <c r="DD9" s="72">
        <f t="shared" si="53"/>
        <v>395145</v>
      </c>
      <c r="DE9" s="72">
        <f t="shared" si="54"/>
        <v>27300</v>
      </c>
      <c r="DF9" s="72">
        <f t="shared" si="55"/>
        <v>36088</v>
      </c>
      <c r="DG9" s="72">
        <f t="shared" si="56"/>
        <v>335565</v>
      </c>
      <c r="DH9" s="72">
        <f t="shared" si="57"/>
        <v>0</v>
      </c>
      <c r="DI9" s="72">
        <f t="shared" si="58"/>
        <v>86721</v>
      </c>
      <c r="DJ9" s="72">
        <f t="shared" si="59"/>
        <v>19512543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5765852</v>
      </c>
      <c r="E10" s="72">
        <f t="shared" si="7"/>
        <v>116146</v>
      </c>
      <c r="F10" s="72">
        <v>2940</v>
      </c>
      <c r="G10" s="72">
        <v>0</v>
      </c>
      <c r="H10" s="72">
        <v>33400</v>
      </c>
      <c r="I10" s="72">
        <v>79474</v>
      </c>
      <c r="J10" s="73" t="s">
        <v>109</v>
      </c>
      <c r="K10" s="72">
        <v>332</v>
      </c>
      <c r="L10" s="72">
        <v>5649706</v>
      </c>
      <c r="M10" s="72">
        <f t="shared" si="8"/>
        <v>297450</v>
      </c>
      <c r="N10" s="72">
        <f t="shared" si="9"/>
        <v>155819</v>
      </c>
      <c r="O10" s="72">
        <v>0</v>
      </c>
      <c r="P10" s="72">
        <v>0</v>
      </c>
      <c r="Q10" s="72">
        <v>149703</v>
      </c>
      <c r="R10" s="72">
        <v>6116</v>
      </c>
      <c r="S10" s="73" t="s">
        <v>109</v>
      </c>
      <c r="T10" s="72"/>
      <c r="U10" s="72">
        <v>141631</v>
      </c>
      <c r="V10" s="72">
        <f t="shared" si="10"/>
        <v>6063302</v>
      </c>
      <c r="W10" s="72">
        <f t="shared" si="11"/>
        <v>271965</v>
      </c>
      <c r="X10" s="72">
        <f t="shared" si="12"/>
        <v>2940</v>
      </c>
      <c r="Y10" s="72">
        <f t="shared" si="13"/>
        <v>0</v>
      </c>
      <c r="Z10" s="72">
        <f t="shared" si="14"/>
        <v>183103</v>
      </c>
      <c r="AA10" s="72">
        <f t="shared" si="15"/>
        <v>85590</v>
      </c>
      <c r="AB10" s="73" t="s">
        <v>109</v>
      </c>
      <c r="AC10" s="72">
        <f t="shared" si="16"/>
        <v>332</v>
      </c>
      <c r="AD10" s="72">
        <f t="shared" si="17"/>
        <v>5791337</v>
      </c>
      <c r="AE10" s="72">
        <f t="shared" si="18"/>
        <v>316978</v>
      </c>
      <c r="AF10" s="72">
        <f t="shared" si="19"/>
        <v>316978</v>
      </c>
      <c r="AG10" s="72">
        <v>0</v>
      </c>
      <c r="AH10" s="72">
        <v>305677</v>
      </c>
      <c r="AI10" s="72">
        <v>11301</v>
      </c>
      <c r="AJ10" s="72"/>
      <c r="AK10" s="72">
        <v>0</v>
      </c>
      <c r="AL10" s="72">
        <v>0</v>
      </c>
      <c r="AM10" s="72">
        <f t="shared" si="20"/>
        <v>5448874</v>
      </c>
      <c r="AN10" s="72">
        <f t="shared" si="21"/>
        <v>1589002</v>
      </c>
      <c r="AO10" s="72">
        <v>169386</v>
      </c>
      <c r="AP10" s="72">
        <v>992118</v>
      </c>
      <c r="AQ10" s="72">
        <v>427498</v>
      </c>
      <c r="AR10" s="72">
        <v>0</v>
      </c>
      <c r="AS10" s="72">
        <f t="shared" si="22"/>
        <v>1618784</v>
      </c>
      <c r="AT10" s="72">
        <v>871029</v>
      </c>
      <c r="AU10" s="72">
        <v>747755</v>
      </c>
      <c r="AV10" s="72"/>
      <c r="AW10" s="72">
        <v>24565</v>
      </c>
      <c r="AX10" s="72">
        <f t="shared" si="23"/>
        <v>2216523</v>
      </c>
      <c r="AY10" s="72">
        <v>995893</v>
      </c>
      <c r="AZ10" s="72">
        <v>971231</v>
      </c>
      <c r="BA10" s="72">
        <v>135114</v>
      </c>
      <c r="BB10" s="72">
        <v>114285</v>
      </c>
      <c r="BC10" s="72">
        <v>0</v>
      </c>
      <c r="BD10" s="72">
        <v>0</v>
      </c>
      <c r="BE10" s="72">
        <v>0</v>
      </c>
      <c r="BF10" s="72">
        <f t="shared" si="24"/>
        <v>5765852</v>
      </c>
      <c r="BG10" s="72">
        <f t="shared" si="25"/>
        <v>149703</v>
      </c>
      <c r="BH10" s="72">
        <f t="shared" si="26"/>
        <v>149703</v>
      </c>
      <c r="BI10" s="72">
        <v>0</v>
      </c>
      <c r="BJ10" s="72">
        <v>149703</v>
      </c>
      <c r="BK10" s="72">
        <v>0</v>
      </c>
      <c r="BL10" s="72">
        <v>0</v>
      </c>
      <c r="BM10" s="72"/>
      <c r="BN10" s="72">
        <v>0</v>
      </c>
      <c r="BO10" s="72">
        <f t="shared" si="27"/>
        <v>147747</v>
      </c>
      <c r="BP10" s="72">
        <f t="shared" si="28"/>
        <v>8066</v>
      </c>
      <c r="BQ10" s="72">
        <v>8066</v>
      </c>
      <c r="BR10" s="72">
        <v>0</v>
      </c>
      <c r="BS10" s="72">
        <v>0</v>
      </c>
      <c r="BT10" s="72">
        <v>0</v>
      </c>
      <c r="BU10" s="72">
        <f t="shared" si="29"/>
        <v>2084</v>
      </c>
      <c r="BV10" s="72">
        <v>129</v>
      </c>
      <c r="BW10" s="72">
        <v>1955</v>
      </c>
      <c r="BX10" s="72">
        <v>0</v>
      </c>
      <c r="BY10" s="72">
        <v>0</v>
      </c>
      <c r="BZ10" s="72">
        <f t="shared" si="30"/>
        <v>137597</v>
      </c>
      <c r="CA10" s="72">
        <v>48738</v>
      </c>
      <c r="CB10" s="72">
        <v>88785</v>
      </c>
      <c r="CC10" s="72">
        <v>74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297450</v>
      </c>
      <c r="CI10" s="72">
        <f t="shared" si="32"/>
        <v>466681</v>
      </c>
      <c r="CJ10" s="72">
        <f t="shared" si="33"/>
        <v>466681</v>
      </c>
      <c r="CK10" s="72">
        <f t="shared" si="34"/>
        <v>0</v>
      </c>
      <c r="CL10" s="72">
        <f t="shared" si="35"/>
        <v>455380</v>
      </c>
      <c r="CM10" s="72">
        <f t="shared" si="36"/>
        <v>11301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5596621</v>
      </c>
      <c r="CR10" s="72">
        <f t="shared" si="41"/>
        <v>1597068</v>
      </c>
      <c r="CS10" s="72">
        <f t="shared" si="42"/>
        <v>177452</v>
      </c>
      <c r="CT10" s="72">
        <f t="shared" si="43"/>
        <v>992118</v>
      </c>
      <c r="CU10" s="72">
        <f t="shared" si="44"/>
        <v>427498</v>
      </c>
      <c r="CV10" s="72">
        <f t="shared" si="45"/>
        <v>0</v>
      </c>
      <c r="CW10" s="72">
        <f t="shared" si="46"/>
        <v>1620868</v>
      </c>
      <c r="CX10" s="72">
        <f t="shared" si="47"/>
        <v>871158</v>
      </c>
      <c r="CY10" s="72">
        <f t="shared" si="48"/>
        <v>749710</v>
      </c>
      <c r="CZ10" s="72">
        <f t="shared" si="49"/>
        <v>0</v>
      </c>
      <c r="DA10" s="72">
        <f t="shared" si="50"/>
        <v>24565</v>
      </c>
      <c r="DB10" s="72">
        <f t="shared" si="51"/>
        <v>2354120</v>
      </c>
      <c r="DC10" s="72">
        <f t="shared" si="52"/>
        <v>1044631</v>
      </c>
      <c r="DD10" s="72">
        <f t="shared" si="53"/>
        <v>1060016</v>
      </c>
      <c r="DE10" s="72">
        <f t="shared" si="54"/>
        <v>135188</v>
      </c>
      <c r="DF10" s="72">
        <f t="shared" si="55"/>
        <v>114285</v>
      </c>
      <c r="DG10" s="72">
        <f t="shared" si="56"/>
        <v>0</v>
      </c>
      <c r="DH10" s="72">
        <f t="shared" si="57"/>
        <v>0</v>
      </c>
      <c r="DI10" s="72">
        <f t="shared" si="58"/>
        <v>0</v>
      </c>
      <c r="DJ10" s="72">
        <f t="shared" si="59"/>
        <v>6063302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2681235</v>
      </c>
      <c r="E11" s="72">
        <f t="shared" si="7"/>
        <v>611939</v>
      </c>
      <c r="F11" s="72">
        <v>980</v>
      </c>
      <c r="G11" s="72">
        <v>1</v>
      </c>
      <c r="H11" s="72">
        <v>5300</v>
      </c>
      <c r="I11" s="72">
        <v>299270</v>
      </c>
      <c r="J11" s="73" t="s">
        <v>109</v>
      </c>
      <c r="K11" s="72">
        <v>306388</v>
      </c>
      <c r="L11" s="72">
        <v>2069296</v>
      </c>
      <c r="M11" s="72">
        <f t="shared" si="8"/>
        <v>275345</v>
      </c>
      <c r="N11" s="72">
        <f t="shared" si="9"/>
        <v>16112</v>
      </c>
      <c r="O11" s="72">
        <v>0</v>
      </c>
      <c r="P11" s="72">
        <v>324</v>
      </c>
      <c r="Q11" s="72">
        <v>0</v>
      </c>
      <c r="R11" s="72">
        <v>15744</v>
      </c>
      <c r="S11" s="73" t="s">
        <v>109</v>
      </c>
      <c r="T11" s="72">
        <v>44</v>
      </c>
      <c r="U11" s="72">
        <v>259233</v>
      </c>
      <c r="V11" s="72">
        <f t="shared" si="10"/>
        <v>2956580</v>
      </c>
      <c r="W11" s="72">
        <f t="shared" si="11"/>
        <v>628051</v>
      </c>
      <c r="X11" s="72">
        <f t="shared" si="12"/>
        <v>980</v>
      </c>
      <c r="Y11" s="72">
        <f t="shared" si="13"/>
        <v>325</v>
      </c>
      <c r="Z11" s="72">
        <f t="shared" si="14"/>
        <v>5300</v>
      </c>
      <c r="AA11" s="72">
        <f t="shared" si="15"/>
        <v>315014</v>
      </c>
      <c r="AB11" s="73" t="s">
        <v>109</v>
      </c>
      <c r="AC11" s="72">
        <f t="shared" si="16"/>
        <v>306432</v>
      </c>
      <c r="AD11" s="72">
        <f t="shared" si="17"/>
        <v>2328529</v>
      </c>
      <c r="AE11" s="72">
        <f t="shared" si="18"/>
        <v>269393</v>
      </c>
      <c r="AF11" s="72">
        <f t="shared" si="19"/>
        <v>269393</v>
      </c>
      <c r="AG11" s="72">
        <v>3454</v>
      </c>
      <c r="AH11" s="72">
        <v>242423</v>
      </c>
      <c r="AI11" s="72">
        <v>5060</v>
      </c>
      <c r="AJ11" s="72">
        <v>18456</v>
      </c>
      <c r="AK11" s="72">
        <v>0</v>
      </c>
      <c r="AL11" s="72">
        <v>0</v>
      </c>
      <c r="AM11" s="72">
        <f t="shared" si="20"/>
        <v>2334804</v>
      </c>
      <c r="AN11" s="72">
        <f t="shared" si="21"/>
        <v>917316</v>
      </c>
      <c r="AO11" s="72">
        <v>247962</v>
      </c>
      <c r="AP11" s="72">
        <v>595200</v>
      </c>
      <c r="AQ11" s="72">
        <v>74154</v>
      </c>
      <c r="AR11" s="72">
        <v>0</v>
      </c>
      <c r="AS11" s="72">
        <f t="shared" si="22"/>
        <v>92458</v>
      </c>
      <c r="AT11" s="72">
        <v>67906</v>
      </c>
      <c r="AU11" s="72">
        <v>2504</v>
      </c>
      <c r="AV11" s="72">
        <v>22048</v>
      </c>
      <c r="AW11" s="72">
        <v>0</v>
      </c>
      <c r="AX11" s="72">
        <f t="shared" si="23"/>
        <v>1324667</v>
      </c>
      <c r="AY11" s="72">
        <v>341062</v>
      </c>
      <c r="AZ11" s="72">
        <v>871665</v>
      </c>
      <c r="BA11" s="72">
        <v>108791</v>
      </c>
      <c r="BB11" s="72">
        <v>3149</v>
      </c>
      <c r="BC11" s="72">
        <v>0</v>
      </c>
      <c r="BD11" s="72">
        <v>363</v>
      </c>
      <c r="BE11" s="72">
        <v>77038</v>
      </c>
      <c r="BF11" s="72">
        <f t="shared" si="24"/>
        <v>2681235</v>
      </c>
      <c r="BG11" s="72">
        <f t="shared" si="25"/>
        <v>14792</v>
      </c>
      <c r="BH11" s="72">
        <f t="shared" si="26"/>
        <v>14792</v>
      </c>
      <c r="BI11" s="72">
        <v>0</v>
      </c>
      <c r="BJ11" s="72">
        <v>14792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260553</v>
      </c>
      <c r="BP11" s="72">
        <f t="shared" si="28"/>
        <v>98888</v>
      </c>
      <c r="BQ11" s="72">
        <v>65925</v>
      </c>
      <c r="BR11" s="72">
        <v>0</v>
      </c>
      <c r="BS11" s="72">
        <v>32963</v>
      </c>
      <c r="BT11" s="72">
        <v>0</v>
      </c>
      <c r="BU11" s="72">
        <f t="shared" si="29"/>
        <v>44483</v>
      </c>
      <c r="BV11" s="72">
        <v>0</v>
      </c>
      <c r="BW11" s="72">
        <v>44483</v>
      </c>
      <c r="BX11" s="72">
        <v>0</v>
      </c>
      <c r="BY11" s="72">
        <v>0</v>
      </c>
      <c r="BZ11" s="72">
        <f t="shared" si="30"/>
        <v>117182</v>
      </c>
      <c r="CA11" s="72">
        <v>105849</v>
      </c>
      <c r="CB11" s="72">
        <v>11333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275345</v>
      </c>
      <c r="CI11" s="72">
        <f t="shared" si="32"/>
        <v>284185</v>
      </c>
      <c r="CJ11" s="72">
        <f t="shared" si="33"/>
        <v>284185</v>
      </c>
      <c r="CK11" s="72">
        <f t="shared" si="34"/>
        <v>3454</v>
      </c>
      <c r="CL11" s="72">
        <f t="shared" si="35"/>
        <v>257215</v>
      </c>
      <c r="CM11" s="72">
        <f t="shared" si="36"/>
        <v>5060</v>
      </c>
      <c r="CN11" s="72">
        <f t="shared" si="37"/>
        <v>18456</v>
      </c>
      <c r="CO11" s="72">
        <f t="shared" si="38"/>
        <v>0</v>
      </c>
      <c r="CP11" s="72">
        <f t="shared" si="39"/>
        <v>0</v>
      </c>
      <c r="CQ11" s="72">
        <f t="shared" si="40"/>
        <v>2595357</v>
      </c>
      <c r="CR11" s="72">
        <f t="shared" si="41"/>
        <v>1016204</v>
      </c>
      <c r="CS11" s="72">
        <f t="shared" si="42"/>
        <v>313887</v>
      </c>
      <c r="CT11" s="72">
        <f t="shared" si="43"/>
        <v>595200</v>
      </c>
      <c r="CU11" s="72">
        <f t="shared" si="44"/>
        <v>107117</v>
      </c>
      <c r="CV11" s="72">
        <f t="shared" si="45"/>
        <v>0</v>
      </c>
      <c r="CW11" s="72">
        <f t="shared" si="46"/>
        <v>136941</v>
      </c>
      <c r="CX11" s="72">
        <f t="shared" si="47"/>
        <v>67906</v>
      </c>
      <c r="CY11" s="72">
        <f t="shared" si="48"/>
        <v>46987</v>
      </c>
      <c r="CZ11" s="72">
        <f t="shared" si="49"/>
        <v>22048</v>
      </c>
      <c r="DA11" s="72">
        <f t="shared" si="50"/>
        <v>0</v>
      </c>
      <c r="DB11" s="72">
        <f t="shared" si="51"/>
        <v>1441849</v>
      </c>
      <c r="DC11" s="72">
        <f t="shared" si="52"/>
        <v>446911</v>
      </c>
      <c r="DD11" s="72">
        <f t="shared" si="53"/>
        <v>882998</v>
      </c>
      <c r="DE11" s="72">
        <f t="shared" si="54"/>
        <v>108791</v>
      </c>
      <c r="DF11" s="72">
        <f t="shared" si="55"/>
        <v>3149</v>
      </c>
      <c r="DG11" s="72">
        <f t="shared" si="56"/>
        <v>0</v>
      </c>
      <c r="DH11" s="72">
        <f t="shared" si="57"/>
        <v>363</v>
      </c>
      <c r="DI11" s="72">
        <f t="shared" si="58"/>
        <v>77038</v>
      </c>
      <c r="DJ11" s="72">
        <f t="shared" si="59"/>
        <v>2956580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5509175</v>
      </c>
      <c r="E12" s="74">
        <f t="shared" si="7"/>
        <v>2003199</v>
      </c>
      <c r="F12" s="74">
        <v>222647</v>
      </c>
      <c r="G12" s="74">
        <v>0</v>
      </c>
      <c r="H12" s="74">
        <v>767300</v>
      </c>
      <c r="I12" s="74">
        <v>611994</v>
      </c>
      <c r="J12" s="75" t="s">
        <v>109</v>
      </c>
      <c r="K12" s="74">
        <v>401258</v>
      </c>
      <c r="L12" s="74">
        <v>3505976</v>
      </c>
      <c r="M12" s="74">
        <f t="shared" si="8"/>
        <v>59480</v>
      </c>
      <c r="N12" s="74">
        <f t="shared" si="9"/>
        <v>11022</v>
      </c>
      <c r="O12" s="74">
        <v>0</v>
      </c>
      <c r="P12" s="74">
        <v>0</v>
      </c>
      <c r="Q12" s="74">
        <v>0</v>
      </c>
      <c r="R12" s="74">
        <v>10823</v>
      </c>
      <c r="S12" s="75" t="s">
        <v>109</v>
      </c>
      <c r="T12" s="74">
        <v>199</v>
      </c>
      <c r="U12" s="74">
        <v>48458</v>
      </c>
      <c r="V12" s="74">
        <f t="shared" si="10"/>
        <v>5568655</v>
      </c>
      <c r="W12" s="74">
        <f t="shared" si="11"/>
        <v>2014221</v>
      </c>
      <c r="X12" s="74">
        <f t="shared" si="12"/>
        <v>222647</v>
      </c>
      <c r="Y12" s="74">
        <f t="shared" si="13"/>
        <v>0</v>
      </c>
      <c r="Z12" s="74">
        <f t="shared" si="14"/>
        <v>767300</v>
      </c>
      <c r="AA12" s="74">
        <f t="shared" si="15"/>
        <v>622817</v>
      </c>
      <c r="AB12" s="75" t="s">
        <v>109</v>
      </c>
      <c r="AC12" s="74">
        <f t="shared" si="16"/>
        <v>401457</v>
      </c>
      <c r="AD12" s="74">
        <f t="shared" si="17"/>
        <v>3554434</v>
      </c>
      <c r="AE12" s="74">
        <f t="shared" si="18"/>
        <v>746391</v>
      </c>
      <c r="AF12" s="74">
        <f t="shared" si="19"/>
        <v>746391</v>
      </c>
      <c r="AG12" s="74">
        <v>0</v>
      </c>
      <c r="AH12" s="74">
        <v>728433</v>
      </c>
      <c r="AI12" s="74">
        <v>17958</v>
      </c>
      <c r="AJ12" s="74">
        <v>0</v>
      </c>
      <c r="AK12" s="74">
        <v>0</v>
      </c>
      <c r="AL12" s="74">
        <v>0</v>
      </c>
      <c r="AM12" s="74">
        <f t="shared" si="20"/>
        <v>4762784</v>
      </c>
      <c r="AN12" s="74">
        <f t="shared" si="21"/>
        <v>2302912</v>
      </c>
      <c r="AO12" s="74">
        <v>570980</v>
      </c>
      <c r="AP12" s="74">
        <v>1095901</v>
      </c>
      <c r="AQ12" s="74">
        <v>636031</v>
      </c>
      <c r="AR12" s="74">
        <v>0</v>
      </c>
      <c r="AS12" s="74">
        <f t="shared" si="22"/>
        <v>1208482</v>
      </c>
      <c r="AT12" s="74">
        <v>129743</v>
      </c>
      <c r="AU12" s="74">
        <v>1078739</v>
      </c>
      <c r="AV12" s="74">
        <v>0</v>
      </c>
      <c r="AW12" s="74">
        <v>32130</v>
      </c>
      <c r="AX12" s="74">
        <f t="shared" si="23"/>
        <v>1219260</v>
      </c>
      <c r="AY12" s="74">
        <v>936428</v>
      </c>
      <c r="AZ12" s="74">
        <v>71904</v>
      </c>
      <c r="BA12" s="74">
        <v>210928</v>
      </c>
      <c r="BB12" s="74">
        <v>0</v>
      </c>
      <c r="BC12" s="74">
        <v>0</v>
      </c>
      <c r="BD12" s="74">
        <v>0</v>
      </c>
      <c r="BE12" s="74">
        <v>0</v>
      </c>
      <c r="BF12" s="74">
        <f t="shared" si="24"/>
        <v>5509175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59480</v>
      </c>
      <c r="BP12" s="74">
        <f t="shared" si="28"/>
        <v>32505</v>
      </c>
      <c r="BQ12" s="74">
        <v>24217</v>
      </c>
      <c r="BR12" s="74">
        <v>0</v>
      </c>
      <c r="BS12" s="74">
        <v>8288</v>
      </c>
      <c r="BT12" s="74">
        <v>0</v>
      </c>
      <c r="BU12" s="74">
        <f t="shared" si="29"/>
        <v>1980</v>
      </c>
      <c r="BV12" s="74">
        <v>338</v>
      </c>
      <c r="BW12" s="74">
        <v>1642</v>
      </c>
      <c r="BX12" s="74">
        <v>0</v>
      </c>
      <c r="BY12" s="74">
        <v>0</v>
      </c>
      <c r="BZ12" s="74">
        <f t="shared" si="30"/>
        <v>24995</v>
      </c>
      <c r="CA12" s="74">
        <v>24995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59480</v>
      </c>
      <c r="CI12" s="74">
        <f t="shared" si="32"/>
        <v>746391</v>
      </c>
      <c r="CJ12" s="74">
        <f t="shared" si="33"/>
        <v>746391</v>
      </c>
      <c r="CK12" s="74">
        <f t="shared" si="34"/>
        <v>0</v>
      </c>
      <c r="CL12" s="74">
        <f t="shared" si="35"/>
        <v>728433</v>
      </c>
      <c r="CM12" s="74">
        <f t="shared" si="36"/>
        <v>17958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4822264</v>
      </c>
      <c r="CR12" s="74">
        <f t="shared" si="41"/>
        <v>2335417</v>
      </c>
      <c r="CS12" s="74">
        <f t="shared" si="42"/>
        <v>595197</v>
      </c>
      <c r="CT12" s="74">
        <f t="shared" si="43"/>
        <v>1095901</v>
      </c>
      <c r="CU12" s="74">
        <f t="shared" si="44"/>
        <v>644319</v>
      </c>
      <c r="CV12" s="74">
        <f t="shared" si="45"/>
        <v>0</v>
      </c>
      <c r="CW12" s="74">
        <f t="shared" si="46"/>
        <v>1210462</v>
      </c>
      <c r="CX12" s="74">
        <f t="shared" si="47"/>
        <v>130081</v>
      </c>
      <c r="CY12" s="74">
        <f t="shared" si="48"/>
        <v>1080381</v>
      </c>
      <c r="CZ12" s="74">
        <f t="shared" si="49"/>
        <v>0</v>
      </c>
      <c r="DA12" s="74">
        <f t="shared" si="50"/>
        <v>32130</v>
      </c>
      <c r="DB12" s="74">
        <f t="shared" si="51"/>
        <v>1244255</v>
      </c>
      <c r="DC12" s="74">
        <f t="shared" si="52"/>
        <v>961423</v>
      </c>
      <c r="DD12" s="74">
        <f t="shared" si="53"/>
        <v>71904</v>
      </c>
      <c r="DE12" s="74">
        <f t="shared" si="54"/>
        <v>210928</v>
      </c>
      <c r="DF12" s="74">
        <f t="shared" si="55"/>
        <v>0</v>
      </c>
      <c r="DG12" s="74">
        <f t="shared" si="56"/>
        <v>0</v>
      </c>
      <c r="DH12" s="74">
        <f t="shared" si="57"/>
        <v>0</v>
      </c>
      <c r="DI12" s="74">
        <f t="shared" si="58"/>
        <v>0</v>
      </c>
      <c r="DJ12" s="74">
        <f t="shared" si="59"/>
        <v>5568655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475052</v>
      </c>
      <c r="E13" s="74">
        <f t="shared" si="7"/>
        <v>53551</v>
      </c>
      <c r="F13" s="74">
        <v>0</v>
      </c>
      <c r="G13" s="74">
        <v>0</v>
      </c>
      <c r="H13" s="74">
        <v>0</v>
      </c>
      <c r="I13" s="74">
        <v>52501</v>
      </c>
      <c r="J13" s="75" t="s">
        <v>109</v>
      </c>
      <c r="K13" s="74">
        <v>1050</v>
      </c>
      <c r="L13" s="74">
        <v>421501</v>
      </c>
      <c r="M13" s="74">
        <f t="shared" si="8"/>
        <v>99422</v>
      </c>
      <c r="N13" s="74">
        <f t="shared" si="9"/>
        <v>28925</v>
      </c>
      <c r="O13" s="74">
        <v>0</v>
      </c>
      <c r="P13" s="74">
        <v>0</v>
      </c>
      <c r="Q13" s="74">
        <v>0</v>
      </c>
      <c r="R13" s="74">
        <v>28845</v>
      </c>
      <c r="S13" s="75" t="s">
        <v>109</v>
      </c>
      <c r="T13" s="74">
        <v>80</v>
      </c>
      <c r="U13" s="74">
        <v>70497</v>
      </c>
      <c r="V13" s="74">
        <f t="shared" si="10"/>
        <v>574474</v>
      </c>
      <c r="W13" s="74">
        <f t="shared" si="11"/>
        <v>82476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81346</v>
      </c>
      <c r="AB13" s="75" t="s">
        <v>109</v>
      </c>
      <c r="AC13" s="74">
        <f t="shared" si="16"/>
        <v>1130</v>
      </c>
      <c r="AD13" s="74">
        <f t="shared" si="17"/>
        <v>491998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231074</v>
      </c>
      <c r="AN13" s="74">
        <f t="shared" si="21"/>
        <v>62850</v>
      </c>
      <c r="AO13" s="74">
        <v>18402</v>
      </c>
      <c r="AP13" s="74">
        <v>44448</v>
      </c>
      <c r="AQ13" s="74">
        <v>0</v>
      </c>
      <c r="AR13" s="74">
        <v>0</v>
      </c>
      <c r="AS13" s="74">
        <f t="shared" si="22"/>
        <v>21201</v>
      </c>
      <c r="AT13" s="74">
        <v>21201</v>
      </c>
      <c r="AU13" s="74">
        <v>0</v>
      </c>
      <c r="AV13" s="74">
        <v>0</v>
      </c>
      <c r="AW13" s="74">
        <v>0</v>
      </c>
      <c r="AX13" s="74">
        <f t="shared" si="23"/>
        <v>147023</v>
      </c>
      <c r="AY13" s="74">
        <v>133085</v>
      </c>
      <c r="AZ13" s="74">
        <v>10725</v>
      </c>
      <c r="BA13" s="74">
        <v>3213</v>
      </c>
      <c r="BB13" s="74">
        <v>0</v>
      </c>
      <c r="BC13" s="74">
        <v>243978</v>
      </c>
      <c r="BD13" s="74">
        <v>0</v>
      </c>
      <c r="BE13" s="74">
        <v>0</v>
      </c>
      <c r="BF13" s="74">
        <f t="shared" si="24"/>
        <v>231074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99422</v>
      </c>
      <c r="BP13" s="74">
        <f t="shared" si="28"/>
        <v>16337</v>
      </c>
      <c r="BQ13" s="74">
        <v>16337</v>
      </c>
      <c r="BR13" s="74">
        <v>0</v>
      </c>
      <c r="BS13" s="74">
        <v>0</v>
      </c>
      <c r="BT13" s="74">
        <v>0</v>
      </c>
      <c r="BU13" s="74">
        <f t="shared" si="29"/>
        <v>34650</v>
      </c>
      <c r="BV13" s="74">
        <v>0</v>
      </c>
      <c r="BW13" s="74">
        <v>34650</v>
      </c>
      <c r="BX13" s="74">
        <v>0</v>
      </c>
      <c r="BY13" s="74">
        <v>0</v>
      </c>
      <c r="BZ13" s="74">
        <f t="shared" si="30"/>
        <v>48435</v>
      </c>
      <c r="CA13" s="74">
        <v>0</v>
      </c>
      <c r="CB13" s="74">
        <v>34326</v>
      </c>
      <c r="CC13" s="74">
        <v>14109</v>
      </c>
      <c r="CD13" s="74">
        <v>0</v>
      </c>
      <c r="CE13" s="74">
        <v>0</v>
      </c>
      <c r="CF13" s="74">
        <v>0</v>
      </c>
      <c r="CG13" s="74">
        <v>0</v>
      </c>
      <c r="CH13" s="74">
        <f t="shared" si="31"/>
        <v>99422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330496</v>
      </c>
      <c r="CR13" s="74">
        <f t="shared" si="41"/>
        <v>79187</v>
      </c>
      <c r="CS13" s="74">
        <f t="shared" si="42"/>
        <v>34739</v>
      </c>
      <c r="CT13" s="74">
        <f t="shared" si="43"/>
        <v>44448</v>
      </c>
      <c r="CU13" s="74">
        <f t="shared" si="44"/>
        <v>0</v>
      </c>
      <c r="CV13" s="74">
        <f t="shared" si="45"/>
        <v>0</v>
      </c>
      <c r="CW13" s="74">
        <f t="shared" si="46"/>
        <v>55851</v>
      </c>
      <c r="CX13" s="74">
        <f t="shared" si="47"/>
        <v>21201</v>
      </c>
      <c r="CY13" s="74">
        <f t="shared" si="48"/>
        <v>34650</v>
      </c>
      <c r="CZ13" s="74">
        <f t="shared" si="49"/>
        <v>0</v>
      </c>
      <c r="DA13" s="74">
        <f t="shared" si="50"/>
        <v>0</v>
      </c>
      <c r="DB13" s="74">
        <f t="shared" si="51"/>
        <v>195458</v>
      </c>
      <c r="DC13" s="74">
        <f t="shared" si="52"/>
        <v>133085</v>
      </c>
      <c r="DD13" s="74">
        <f t="shared" si="53"/>
        <v>45051</v>
      </c>
      <c r="DE13" s="74">
        <f t="shared" si="54"/>
        <v>17322</v>
      </c>
      <c r="DF13" s="74">
        <f t="shared" si="55"/>
        <v>0</v>
      </c>
      <c r="DG13" s="74">
        <f t="shared" si="56"/>
        <v>243978</v>
      </c>
      <c r="DH13" s="74">
        <f t="shared" si="57"/>
        <v>0</v>
      </c>
      <c r="DI13" s="74">
        <f t="shared" si="58"/>
        <v>0</v>
      </c>
      <c r="DJ13" s="74">
        <f t="shared" si="59"/>
        <v>330496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1330388</v>
      </c>
      <c r="E14" s="74">
        <f t="shared" si="7"/>
        <v>144779</v>
      </c>
      <c r="F14" s="74">
        <v>0</v>
      </c>
      <c r="G14" s="74">
        <v>0</v>
      </c>
      <c r="H14" s="74">
        <v>0</v>
      </c>
      <c r="I14" s="74">
        <v>133456</v>
      </c>
      <c r="J14" s="75" t="s">
        <v>109</v>
      </c>
      <c r="K14" s="74">
        <v>11323</v>
      </c>
      <c r="L14" s="74">
        <v>1185609</v>
      </c>
      <c r="M14" s="74">
        <f t="shared" si="8"/>
        <v>3673</v>
      </c>
      <c r="N14" s="74">
        <f t="shared" si="9"/>
        <v>920</v>
      </c>
      <c r="O14" s="74">
        <v>0</v>
      </c>
      <c r="P14" s="74">
        <v>0</v>
      </c>
      <c r="Q14" s="74">
        <v>0</v>
      </c>
      <c r="R14" s="74">
        <v>920</v>
      </c>
      <c r="S14" s="75" t="s">
        <v>109</v>
      </c>
      <c r="T14" s="74">
        <v>0</v>
      </c>
      <c r="U14" s="74">
        <v>2753</v>
      </c>
      <c r="V14" s="74">
        <f t="shared" si="10"/>
        <v>1334061</v>
      </c>
      <c r="W14" s="74">
        <f t="shared" si="11"/>
        <v>145699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134376</v>
      </c>
      <c r="AB14" s="75" t="s">
        <v>109</v>
      </c>
      <c r="AC14" s="74">
        <f t="shared" si="16"/>
        <v>11323</v>
      </c>
      <c r="AD14" s="74">
        <f t="shared" si="17"/>
        <v>1188362</v>
      </c>
      <c r="AE14" s="74">
        <f t="shared" si="18"/>
        <v>151461</v>
      </c>
      <c r="AF14" s="74">
        <f t="shared" si="19"/>
        <v>151461</v>
      </c>
      <c r="AG14" s="74">
        <v>58814</v>
      </c>
      <c r="AH14" s="74">
        <v>92647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1178927</v>
      </c>
      <c r="AN14" s="74">
        <f t="shared" si="21"/>
        <v>381167</v>
      </c>
      <c r="AO14" s="74">
        <v>75659</v>
      </c>
      <c r="AP14" s="74">
        <v>264964</v>
      </c>
      <c r="AQ14" s="74">
        <v>40544</v>
      </c>
      <c r="AR14" s="74">
        <v>0</v>
      </c>
      <c r="AS14" s="74">
        <f t="shared" si="22"/>
        <v>219705</v>
      </c>
      <c r="AT14" s="74">
        <v>64070</v>
      </c>
      <c r="AU14" s="74">
        <v>153618</v>
      </c>
      <c r="AV14" s="74">
        <v>2017</v>
      </c>
      <c r="AW14" s="74">
        <v>206</v>
      </c>
      <c r="AX14" s="74">
        <f t="shared" si="23"/>
        <v>577849</v>
      </c>
      <c r="AY14" s="74">
        <v>201080</v>
      </c>
      <c r="AZ14" s="74">
        <v>342503</v>
      </c>
      <c r="BA14" s="74">
        <v>34266</v>
      </c>
      <c r="BB14" s="74">
        <v>0</v>
      </c>
      <c r="BC14" s="74">
        <v>0</v>
      </c>
      <c r="BD14" s="74">
        <v>0</v>
      </c>
      <c r="BE14" s="74">
        <v>0</v>
      </c>
      <c r="BF14" s="74">
        <f t="shared" si="24"/>
        <v>1330388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3673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3673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f t="shared" si="31"/>
        <v>3673</v>
      </c>
      <c r="CI14" s="74">
        <f t="shared" si="32"/>
        <v>151461</v>
      </c>
      <c r="CJ14" s="74">
        <f t="shared" si="33"/>
        <v>151461</v>
      </c>
      <c r="CK14" s="74">
        <f t="shared" si="34"/>
        <v>58814</v>
      </c>
      <c r="CL14" s="74">
        <f t="shared" si="35"/>
        <v>92647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1182600</v>
      </c>
      <c r="CR14" s="74">
        <f t="shared" si="41"/>
        <v>381167</v>
      </c>
      <c r="CS14" s="74">
        <f t="shared" si="42"/>
        <v>75659</v>
      </c>
      <c r="CT14" s="74">
        <f t="shared" si="43"/>
        <v>264964</v>
      </c>
      <c r="CU14" s="74">
        <f t="shared" si="44"/>
        <v>40544</v>
      </c>
      <c r="CV14" s="74">
        <f t="shared" si="45"/>
        <v>0</v>
      </c>
      <c r="CW14" s="74">
        <f t="shared" si="46"/>
        <v>219705</v>
      </c>
      <c r="CX14" s="74">
        <f t="shared" si="47"/>
        <v>64070</v>
      </c>
      <c r="CY14" s="74">
        <f t="shared" si="48"/>
        <v>153618</v>
      </c>
      <c r="CZ14" s="74">
        <f t="shared" si="49"/>
        <v>2017</v>
      </c>
      <c r="DA14" s="74">
        <f t="shared" si="50"/>
        <v>3879</v>
      </c>
      <c r="DB14" s="74">
        <f t="shared" si="51"/>
        <v>577849</v>
      </c>
      <c r="DC14" s="74">
        <f t="shared" si="52"/>
        <v>201080</v>
      </c>
      <c r="DD14" s="74">
        <f t="shared" si="53"/>
        <v>342503</v>
      </c>
      <c r="DE14" s="74">
        <f t="shared" si="54"/>
        <v>34266</v>
      </c>
      <c r="DF14" s="74">
        <f t="shared" si="55"/>
        <v>0</v>
      </c>
      <c r="DG14" s="74">
        <f t="shared" si="56"/>
        <v>0</v>
      </c>
      <c r="DH14" s="74">
        <f t="shared" si="57"/>
        <v>0</v>
      </c>
      <c r="DI14" s="74">
        <f t="shared" si="58"/>
        <v>0</v>
      </c>
      <c r="DJ14" s="74">
        <f t="shared" si="59"/>
        <v>1334061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1670714</v>
      </c>
      <c r="E15" s="74">
        <f t="shared" si="7"/>
        <v>79433</v>
      </c>
      <c r="F15" s="74">
        <v>0</v>
      </c>
      <c r="G15" s="74">
        <v>0</v>
      </c>
      <c r="H15" s="74">
        <v>9616</v>
      </c>
      <c r="I15" s="74">
        <v>69817</v>
      </c>
      <c r="J15" s="75" t="s">
        <v>109</v>
      </c>
      <c r="K15" s="74">
        <v>0</v>
      </c>
      <c r="L15" s="74">
        <v>1591281</v>
      </c>
      <c r="M15" s="74">
        <f t="shared" si="8"/>
        <v>72773</v>
      </c>
      <c r="N15" s="74">
        <f t="shared" si="9"/>
        <v>43079</v>
      </c>
      <c r="O15" s="74">
        <v>0</v>
      </c>
      <c r="P15" s="74">
        <v>0</v>
      </c>
      <c r="Q15" s="74">
        <v>0</v>
      </c>
      <c r="R15" s="74">
        <v>43079</v>
      </c>
      <c r="S15" s="75" t="s">
        <v>109</v>
      </c>
      <c r="T15" s="74">
        <v>0</v>
      </c>
      <c r="U15" s="74">
        <v>29694</v>
      </c>
      <c r="V15" s="74">
        <f t="shared" si="10"/>
        <v>1743487</v>
      </c>
      <c r="W15" s="74">
        <f t="shared" si="11"/>
        <v>122512</v>
      </c>
      <c r="X15" s="74">
        <f t="shared" si="12"/>
        <v>0</v>
      </c>
      <c r="Y15" s="74">
        <f t="shared" si="13"/>
        <v>0</v>
      </c>
      <c r="Z15" s="74">
        <f t="shared" si="14"/>
        <v>9616</v>
      </c>
      <c r="AA15" s="74">
        <f t="shared" si="15"/>
        <v>112896</v>
      </c>
      <c r="AB15" s="75" t="s">
        <v>109</v>
      </c>
      <c r="AC15" s="74">
        <f t="shared" si="16"/>
        <v>0</v>
      </c>
      <c r="AD15" s="74">
        <f t="shared" si="17"/>
        <v>1620975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29847</v>
      </c>
      <c r="AM15" s="74">
        <f t="shared" si="20"/>
        <v>920994</v>
      </c>
      <c r="AN15" s="74">
        <f t="shared" si="21"/>
        <v>434160</v>
      </c>
      <c r="AO15" s="74">
        <v>32160</v>
      </c>
      <c r="AP15" s="74">
        <v>402000</v>
      </c>
      <c r="AQ15" s="74">
        <v>0</v>
      </c>
      <c r="AR15" s="74">
        <v>0</v>
      </c>
      <c r="AS15" s="74">
        <f t="shared" si="22"/>
        <v>14368</v>
      </c>
      <c r="AT15" s="74">
        <v>14368</v>
      </c>
      <c r="AU15" s="74">
        <v>0</v>
      </c>
      <c r="AV15" s="74">
        <v>0</v>
      </c>
      <c r="AW15" s="74">
        <v>32105</v>
      </c>
      <c r="AX15" s="74">
        <f t="shared" si="23"/>
        <v>440361</v>
      </c>
      <c r="AY15" s="74">
        <v>440361</v>
      </c>
      <c r="AZ15" s="74">
        <v>0</v>
      </c>
      <c r="BA15" s="74">
        <v>0</v>
      </c>
      <c r="BB15" s="74">
        <v>0</v>
      </c>
      <c r="BC15" s="74">
        <v>704276</v>
      </c>
      <c r="BD15" s="74">
        <v>0</v>
      </c>
      <c r="BE15" s="74">
        <v>15597</v>
      </c>
      <c r="BF15" s="74">
        <f t="shared" si="24"/>
        <v>936591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72773</v>
      </c>
      <c r="BP15" s="74">
        <f t="shared" si="28"/>
        <v>8040</v>
      </c>
      <c r="BQ15" s="74">
        <v>8040</v>
      </c>
      <c r="BR15" s="74">
        <v>0</v>
      </c>
      <c r="BS15" s="74">
        <v>0</v>
      </c>
      <c r="BT15" s="74">
        <v>0</v>
      </c>
      <c r="BU15" s="74">
        <f t="shared" si="29"/>
        <v>29959</v>
      </c>
      <c r="BV15" s="74">
        <v>0</v>
      </c>
      <c r="BW15" s="74">
        <v>29959</v>
      </c>
      <c r="BX15" s="74">
        <v>0</v>
      </c>
      <c r="BY15" s="74">
        <v>0</v>
      </c>
      <c r="BZ15" s="74">
        <f t="shared" si="30"/>
        <v>34774</v>
      </c>
      <c r="CA15" s="74">
        <v>17701</v>
      </c>
      <c r="CB15" s="74">
        <v>17073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f t="shared" si="31"/>
        <v>72773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29847</v>
      </c>
      <c r="CQ15" s="74">
        <f t="shared" si="40"/>
        <v>993767</v>
      </c>
      <c r="CR15" s="74">
        <f t="shared" si="41"/>
        <v>442200</v>
      </c>
      <c r="CS15" s="74">
        <f t="shared" si="42"/>
        <v>40200</v>
      </c>
      <c r="CT15" s="74">
        <f t="shared" si="43"/>
        <v>402000</v>
      </c>
      <c r="CU15" s="74">
        <f t="shared" si="44"/>
        <v>0</v>
      </c>
      <c r="CV15" s="74">
        <f t="shared" si="45"/>
        <v>0</v>
      </c>
      <c r="CW15" s="74">
        <f t="shared" si="46"/>
        <v>44327</v>
      </c>
      <c r="CX15" s="74">
        <f t="shared" si="47"/>
        <v>14368</v>
      </c>
      <c r="CY15" s="74">
        <f t="shared" si="48"/>
        <v>29959</v>
      </c>
      <c r="CZ15" s="74">
        <f t="shared" si="49"/>
        <v>0</v>
      </c>
      <c r="DA15" s="74">
        <f t="shared" si="50"/>
        <v>32105</v>
      </c>
      <c r="DB15" s="74">
        <f t="shared" si="51"/>
        <v>475135</v>
      </c>
      <c r="DC15" s="74">
        <f t="shared" si="52"/>
        <v>458062</v>
      </c>
      <c r="DD15" s="74">
        <f t="shared" si="53"/>
        <v>17073</v>
      </c>
      <c r="DE15" s="74">
        <f t="shared" si="54"/>
        <v>0</v>
      </c>
      <c r="DF15" s="74">
        <f t="shared" si="55"/>
        <v>0</v>
      </c>
      <c r="DG15" s="74">
        <f t="shared" si="56"/>
        <v>704276</v>
      </c>
      <c r="DH15" s="74">
        <f t="shared" si="57"/>
        <v>0</v>
      </c>
      <c r="DI15" s="74">
        <f t="shared" si="58"/>
        <v>15597</v>
      </c>
      <c r="DJ15" s="74">
        <f t="shared" si="59"/>
        <v>1009364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405011</v>
      </c>
      <c r="E16" s="74">
        <f t="shared" si="7"/>
        <v>86858</v>
      </c>
      <c r="F16" s="74">
        <v>0</v>
      </c>
      <c r="G16" s="74">
        <v>0</v>
      </c>
      <c r="H16" s="74">
        <v>0</v>
      </c>
      <c r="I16" s="74">
        <v>61826</v>
      </c>
      <c r="J16" s="75" t="s">
        <v>109</v>
      </c>
      <c r="K16" s="74">
        <v>25032</v>
      </c>
      <c r="L16" s="74">
        <v>318153</v>
      </c>
      <c r="M16" s="74">
        <f t="shared" si="8"/>
        <v>12499</v>
      </c>
      <c r="N16" s="74">
        <f t="shared" si="9"/>
        <v>9074</v>
      </c>
      <c r="O16" s="74">
        <v>0</v>
      </c>
      <c r="P16" s="74">
        <v>0</v>
      </c>
      <c r="Q16" s="74">
        <v>0</v>
      </c>
      <c r="R16" s="74">
        <v>9074</v>
      </c>
      <c r="S16" s="75" t="s">
        <v>109</v>
      </c>
      <c r="T16" s="74">
        <v>0</v>
      </c>
      <c r="U16" s="74">
        <v>3425</v>
      </c>
      <c r="V16" s="74">
        <f t="shared" si="10"/>
        <v>417510</v>
      </c>
      <c r="W16" s="74">
        <f t="shared" si="11"/>
        <v>95932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70900</v>
      </c>
      <c r="AB16" s="75" t="s">
        <v>109</v>
      </c>
      <c r="AC16" s="74">
        <f t="shared" si="16"/>
        <v>25032</v>
      </c>
      <c r="AD16" s="74">
        <f t="shared" si="17"/>
        <v>321578</v>
      </c>
      <c r="AE16" s="74">
        <f t="shared" si="18"/>
        <v>46515</v>
      </c>
      <c r="AF16" s="74">
        <f t="shared" si="19"/>
        <v>46515</v>
      </c>
      <c r="AG16" s="74">
        <v>0</v>
      </c>
      <c r="AH16" s="74">
        <v>46515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358098</v>
      </c>
      <c r="AN16" s="74">
        <f t="shared" si="21"/>
        <v>166558</v>
      </c>
      <c r="AO16" s="74">
        <v>6169</v>
      </c>
      <c r="AP16" s="74">
        <v>111039</v>
      </c>
      <c r="AQ16" s="74">
        <v>30844</v>
      </c>
      <c r="AR16" s="74">
        <v>18506</v>
      </c>
      <c r="AS16" s="74">
        <f t="shared" si="22"/>
        <v>87690</v>
      </c>
      <c r="AT16" s="74">
        <v>6171</v>
      </c>
      <c r="AU16" s="74">
        <v>79902</v>
      </c>
      <c r="AV16" s="74">
        <v>1617</v>
      </c>
      <c r="AW16" s="74">
        <v>7599</v>
      </c>
      <c r="AX16" s="74">
        <f t="shared" si="23"/>
        <v>96251</v>
      </c>
      <c r="AY16" s="74">
        <v>15750</v>
      </c>
      <c r="AZ16" s="74">
        <v>77082</v>
      </c>
      <c r="BA16" s="74">
        <v>3419</v>
      </c>
      <c r="BB16" s="74">
        <v>0</v>
      </c>
      <c r="BC16" s="74">
        <v>0</v>
      </c>
      <c r="BD16" s="74">
        <v>0</v>
      </c>
      <c r="BE16" s="74">
        <v>398</v>
      </c>
      <c r="BF16" s="74">
        <f t="shared" si="24"/>
        <v>405011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12499</v>
      </c>
      <c r="BP16" s="74">
        <f t="shared" si="28"/>
        <v>11153</v>
      </c>
      <c r="BQ16" s="74">
        <v>0</v>
      </c>
      <c r="BR16" s="74">
        <v>11153</v>
      </c>
      <c r="BS16" s="74">
        <v>0</v>
      </c>
      <c r="BT16" s="74">
        <v>0</v>
      </c>
      <c r="BU16" s="74">
        <f t="shared" si="29"/>
        <v>1346</v>
      </c>
      <c r="BV16" s="74">
        <v>1346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12499</v>
      </c>
      <c r="CI16" s="74">
        <f t="shared" si="32"/>
        <v>46515</v>
      </c>
      <c r="CJ16" s="74">
        <f t="shared" si="33"/>
        <v>46515</v>
      </c>
      <c r="CK16" s="74">
        <f t="shared" si="34"/>
        <v>0</v>
      </c>
      <c r="CL16" s="74">
        <f t="shared" si="35"/>
        <v>46515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370597</v>
      </c>
      <c r="CR16" s="74">
        <f t="shared" si="41"/>
        <v>177711</v>
      </c>
      <c r="CS16" s="74">
        <f t="shared" si="42"/>
        <v>6169</v>
      </c>
      <c r="CT16" s="74">
        <f t="shared" si="43"/>
        <v>122192</v>
      </c>
      <c r="CU16" s="74">
        <f t="shared" si="44"/>
        <v>30844</v>
      </c>
      <c r="CV16" s="74">
        <f t="shared" si="45"/>
        <v>18506</v>
      </c>
      <c r="CW16" s="74">
        <f t="shared" si="46"/>
        <v>89036</v>
      </c>
      <c r="CX16" s="74">
        <f t="shared" si="47"/>
        <v>7517</v>
      </c>
      <c r="CY16" s="74">
        <f t="shared" si="48"/>
        <v>79902</v>
      </c>
      <c r="CZ16" s="74">
        <f t="shared" si="49"/>
        <v>1617</v>
      </c>
      <c r="DA16" s="74">
        <f t="shared" si="50"/>
        <v>7599</v>
      </c>
      <c r="DB16" s="74">
        <f t="shared" si="51"/>
        <v>96251</v>
      </c>
      <c r="DC16" s="74">
        <f t="shared" si="52"/>
        <v>15750</v>
      </c>
      <c r="DD16" s="74">
        <f t="shared" si="53"/>
        <v>77082</v>
      </c>
      <c r="DE16" s="74">
        <f t="shared" si="54"/>
        <v>3419</v>
      </c>
      <c r="DF16" s="74">
        <f t="shared" si="55"/>
        <v>0</v>
      </c>
      <c r="DG16" s="74">
        <f t="shared" si="56"/>
        <v>0</v>
      </c>
      <c r="DH16" s="74">
        <f t="shared" si="57"/>
        <v>0</v>
      </c>
      <c r="DI16" s="74">
        <f t="shared" si="58"/>
        <v>398</v>
      </c>
      <c r="DJ16" s="74">
        <f t="shared" si="59"/>
        <v>417510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925886</v>
      </c>
      <c r="E17" s="74">
        <f t="shared" si="7"/>
        <v>314505</v>
      </c>
      <c r="F17" s="74">
        <v>743</v>
      </c>
      <c r="G17" s="74">
        <v>1657</v>
      </c>
      <c r="H17" s="74">
        <v>0</v>
      </c>
      <c r="I17" s="74">
        <v>286140</v>
      </c>
      <c r="J17" s="75" t="s">
        <v>109</v>
      </c>
      <c r="K17" s="74">
        <v>25965</v>
      </c>
      <c r="L17" s="74">
        <v>611381</v>
      </c>
      <c r="M17" s="74">
        <f t="shared" si="8"/>
        <v>98666</v>
      </c>
      <c r="N17" s="74">
        <f t="shared" si="9"/>
        <v>52370</v>
      </c>
      <c r="O17" s="74">
        <v>24</v>
      </c>
      <c r="P17" s="74">
        <v>0</v>
      </c>
      <c r="Q17" s="74">
        <v>0</v>
      </c>
      <c r="R17" s="74">
        <v>52279</v>
      </c>
      <c r="S17" s="75" t="s">
        <v>109</v>
      </c>
      <c r="T17" s="74">
        <v>67</v>
      </c>
      <c r="U17" s="74">
        <v>46296</v>
      </c>
      <c r="V17" s="74">
        <f t="shared" si="10"/>
        <v>1024552</v>
      </c>
      <c r="W17" s="74">
        <f t="shared" si="11"/>
        <v>366875</v>
      </c>
      <c r="X17" s="74">
        <f t="shared" si="12"/>
        <v>767</v>
      </c>
      <c r="Y17" s="74">
        <f t="shared" si="13"/>
        <v>1657</v>
      </c>
      <c r="Z17" s="74">
        <f t="shared" si="14"/>
        <v>0</v>
      </c>
      <c r="AA17" s="74">
        <f t="shared" si="15"/>
        <v>338419</v>
      </c>
      <c r="AB17" s="75" t="s">
        <v>109</v>
      </c>
      <c r="AC17" s="74">
        <f t="shared" si="16"/>
        <v>26032</v>
      </c>
      <c r="AD17" s="74">
        <f t="shared" si="17"/>
        <v>657677</v>
      </c>
      <c r="AE17" s="74">
        <f t="shared" si="18"/>
        <v>1718</v>
      </c>
      <c r="AF17" s="74">
        <f t="shared" si="19"/>
        <v>1718</v>
      </c>
      <c r="AG17" s="74">
        <v>0</v>
      </c>
      <c r="AH17" s="74">
        <v>0</v>
      </c>
      <c r="AI17" s="74">
        <v>0</v>
      </c>
      <c r="AJ17" s="74">
        <v>1718</v>
      </c>
      <c r="AK17" s="74">
        <v>0</v>
      </c>
      <c r="AL17" s="74">
        <v>175173</v>
      </c>
      <c r="AM17" s="74">
        <f t="shared" si="20"/>
        <v>748995</v>
      </c>
      <c r="AN17" s="74">
        <f t="shared" si="21"/>
        <v>66547</v>
      </c>
      <c r="AO17" s="74">
        <v>52230</v>
      </c>
      <c r="AP17" s="74">
        <v>14317</v>
      </c>
      <c r="AQ17" s="74">
        <v>0</v>
      </c>
      <c r="AR17" s="74">
        <v>0</v>
      </c>
      <c r="AS17" s="74">
        <f t="shared" si="22"/>
        <v>251152</v>
      </c>
      <c r="AT17" s="74">
        <v>2719</v>
      </c>
      <c r="AU17" s="74">
        <v>219762</v>
      </c>
      <c r="AV17" s="74">
        <v>28671</v>
      </c>
      <c r="AW17" s="74">
        <v>0</v>
      </c>
      <c r="AX17" s="74">
        <f t="shared" si="23"/>
        <v>431296</v>
      </c>
      <c r="AY17" s="74">
        <v>245097</v>
      </c>
      <c r="AZ17" s="74">
        <v>135271</v>
      </c>
      <c r="BA17" s="74">
        <v>27447</v>
      </c>
      <c r="BB17" s="74">
        <v>23481</v>
      </c>
      <c r="BC17" s="74">
        <v>0</v>
      </c>
      <c r="BD17" s="74">
        <v>0</v>
      </c>
      <c r="BE17" s="74">
        <v>0</v>
      </c>
      <c r="BF17" s="74">
        <f t="shared" si="24"/>
        <v>750713</v>
      </c>
      <c r="BG17" s="74">
        <f t="shared" si="25"/>
        <v>37577</v>
      </c>
      <c r="BH17" s="74">
        <f t="shared" si="26"/>
        <v>37577</v>
      </c>
      <c r="BI17" s="74">
        <v>0</v>
      </c>
      <c r="BJ17" s="74">
        <v>17864</v>
      </c>
      <c r="BK17" s="74">
        <v>0</v>
      </c>
      <c r="BL17" s="74">
        <v>19713</v>
      </c>
      <c r="BM17" s="74">
        <v>0</v>
      </c>
      <c r="BN17" s="74">
        <v>0</v>
      </c>
      <c r="BO17" s="74">
        <f t="shared" si="27"/>
        <v>61089</v>
      </c>
      <c r="BP17" s="74">
        <f t="shared" si="28"/>
        <v>7311</v>
      </c>
      <c r="BQ17" s="74">
        <v>7311</v>
      </c>
      <c r="BR17" s="74">
        <v>0</v>
      </c>
      <c r="BS17" s="74">
        <v>0</v>
      </c>
      <c r="BT17" s="74">
        <v>0</v>
      </c>
      <c r="BU17" s="74">
        <f t="shared" si="29"/>
        <v>616</v>
      </c>
      <c r="BV17" s="74">
        <v>0</v>
      </c>
      <c r="BW17" s="74">
        <v>616</v>
      </c>
      <c r="BX17" s="74">
        <v>0</v>
      </c>
      <c r="BY17" s="74">
        <v>0</v>
      </c>
      <c r="BZ17" s="74">
        <f t="shared" si="30"/>
        <v>53162</v>
      </c>
      <c r="CA17" s="74">
        <v>29513</v>
      </c>
      <c r="CB17" s="74">
        <v>23649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f t="shared" si="31"/>
        <v>98666</v>
      </c>
      <c r="CI17" s="74">
        <f t="shared" si="32"/>
        <v>39295</v>
      </c>
      <c r="CJ17" s="74">
        <f t="shared" si="33"/>
        <v>39295</v>
      </c>
      <c r="CK17" s="74">
        <f t="shared" si="34"/>
        <v>0</v>
      </c>
      <c r="CL17" s="74">
        <f t="shared" si="35"/>
        <v>17864</v>
      </c>
      <c r="CM17" s="74">
        <f t="shared" si="36"/>
        <v>0</v>
      </c>
      <c r="CN17" s="74">
        <f t="shared" si="37"/>
        <v>21431</v>
      </c>
      <c r="CO17" s="74">
        <f t="shared" si="38"/>
        <v>0</v>
      </c>
      <c r="CP17" s="74">
        <f t="shared" si="39"/>
        <v>175173</v>
      </c>
      <c r="CQ17" s="74">
        <f t="shared" si="40"/>
        <v>810084</v>
      </c>
      <c r="CR17" s="74">
        <f t="shared" si="41"/>
        <v>73858</v>
      </c>
      <c r="CS17" s="74">
        <f t="shared" si="42"/>
        <v>59541</v>
      </c>
      <c r="CT17" s="74">
        <f t="shared" si="43"/>
        <v>14317</v>
      </c>
      <c r="CU17" s="74">
        <f t="shared" si="44"/>
        <v>0</v>
      </c>
      <c r="CV17" s="74">
        <f t="shared" si="45"/>
        <v>0</v>
      </c>
      <c r="CW17" s="74">
        <f t="shared" si="46"/>
        <v>251768</v>
      </c>
      <c r="CX17" s="74">
        <f t="shared" si="47"/>
        <v>2719</v>
      </c>
      <c r="CY17" s="74">
        <f t="shared" si="48"/>
        <v>220378</v>
      </c>
      <c r="CZ17" s="74">
        <f t="shared" si="49"/>
        <v>28671</v>
      </c>
      <c r="DA17" s="74">
        <f t="shared" si="50"/>
        <v>0</v>
      </c>
      <c r="DB17" s="74">
        <f t="shared" si="51"/>
        <v>484458</v>
      </c>
      <c r="DC17" s="74">
        <f t="shared" si="52"/>
        <v>274610</v>
      </c>
      <c r="DD17" s="74">
        <f t="shared" si="53"/>
        <v>158920</v>
      </c>
      <c r="DE17" s="74">
        <f t="shared" si="54"/>
        <v>27447</v>
      </c>
      <c r="DF17" s="74">
        <f t="shared" si="55"/>
        <v>23481</v>
      </c>
      <c r="DG17" s="74">
        <f t="shared" si="56"/>
        <v>0</v>
      </c>
      <c r="DH17" s="74">
        <f t="shared" si="57"/>
        <v>0</v>
      </c>
      <c r="DI17" s="74">
        <f t="shared" si="58"/>
        <v>0</v>
      </c>
      <c r="DJ17" s="74">
        <f t="shared" si="59"/>
        <v>849379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2985919</v>
      </c>
      <c r="E18" s="74">
        <f t="shared" si="7"/>
        <v>678306</v>
      </c>
      <c r="F18" s="74">
        <v>131838</v>
      </c>
      <c r="G18" s="74">
        <v>0</v>
      </c>
      <c r="H18" s="74">
        <v>286500</v>
      </c>
      <c r="I18" s="74">
        <v>218775</v>
      </c>
      <c r="J18" s="75" t="s">
        <v>109</v>
      </c>
      <c r="K18" s="74">
        <v>41193</v>
      </c>
      <c r="L18" s="74">
        <v>2307613</v>
      </c>
      <c r="M18" s="74">
        <f t="shared" si="8"/>
        <v>604054</v>
      </c>
      <c r="N18" s="74">
        <f t="shared" si="9"/>
        <v>164886</v>
      </c>
      <c r="O18" s="74">
        <v>0</v>
      </c>
      <c r="P18" s="74">
        <v>0</v>
      </c>
      <c r="Q18" s="74">
        <v>0</v>
      </c>
      <c r="R18" s="74">
        <v>164886</v>
      </c>
      <c r="S18" s="75" t="s">
        <v>109</v>
      </c>
      <c r="T18" s="74">
        <v>0</v>
      </c>
      <c r="U18" s="74">
        <v>439168</v>
      </c>
      <c r="V18" s="74">
        <f t="shared" si="10"/>
        <v>3589973</v>
      </c>
      <c r="W18" s="74">
        <f t="shared" si="11"/>
        <v>843192</v>
      </c>
      <c r="X18" s="74">
        <f t="shared" si="12"/>
        <v>131838</v>
      </c>
      <c r="Y18" s="74">
        <f t="shared" si="13"/>
        <v>0</v>
      </c>
      <c r="Z18" s="74">
        <f t="shared" si="14"/>
        <v>286500</v>
      </c>
      <c r="AA18" s="74">
        <f t="shared" si="15"/>
        <v>383661</v>
      </c>
      <c r="AB18" s="75" t="s">
        <v>109</v>
      </c>
      <c r="AC18" s="74">
        <f t="shared" si="16"/>
        <v>41193</v>
      </c>
      <c r="AD18" s="74">
        <f t="shared" si="17"/>
        <v>2746781</v>
      </c>
      <c r="AE18" s="74">
        <f t="shared" si="18"/>
        <v>9399</v>
      </c>
      <c r="AF18" s="74">
        <f t="shared" si="19"/>
        <v>9399</v>
      </c>
      <c r="AG18" s="74">
        <v>0</v>
      </c>
      <c r="AH18" s="74">
        <v>0</v>
      </c>
      <c r="AI18" s="74">
        <v>9399</v>
      </c>
      <c r="AJ18" s="74">
        <v>0</v>
      </c>
      <c r="AK18" s="74">
        <v>0</v>
      </c>
      <c r="AL18" s="74">
        <v>0</v>
      </c>
      <c r="AM18" s="74">
        <f t="shared" si="20"/>
        <v>2958245</v>
      </c>
      <c r="AN18" s="74">
        <f t="shared" si="21"/>
        <v>877320</v>
      </c>
      <c r="AO18" s="74">
        <v>268980</v>
      </c>
      <c r="AP18" s="74">
        <v>438358</v>
      </c>
      <c r="AQ18" s="74">
        <v>152499</v>
      </c>
      <c r="AR18" s="74">
        <v>17483</v>
      </c>
      <c r="AS18" s="74">
        <f t="shared" si="22"/>
        <v>299089</v>
      </c>
      <c r="AT18" s="74">
        <v>117206</v>
      </c>
      <c r="AU18" s="74">
        <v>133170</v>
      </c>
      <c r="AV18" s="74">
        <v>48713</v>
      </c>
      <c r="AW18" s="74">
        <v>0</v>
      </c>
      <c r="AX18" s="74">
        <f t="shared" si="23"/>
        <v>1781836</v>
      </c>
      <c r="AY18" s="74">
        <v>230942</v>
      </c>
      <c r="AZ18" s="74">
        <v>1504688</v>
      </c>
      <c r="BA18" s="74">
        <v>46206</v>
      </c>
      <c r="BB18" s="74">
        <v>0</v>
      </c>
      <c r="BC18" s="74">
        <v>0</v>
      </c>
      <c r="BD18" s="74">
        <v>0</v>
      </c>
      <c r="BE18" s="74">
        <v>18275</v>
      </c>
      <c r="BF18" s="74">
        <f t="shared" si="24"/>
        <v>2985919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602179</v>
      </c>
      <c r="BP18" s="74">
        <f t="shared" si="28"/>
        <v>233176</v>
      </c>
      <c r="BQ18" s="74">
        <v>82513</v>
      </c>
      <c r="BR18" s="74">
        <v>150663</v>
      </c>
      <c r="BS18" s="74">
        <v>0</v>
      </c>
      <c r="BT18" s="74">
        <v>0</v>
      </c>
      <c r="BU18" s="74">
        <f t="shared" si="29"/>
        <v>18814</v>
      </c>
      <c r="BV18" s="74">
        <v>5930</v>
      </c>
      <c r="BW18" s="74">
        <v>12884</v>
      </c>
      <c r="BX18" s="74">
        <v>0</v>
      </c>
      <c r="BY18" s="74">
        <v>6323</v>
      </c>
      <c r="BZ18" s="74">
        <f t="shared" si="30"/>
        <v>343866</v>
      </c>
      <c r="CA18" s="74">
        <v>129328</v>
      </c>
      <c r="CB18" s="74">
        <v>36790</v>
      </c>
      <c r="CC18" s="74">
        <v>175723</v>
      </c>
      <c r="CD18" s="74">
        <v>2025</v>
      </c>
      <c r="CE18" s="74">
        <v>0</v>
      </c>
      <c r="CF18" s="74">
        <v>0</v>
      </c>
      <c r="CG18" s="74">
        <v>1875</v>
      </c>
      <c r="CH18" s="74">
        <f t="shared" si="31"/>
        <v>604054</v>
      </c>
      <c r="CI18" s="74">
        <f t="shared" si="32"/>
        <v>9399</v>
      </c>
      <c r="CJ18" s="74">
        <f t="shared" si="33"/>
        <v>9399</v>
      </c>
      <c r="CK18" s="74">
        <f t="shared" si="34"/>
        <v>0</v>
      </c>
      <c r="CL18" s="74">
        <f t="shared" si="35"/>
        <v>0</v>
      </c>
      <c r="CM18" s="74">
        <f t="shared" si="36"/>
        <v>9399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3560424</v>
      </c>
      <c r="CR18" s="74">
        <f t="shared" si="41"/>
        <v>1110496</v>
      </c>
      <c r="CS18" s="74">
        <f t="shared" si="42"/>
        <v>351493</v>
      </c>
      <c r="CT18" s="74">
        <f t="shared" si="43"/>
        <v>589021</v>
      </c>
      <c r="CU18" s="74">
        <f t="shared" si="44"/>
        <v>152499</v>
      </c>
      <c r="CV18" s="74">
        <f t="shared" si="45"/>
        <v>17483</v>
      </c>
      <c r="CW18" s="74">
        <f t="shared" si="46"/>
        <v>317903</v>
      </c>
      <c r="CX18" s="74">
        <f t="shared" si="47"/>
        <v>123136</v>
      </c>
      <c r="CY18" s="74">
        <f t="shared" si="48"/>
        <v>146054</v>
      </c>
      <c r="CZ18" s="74">
        <f t="shared" si="49"/>
        <v>48713</v>
      </c>
      <c r="DA18" s="74">
        <f t="shared" si="50"/>
        <v>6323</v>
      </c>
      <c r="DB18" s="74">
        <f t="shared" si="51"/>
        <v>2125702</v>
      </c>
      <c r="DC18" s="74">
        <f t="shared" si="52"/>
        <v>360270</v>
      </c>
      <c r="DD18" s="74">
        <f t="shared" si="53"/>
        <v>1541478</v>
      </c>
      <c r="DE18" s="74">
        <f t="shared" si="54"/>
        <v>221929</v>
      </c>
      <c r="DF18" s="74">
        <f t="shared" si="55"/>
        <v>2025</v>
      </c>
      <c r="DG18" s="74">
        <f t="shared" si="56"/>
        <v>0</v>
      </c>
      <c r="DH18" s="74">
        <f t="shared" si="57"/>
        <v>0</v>
      </c>
      <c r="DI18" s="74">
        <f t="shared" si="58"/>
        <v>20150</v>
      </c>
      <c r="DJ18" s="74">
        <f t="shared" si="59"/>
        <v>3589973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486743</v>
      </c>
      <c r="E19" s="74">
        <f t="shared" si="7"/>
        <v>58930</v>
      </c>
      <c r="F19" s="74">
        <v>15708</v>
      </c>
      <c r="G19" s="74">
        <v>0</v>
      </c>
      <c r="H19" s="74">
        <v>4500</v>
      </c>
      <c r="I19" s="74">
        <v>38712</v>
      </c>
      <c r="J19" s="75" t="s">
        <v>109</v>
      </c>
      <c r="K19" s="74">
        <v>10</v>
      </c>
      <c r="L19" s="74">
        <v>427813</v>
      </c>
      <c r="M19" s="74">
        <f t="shared" si="8"/>
        <v>20600</v>
      </c>
      <c r="N19" s="74">
        <f t="shared" si="9"/>
        <v>7098</v>
      </c>
      <c r="O19" s="74">
        <v>0</v>
      </c>
      <c r="P19" s="74">
        <v>0</v>
      </c>
      <c r="Q19" s="74">
        <v>0</v>
      </c>
      <c r="R19" s="74">
        <v>7098</v>
      </c>
      <c r="S19" s="75" t="s">
        <v>109</v>
      </c>
      <c r="T19" s="74">
        <v>0</v>
      </c>
      <c r="U19" s="74">
        <v>13502</v>
      </c>
      <c r="V19" s="74">
        <f t="shared" si="10"/>
        <v>507343</v>
      </c>
      <c r="W19" s="74">
        <f t="shared" si="11"/>
        <v>66028</v>
      </c>
      <c r="X19" s="74">
        <f t="shared" si="12"/>
        <v>15708</v>
      </c>
      <c r="Y19" s="74">
        <f t="shared" si="13"/>
        <v>0</v>
      </c>
      <c r="Z19" s="74">
        <f t="shared" si="14"/>
        <v>4500</v>
      </c>
      <c r="AA19" s="74">
        <f t="shared" si="15"/>
        <v>45810</v>
      </c>
      <c r="AB19" s="75" t="s">
        <v>109</v>
      </c>
      <c r="AC19" s="74">
        <f t="shared" si="16"/>
        <v>10</v>
      </c>
      <c r="AD19" s="74">
        <f t="shared" si="17"/>
        <v>441315</v>
      </c>
      <c r="AE19" s="74">
        <f t="shared" si="18"/>
        <v>56797</v>
      </c>
      <c r="AF19" s="74">
        <f t="shared" si="19"/>
        <v>56797</v>
      </c>
      <c r="AG19" s="74">
        <v>0</v>
      </c>
      <c r="AH19" s="74">
        <v>50776</v>
      </c>
      <c r="AI19" s="74">
        <v>6021</v>
      </c>
      <c r="AJ19" s="74">
        <v>0</v>
      </c>
      <c r="AK19" s="74">
        <v>0</v>
      </c>
      <c r="AL19" s="74">
        <v>0</v>
      </c>
      <c r="AM19" s="74">
        <f t="shared" si="20"/>
        <v>413291</v>
      </c>
      <c r="AN19" s="74">
        <f t="shared" si="21"/>
        <v>251309</v>
      </c>
      <c r="AO19" s="74">
        <v>47622</v>
      </c>
      <c r="AP19" s="74">
        <v>130148</v>
      </c>
      <c r="AQ19" s="74">
        <v>57681</v>
      </c>
      <c r="AR19" s="74">
        <v>15858</v>
      </c>
      <c r="AS19" s="74">
        <f t="shared" si="22"/>
        <v>88965</v>
      </c>
      <c r="AT19" s="74">
        <v>13421</v>
      </c>
      <c r="AU19" s="74">
        <v>64985</v>
      </c>
      <c r="AV19" s="74">
        <v>10559</v>
      </c>
      <c r="AW19" s="74">
        <v>0</v>
      </c>
      <c r="AX19" s="74">
        <f t="shared" si="23"/>
        <v>73017</v>
      </c>
      <c r="AY19" s="74">
        <v>0</v>
      </c>
      <c r="AZ19" s="74">
        <v>72282</v>
      </c>
      <c r="BA19" s="74">
        <v>635</v>
      </c>
      <c r="BB19" s="74">
        <v>100</v>
      </c>
      <c r="BC19" s="74">
        <v>0</v>
      </c>
      <c r="BD19" s="74">
        <v>0</v>
      </c>
      <c r="BE19" s="74">
        <v>16655</v>
      </c>
      <c r="BF19" s="74">
        <f t="shared" si="24"/>
        <v>486743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20593</v>
      </c>
      <c r="BP19" s="74">
        <f t="shared" si="28"/>
        <v>18365</v>
      </c>
      <c r="BQ19" s="74">
        <v>1762</v>
      </c>
      <c r="BR19" s="74">
        <v>16603</v>
      </c>
      <c r="BS19" s="74">
        <v>0</v>
      </c>
      <c r="BT19" s="74">
        <v>0</v>
      </c>
      <c r="BU19" s="74">
        <f t="shared" si="29"/>
        <v>2228</v>
      </c>
      <c r="BV19" s="74">
        <v>1566</v>
      </c>
      <c r="BW19" s="74">
        <v>662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7</v>
      </c>
      <c r="CH19" s="74">
        <f t="shared" si="31"/>
        <v>20600</v>
      </c>
      <c r="CI19" s="74">
        <f t="shared" si="32"/>
        <v>56797</v>
      </c>
      <c r="CJ19" s="74">
        <f t="shared" si="33"/>
        <v>56797</v>
      </c>
      <c r="CK19" s="74">
        <f t="shared" si="34"/>
        <v>0</v>
      </c>
      <c r="CL19" s="74">
        <f t="shared" si="35"/>
        <v>50776</v>
      </c>
      <c r="CM19" s="74">
        <f t="shared" si="36"/>
        <v>6021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433884</v>
      </c>
      <c r="CR19" s="74">
        <f t="shared" si="41"/>
        <v>269674</v>
      </c>
      <c r="CS19" s="74">
        <f t="shared" si="42"/>
        <v>49384</v>
      </c>
      <c r="CT19" s="74">
        <f t="shared" si="43"/>
        <v>146751</v>
      </c>
      <c r="CU19" s="74">
        <f t="shared" si="44"/>
        <v>57681</v>
      </c>
      <c r="CV19" s="74">
        <f t="shared" si="45"/>
        <v>15858</v>
      </c>
      <c r="CW19" s="74">
        <f t="shared" si="46"/>
        <v>91193</v>
      </c>
      <c r="CX19" s="74">
        <f t="shared" si="47"/>
        <v>14987</v>
      </c>
      <c r="CY19" s="74">
        <f t="shared" si="48"/>
        <v>65647</v>
      </c>
      <c r="CZ19" s="74">
        <f t="shared" si="49"/>
        <v>10559</v>
      </c>
      <c r="DA19" s="74">
        <f t="shared" si="50"/>
        <v>0</v>
      </c>
      <c r="DB19" s="74">
        <f t="shared" si="51"/>
        <v>73017</v>
      </c>
      <c r="DC19" s="74">
        <f t="shared" si="52"/>
        <v>0</v>
      </c>
      <c r="DD19" s="74">
        <f t="shared" si="53"/>
        <v>72282</v>
      </c>
      <c r="DE19" s="74">
        <f t="shared" si="54"/>
        <v>635</v>
      </c>
      <c r="DF19" s="74">
        <f t="shared" si="55"/>
        <v>100</v>
      </c>
      <c r="DG19" s="74">
        <f t="shared" si="56"/>
        <v>0</v>
      </c>
      <c r="DH19" s="74">
        <f t="shared" si="57"/>
        <v>0</v>
      </c>
      <c r="DI19" s="74">
        <f t="shared" si="58"/>
        <v>16662</v>
      </c>
      <c r="DJ19" s="74">
        <f t="shared" si="59"/>
        <v>507343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439756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109</v>
      </c>
      <c r="K20" s="74">
        <v>0</v>
      </c>
      <c r="L20" s="74">
        <v>439756</v>
      </c>
      <c r="M20" s="74">
        <f t="shared" si="8"/>
        <v>134294</v>
      </c>
      <c r="N20" s="74">
        <f t="shared" si="9"/>
        <v>44600</v>
      </c>
      <c r="O20" s="74">
        <v>0</v>
      </c>
      <c r="P20" s="74">
        <v>0</v>
      </c>
      <c r="Q20" s="74">
        <v>0</v>
      </c>
      <c r="R20" s="74">
        <v>44600</v>
      </c>
      <c r="S20" s="75" t="s">
        <v>109</v>
      </c>
      <c r="T20" s="74">
        <v>0</v>
      </c>
      <c r="U20" s="74">
        <v>89694</v>
      </c>
      <c r="V20" s="74">
        <f t="shared" si="10"/>
        <v>574050</v>
      </c>
      <c r="W20" s="74">
        <f t="shared" si="11"/>
        <v>44600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44600</v>
      </c>
      <c r="AB20" s="75" t="s">
        <v>109</v>
      </c>
      <c r="AC20" s="74">
        <f t="shared" si="16"/>
        <v>0</v>
      </c>
      <c r="AD20" s="74">
        <f t="shared" si="17"/>
        <v>529450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16209</v>
      </c>
      <c r="AM20" s="74">
        <f t="shared" si="20"/>
        <v>7917</v>
      </c>
      <c r="AN20" s="74">
        <f t="shared" si="21"/>
        <v>7917</v>
      </c>
      <c r="AO20" s="74">
        <v>7917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415630</v>
      </c>
      <c r="BD20" s="74">
        <v>0</v>
      </c>
      <c r="BE20" s="74">
        <v>0</v>
      </c>
      <c r="BF20" s="74">
        <f t="shared" si="24"/>
        <v>7917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2320</v>
      </c>
      <c r="BO20" s="74">
        <f t="shared" si="27"/>
        <v>70471</v>
      </c>
      <c r="BP20" s="74">
        <f t="shared" si="28"/>
        <v>7917</v>
      </c>
      <c r="BQ20" s="74">
        <v>7917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62554</v>
      </c>
      <c r="CA20" s="74">
        <v>62554</v>
      </c>
      <c r="CB20" s="74">
        <v>0</v>
      </c>
      <c r="CC20" s="74">
        <v>0</v>
      </c>
      <c r="CD20" s="74">
        <v>0</v>
      </c>
      <c r="CE20" s="74">
        <v>61503</v>
      </c>
      <c r="CF20" s="74">
        <v>0</v>
      </c>
      <c r="CG20" s="74">
        <v>0</v>
      </c>
      <c r="CH20" s="74">
        <f t="shared" si="31"/>
        <v>70471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18529</v>
      </c>
      <c r="CQ20" s="74">
        <f t="shared" si="40"/>
        <v>78388</v>
      </c>
      <c r="CR20" s="74">
        <f t="shared" si="41"/>
        <v>15834</v>
      </c>
      <c r="CS20" s="74">
        <f t="shared" si="42"/>
        <v>15834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62554</v>
      </c>
      <c r="DC20" s="74">
        <f t="shared" si="52"/>
        <v>62554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477133</v>
      </c>
      <c r="DH20" s="74">
        <f t="shared" si="57"/>
        <v>0</v>
      </c>
      <c r="DI20" s="74">
        <f t="shared" si="58"/>
        <v>0</v>
      </c>
      <c r="DJ20" s="74">
        <f t="shared" si="59"/>
        <v>78388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2273538</v>
      </c>
      <c r="E21" s="74">
        <f t="shared" si="7"/>
        <v>202160</v>
      </c>
      <c r="F21" s="74">
        <v>0</v>
      </c>
      <c r="G21" s="74">
        <v>0</v>
      </c>
      <c r="H21" s="74">
        <v>5600</v>
      </c>
      <c r="I21" s="74">
        <v>194910</v>
      </c>
      <c r="J21" s="75" t="s">
        <v>109</v>
      </c>
      <c r="K21" s="74">
        <v>1650</v>
      </c>
      <c r="L21" s="74">
        <v>2071378</v>
      </c>
      <c r="M21" s="74">
        <f t="shared" si="8"/>
        <v>104580</v>
      </c>
      <c r="N21" s="74">
        <f t="shared" si="9"/>
        <v>5025</v>
      </c>
      <c r="O21" s="74">
        <v>0</v>
      </c>
      <c r="P21" s="74">
        <v>0</v>
      </c>
      <c r="Q21" s="74">
        <v>0</v>
      </c>
      <c r="R21" s="74">
        <v>5005</v>
      </c>
      <c r="S21" s="75" t="s">
        <v>109</v>
      </c>
      <c r="T21" s="74">
        <v>20</v>
      </c>
      <c r="U21" s="74">
        <v>99555</v>
      </c>
      <c r="V21" s="74">
        <f t="shared" si="10"/>
        <v>2378118</v>
      </c>
      <c r="W21" s="74">
        <f t="shared" si="11"/>
        <v>207185</v>
      </c>
      <c r="X21" s="74">
        <f t="shared" si="12"/>
        <v>0</v>
      </c>
      <c r="Y21" s="74">
        <f t="shared" si="13"/>
        <v>0</v>
      </c>
      <c r="Z21" s="74">
        <f t="shared" si="14"/>
        <v>5600</v>
      </c>
      <c r="AA21" s="74">
        <f t="shared" si="15"/>
        <v>199915</v>
      </c>
      <c r="AB21" s="75" t="s">
        <v>109</v>
      </c>
      <c r="AC21" s="74">
        <f t="shared" si="16"/>
        <v>1670</v>
      </c>
      <c r="AD21" s="74">
        <f t="shared" si="17"/>
        <v>2170933</v>
      </c>
      <c r="AE21" s="74">
        <f t="shared" si="18"/>
        <v>6270</v>
      </c>
      <c r="AF21" s="74">
        <f t="shared" si="19"/>
        <v>6270</v>
      </c>
      <c r="AG21" s="74">
        <v>0</v>
      </c>
      <c r="AH21" s="74">
        <v>0</v>
      </c>
      <c r="AI21" s="74">
        <v>6270</v>
      </c>
      <c r="AJ21" s="74">
        <v>0</v>
      </c>
      <c r="AK21" s="74">
        <v>0</v>
      </c>
      <c r="AL21" s="74">
        <v>0</v>
      </c>
      <c r="AM21" s="74">
        <f t="shared" si="20"/>
        <v>2234762</v>
      </c>
      <c r="AN21" s="74">
        <f t="shared" si="21"/>
        <v>718949</v>
      </c>
      <c r="AO21" s="74">
        <v>157551</v>
      </c>
      <c r="AP21" s="74">
        <v>442061</v>
      </c>
      <c r="AQ21" s="74">
        <v>119337</v>
      </c>
      <c r="AR21" s="74"/>
      <c r="AS21" s="74">
        <f t="shared" si="22"/>
        <v>329330</v>
      </c>
      <c r="AT21" s="74">
        <v>21011</v>
      </c>
      <c r="AU21" s="74">
        <v>304994</v>
      </c>
      <c r="AV21" s="74">
        <v>3325</v>
      </c>
      <c r="AW21" s="74">
        <v>0</v>
      </c>
      <c r="AX21" s="74">
        <f t="shared" si="23"/>
        <v>1186483</v>
      </c>
      <c r="AY21" s="74">
        <v>640162</v>
      </c>
      <c r="AZ21" s="74">
        <v>412080</v>
      </c>
      <c r="BA21" s="74">
        <v>1134</v>
      </c>
      <c r="BB21" s="74">
        <v>133107</v>
      </c>
      <c r="BC21" s="74">
        <v>0</v>
      </c>
      <c r="BD21" s="74">
        <v>0</v>
      </c>
      <c r="BE21" s="74">
        <v>32506</v>
      </c>
      <c r="BF21" s="74">
        <f t="shared" si="24"/>
        <v>2273538</v>
      </c>
      <c r="BG21" s="74">
        <f t="shared" si="25"/>
        <v>14385</v>
      </c>
      <c r="BH21" s="74">
        <f t="shared" si="26"/>
        <v>14385</v>
      </c>
      <c r="BI21" s="74">
        <v>0</v>
      </c>
      <c r="BJ21" s="74">
        <v>14385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90195</v>
      </c>
      <c r="BP21" s="74">
        <f t="shared" si="28"/>
        <v>21031</v>
      </c>
      <c r="BQ21" s="74">
        <v>21031</v>
      </c>
      <c r="BR21" s="74">
        <v>0</v>
      </c>
      <c r="BS21" s="74">
        <v>0</v>
      </c>
      <c r="BT21" s="74">
        <v>0</v>
      </c>
      <c r="BU21" s="74">
        <f t="shared" si="29"/>
        <v>16052</v>
      </c>
      <c r="BV21" s="74">
        <v>0</v>
      </c>
      <c r="BW21" s="74">
        <v>16052</v>
      </c>
      <c r="BX21" s="74">
        <v>0</v>
      </c>
      <c r="BY21" s="74">
        <v>0</v>
      </c>
      <c r="BZ21" s="74">
        <f t="shared" si="30"/>
        <v>53112</v>
      </c>
      <c r="CA21" s="74">
        <v>43596</v>
      </c>
      <c r="CB21" s="74">
        <v>9516</v>
      </c>
      <c r="CC21" s="74"/>
      <c r="CD21" s="74">
        <v>0</v>
      </c>
      <c r="CE21" s="74">
        <v>0</v>
      </c>
      <c r="CF21" s="74">
        <v>0</v>
      </c>
      <c r="CG21" s="74">
        <v>0</v>
      </c>
      <c r="CH21" s="74">
        <f t="shared" si="31"/>
        <v>104580</v>
      </c>
      <c r="CI21" s="74">
        <f t="shared" si="32"/>
        <v>20655</v>
      </c>
      <c r="CJ21" s="74">
        <f t="shared" si="33"/>
        <v>20655</v>
      </c>
      <c r="CK21" s="74">
        <f t="shared" si="34"/>
        <v>0</v>
      </c>
      <c r="CL21" s="74">
        <f t="shared" si="35"/>
        <v>14385</v>
      </c>
      <c r="CM21" s="74">
        <f t="shared" si="36"/>
        <v>6270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2324957</v>
      </c>
      <c r="CR21" s="74">
        <f t="shared" si="41"/>
        <v>739980</v>
      </c>
      <c r="CS21" s="74">
        <f t="shared" si="42"/>
        <v>178582</v>
      </c>
      <c r="CT21" s="74">
        <f t="shared" si="43"/>
        <v>442061</v>
      </c>
      <c r="CU21" s="74">
        <f t="shared" si="44"/>
        <v>119337</v>
      </c>
      <c r="CV21" s="74">
        <f t="shared" si="45"/>
        <v>0</v>
      </c>
      <c r="CW21" s="74">
        <f t="shared" si="46"/>
        <v>345382</v>
      </c>
      <c r="CX21" s="74">
        <f t="shared" si="47"/>
        <v>21011</v>
      </c>
      <c r="CY21" s="74">
        <f t="shared" si="48"/>
        <v>321046</v>
      </c>
      <c r="CZ21" s="74">
        <f t="shared" si="49"/>
        <v>3325</v>
      </c>
      <c r="DA21" s="74">
        <f t="shared" si="50"/>
        <v>0</v>
      </c>
      <c r="DB21" s="74">
        <f t="shared" si="51"/>
        <v>1239595</v>
      </c>
      <c r="DC21" s="74">
        <f t="shared" si="52"/>
        <v>683758</v>
      </c>
      <c r="DD21" s="74">
        <f t="shared" si="53"/>
        <v>421596</v>
      </c>
      <c r="DE21" s="74">
        <f t="shared" si="54"/>
        <v>1134</v>
      </c>
      <c r="DF21" s="74">
        <f t="shared" si="55"/>
        <v>133107</v>
      </c>
      <c r="DG21" s="74">
        <f t="shared" si="56"/>
        <v>0</v>
      </c>
      <c r="DH21" s="74">
        <f t="shared" si="57"/>
        <v>0</v>
      </c>
      <c r="DI21" s="74">
        <f t="shared" si="58"/>
        <v>32506</v>
      </c>
      <c r="DJ21" s="74">
        <f t="shared" si="59"/>
        <v>2378118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938755</v>
      </c>
      <c r="E22" s="74">
        <f t="shared" si="7"/>
        <v>99120</v>
      </c>
      <c r="F22" s="74">
        <v>0</v>
      </c>
      <c r="G22" s="74">
        <v>0</v>
      </c>
      <c r="H22" s="74">
        <v>0</v>
      </c>
      <c r="I22" s="74">
        <v>84475</v>
      </c>
      <c r="J22" s="75" t="s">
        <v>109</v>
      </c>
      <c r="K22" s="74">
        <v>14645</v>
      </c>
      <c r="L22" s="74">
        <v>839635</v>
      </c>
      <c r="M22" s="74">
        <f t="shared" si="8"/>
        <v>125372</v>
      </c>
      <c r="N22" s="74">
        <f t="shared" si="9"/>
        <v>9384</v>
      </c>
      <c r="O22" s="74">
        <v>0</v>
      </c>
      <c r="P22" s="74">
        <v>0</v>
      </c>
      <c r="Q22" s="74">
        <v>0</v>
      </c>
      <c r="R22" s="74">
        <v>9384</v>
      </c>
      <c r="S22" s="75" t="s">
        <v>109</v>
      </c>
      <c r="T22" s="74">
        <v>0</v>
      </c>
      <c r="U22" s="74">
        <v>115988</v>
      </c>
      <c r="V22" s="74">
        <f t="shared" si="10"/>
        <v>1064127</v>
      </c>
      <c r="W22" s="74">
        <f t="shared" si="11"/>
        <v>108504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93859</v>
      </c>
      <c r="AB22" s="75" t="s">
        <v>109</v>
      </c>
      <c r="AC22" s="74">
        <f t="shared" si="16"/>
        <v>14645</v>
      </c>
      <c r="AD22" s="74">
        <f t="shared" si="17"/>
        <v>955623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938755</v>
      </c>
      <c r="AN22" s="74">
        <f t="shared" si="21"/>
        <v>294077</v>
      </c>
      <c r="AO22" s="74">
        <v>48175</v>
      </c>
      <c r="AP22" s="74">
        <v>189739</v>
      </c>
      <c r="AQ22" s="74">
        <v>37603</v>
      </c>
      <c r="AR22" s="74">
        <v>18560</v>
      </c>
      <c r="AS22" s="74">
        <f t="shared" si="22"/>
        <v>262862</v>
      </c>
      <c r="AT22" s="74">
        <v>29209</v>
      </c>
      <c r="AU22" s="74">
        <v>220503</v>
      </c>
      <c r="AV22" s="74">
        <v>13150</v>
      </c>
      <c r="AW22" s="74">
        <v>0</v>
      </c>
      <c r="AX22" s="74">
        <f t="shared" si="23"/>
        <v>381816</v>
      </c>
      <c r="AY22" s="74">
        <v>139308</v>
      </c>
      <c r="AZ22" s="74">
        <v>231340</v>
      </c>
      <c r="BA22" s="74">
        <v>9229</v>
      </c>
      <c r="BB22" s="74">
        <v>1939</v>
      </c>
      <c r="BC22" s="74">
        <v>0</v>
      </c>
      <c r="BD22" s="74">
        <v>0</v>
      </c>
      <c r="BE22" s="74">
        <v>0</v>
      </c>
      <c r="BF22" s="74">
        <f t="shared" si="24"/>
        <v>938755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125372</v>
      </c>
      <c r="BP22" s="74">
        <f t="shared" si="28"/>
        <v>17251</v>
      </c>
      <c r="BQ22" s="74">
        <v>17251</v>
      </c>
      <c r="BR22" s="74">
        <v>0</v>
      </c>
      <c r="BS22" s="74">
        <v>0</v>
      </c>
      <c r="BT22" s="74">
        <v>0</v>
      </c>
      <c r="BU22" s="74">
        <f t="shared" si="29"/>
        <v>43964</v>
      </c>
      <c r="BV22" s="74">
        <v>0</v>
      </c>
      <c r="BW22" s="74">
        <v>43964</v>
      </c>
      <c r="BX22" s="74">
        <v>0</v>
      </c>
      <c r="BY22" s="74">
        <v>0</v>
      </c>
      <c r="BZ22" s="74">
        <f t="shared" si="30"/>
        <v>64157</v>
      </c>
      <c r="CA22" s="74">
        <v>0</v>
      </c>
      <c r="CB22" s="74">
        <v>64157</v>
      </c>
      <c r="CC22" s="74">
        <v>0</v>
      </c>
      <c r="CD22" s="74">
        <v>0</v>
      </c>
      <c r="CE22" s="74">
        <v>0</v>
      </c>
      <c r="CF22" s="74">
        <v>0</v>
      </c>
      <c r="CG22" s="74">
        <v>0</v>
      </c>
      <c r="CH22" s="74">
        <f t="shared" si="31"/>
        <v>125372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1064127</v>
      </c>
      <c r="CR22" s="74">
        <f t="shared" si="41"/>
        <v>311328</v>
      </c>
      <c r="CS22" s="74">
        <f t="shared" si="42"/>
        <v>65426</v>
      </c>
      <c r="CT22" s="74">
        <f t="shared" si="43"/>
        <v>189739</v>
      </c>
      <c r="CU22" s="74">
        <f t="shared" si="44"/>
        <v>37603</v>
      </c>
      <c r="CV22" s="74">
        <f t="shared" si="45"/>
        <v>18560</v>
      </c>
      <c r="CW22" s="74">
        <f t="shared" si="46"/>
        <v>306826</v>
      </c>
      <c r="CX22" s="74">
        <f t="shared" si="47"/>
        <v>29209</v>
      </c>
      <c r="CY22" s="74">
        <f t="shared" si="48"/>
        <v>264467</v>
      </c>
      <c r="CZ22" s="74">
        <f t="shared" si="49"/>
        <v>13150</v>
      </c>
      <c r="DA22" s="74">
        <f t="shared" si="50"/>
        <v>0</v>
      </c>
      <c r="DB22" s="74">
        <f t="shared" si="51"/>
        <v>445973</v>
      </c>
      <c r="DC22" s="74">
        <f t="shared" si="52"/>
        <v>139308</v>
      </c>
      <c r="DD22" s="74">
        <f t="shared" si="53"/>
        <v>295497</v>
      </c>
      <c r="DE22" s="74">
        <f t="shared" si="54"/>
        <v>9229</v>
      </c>
      <c r="DF22" s="74">
        <f t="shared" si="55"/>
        <v>1939</v>
      </c>
      <c r="DG22" s="74">
        <f t="shared" si="56"/>
        <v>0</v>
      </c>
      <c r="DH22" s="74">
        <f t="shared" si="57"/>
        <v>0</v>
      </c>
      <c r="DI22" s="74">
        <f t="shared" si="58"/>
        <v>0</v>
      </c>
      <c r="DJ22" s="74">
        <f t="shared" si="59"/>
        <v>1064127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1780130</v>
      </c>
      <c r="E23" s="74">
        <f t="shared" si="7"/>
        <v>128790</v>
      </c>
      <c r="F23" s="74">
        <v>0</v>
      </c>
      <c r="G23" s="74">
        <v>0</v>
      </c>
      <c r="H23" s="74">
        <v>0</v>
      </c>
      <c r="I23" s="74">
        <v>104905</v>
      </c>
      <c r="J23" s="75" t="s">
        <v>109</v>
      </c>
      <c r="K23" s="74">
        <v>23885</v>
      </c>
      <c r="L23" s="74">
        <v>1651340</v>
      </c>
      <c r="M23" s="74">
        <f t="shared" si="8"/>
        <v>282959</v>
      </c>
      <c r="N23" s="74">
        <f t="shared" si="9"/>
        <v>24977</v>
      </c>
      <c r="O23" s="74">
        <v>0</v>
      </c>
      <c r="P23" s="74">
        <v>0</v>
      </c>
      <c r="Q23" s="74">
        <v>0</v>
      </c>
      <c r="R23" s="74">
        <v>24927</v>
      </c>
      <c r="S23" s="75" t="s">
        <v>109</v>
      </c>
      <c r="T23" s="74">
        <v>50</v>
      </c>
      <c r="U23" s="74">
        <v>257982</v>
      </c>
      <c r="V23" s="74">
        <f t="shared" si="10"/>
        <v>2063089</v>
      </c>
      <c r="W23" s="74">
        <f t="shared" si="11"/>
        <v>153767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129832</v>
      </c>
      <c r="AB23" s="75" t="s">
        <v>109</v>
      </c>
      <c r="AC23" s="74">
        <f t="shared" si="16"/>
        <v>23935</v>
      </c>
      <c r="AD23" s="74">
        <f t="shared" si="17"/>
        <v>1909322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1708186</v>
      </c>
      <c r="AN23" s="74">
        <f t="shared" si="21"/>
        <v>530496</v>
      </c>
      <c r="AO23" s="74">
        <v>101790</v>
      </c>
      <c r="AP23" s="74">
        <v>193299</v>
      </c>
      <c r="AQ23" s="74">
        <v>209960</v>
      </c>
      <c r="AR23" s="74">
        <v>25447</v>
      </c>
      <c r="AS23" s="74">
        <f t="shared" si="22"/>
        <v>763394</v>
      </c>
      <c r="AT23" s="74">
        <v>8210</v>
      </c>
      <c r="AU23" s="74">
        <v>744317</v>
      </c>
      <c r="AV23" s="74">
        <v>10867</v>
      </c>
      <c r="AW23" s="74">
        <v>6615</v>
      </c>
      <c r="AX23" s="74">
        <f t="shared" si="23"/>
        <v>407681</v>
      </c>
      <c r="AY23" s="74">
        <v>176481</v>
      </c>
      <c r="AZ23" s="74">
        <v>230472</v>
      </c>
      <c r="BA23" s="74">
        <v>728</v>
      </c>
      <c r="BB23" s="74">
        <v>0</v>
      </c>
      <c r="BC23" s="74">
        <v>0</v>
      </c>
      <c r="BD23" s="74">
        <v>0</v>
      </c>
      <c r="BE23" s="74">
        <v>71944</v>
      </c>
      <c r="BF23" s="74">
        <f t="shared" si="24"/>
        <v>1780130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282264</v>
      </c>
      <c r="BP23" s="74">
        <f t="shared" si="28"/>
        <v>101791</v>
      </c>
      <c r="BQ23" s="74">
        <v>42413</v>
      </c>
      <c r="BR23" s="74">
        <v>59378</v>
      </c>
      <c r="BS23" s="74">
        <v>0</v>
      </c>
      <c r="BT23" s="74">
        <v>0</v>
      </c>
      <c r="BU23" s="74">
        <f t="shared" si="29"/>
        <v>84238</v>
      </c>
      <c r="BV23" s="74">
        <v>1813</v>
      </c>
      <c r="BW23" s="74">
        <v>0</v>
      </c>
      <c r="BX23" s="74">
        <v>82425</v>
      </c>
      <c r="BY23" s="74">
        <v>0</v>
      </c>
      <c r="BZ23" s="74">
        <f t="shared" si="30"/>
        <v>96235</v>
      </c>
      <c r="CA23" s="74">
        <v>52673</v>
      </c>
      <c r="CB23" s="74">
        <v>43562</v>
      </c>
      <c r="CC23" s="74">
        <v>0</v>
      </c>
      <c r="CD23" s="74">
        <v>0</v>
      </c>
      <c r="CE23" s="74">
        <v>0</v>
      </c>
      <c r="CF23" s="74">
        <v>0</v>
      </c>
      <c r="CG23" s="74">
        <v>695</v>
      </c>
      <c r="CH23" s="74">
        <f t="shared" si="31"/>
        <v>282959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1990450</v>
      </c>
      <c r="CR23" s="74">
        <f t="shared" si="41"/>
        <v>632287</v>
      </c>
      <c r="CS23" s="74">
        <f t="shared" si="42"/>
        <v>144203</v>
      </c>
      <c r="CT23" s="74">
        <f t="shared" si="43"/>
        <v>252677</v>
      </c>
      <c r="CU23" s="74">
        <f t="shared" si="44"/>
        <v>209960</v>
      </c>
      <c r="CV23" s="74">
        <f t="shared" si="45"/>
        <v>25447</v>
      </c>
      <c r="CW23" s="74">
        <f t="shared" si="46"/>
        <v>847632</v>
      </c>
      <c r="CX23" s="74">
        <f t="shared" si="47"/>
        <v>10023</v>
      </c>
      <c r="CY23" s="74">
        <f t="shared" si="48"/>
        <v>744317</v>
      </c>
      <c r="CZ23" s="74">
        <f t="shared" si="49"/>
        <v>93292</v>
      </c>
      <c r="DA23" s="74">
        <f t="shared" si="50"/>
        <v>6615</v>
      </c>
      <c r="DB23" s="74">
        <f t="shared" si="51"/>
        <v>503916</v>
      </c>
      <c r="DC23" s="74">
        <f t="shared" si="52"/>
        <v>229154</v>
      </c>
      <c r="DD23" s="74">
        <f t="shared" si="53"/>
        <v>274034</v>
      </c>
      <c r="DE23" s="74">
        <f t="shared" si="54"/>
        <v>728</v>
      </c>
      <c r="DF23" s="74">
        <f t="shared" si="55"/>
        <v>0</v>
      </c>
      <c r="DG23" s="74">
        <f t="shared" si="56"/>
        <v>0</v>
      </c>
      <c r="DH23" s="74">
        <f t="shared" si="57"/>
        <v>0</v>
      </c>
      <c r="DI23" s="74">
        <f t="shared" si="58"/>
        <v>72639</v>
      </c>
      <c r="DJ23" s="74">
        <f t="shared" si="59"/>
        <v>2063089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2089296</v>
      </c>
      <c r="E24" s="74">
        <f t="shared" si="7"/>
        <v>4746</v>
      </c>
      <c r="F24" s="74">
        <v>0</v>
      </c>
      <c r="G24" s="74">
        <v>0</v>
      </c>
      <c r="H24" s="74">
        <v>0</v>
      </c>
      <c r="I24" s="74">
        <v>4746</v>
      </c>
      <c r="J24" s="75" t="s">
        <v>109</v>
      </c>
      <c r="K24" s="74">
        <v>0</v>
      </c>
      <c r="L24" s="74">
        <v>2084550</v>
      </c>
      <c r="M24" s="74">
        <f t="shared" si="8"/>
        <v>105340</v>
      </c>
      <c r="N24" s="74">
        <f t="shared" si="9"/>
        <v>10772</v>
      </c>
      <c r="O24" s="74">
        <v>0</v>
      </c>
      <c r="P24" s="74">
        <v>162</v>
      </c>
      <c r="Q24" s="74">
        <v>0</v>
      </c>
      <c r="R24" s="74">
        <v>10610</v>
      </c>
      <c r="S24" s="75" t="s">
        <v>109</v>
      </c>
      <c r="T24" s="74"/>
      <c r="U24" s="74">
        <v>94568</v>
      </c>
      <c r="V24" s="74">
        <f t="shared" si="10"/>
        <v>2194636</v>
      </c>
      <c r="W24" s="74">
        <f t="shared" si="11"/>
        <v>15518</v>
      </c>
      <c r="X24" s="74">
        <f t="shared" si="12"/>
        <v>0</v>
      </c>
      <c r="Y24" s="74">
        <f t="shared" si="13"/>
        <v>162</v>
      </c>
      <c r="Z24" s="74">
        <f t="shared" si="14"/>
        <v>0</v>
      </c>
      <c r="AA24" s="74">
        <f t="shared" si="15"/>
        <v>15356</v>
      </c>
      <c r="AB24" s="75" t="s">
        <v>109</v>
      </c>
      <c r="AC24" s="74">
        <f t="shared" si="16"/>
        <v>0</v>
      </c>
      <c r="AD24" s="74">
        <f t="shared" si="17"/>
        <v>2179118</v>
      </c>
      <c r="AE24" s="74">
        <f t="shared" si="18"/>
        <v>3363</v>
      </c>
      <c r="AF24" s="74">
        <f t="shared" si="19"/>
        <v>3363</v>
      </c>
      <c r="AG24" s="74">
        <v>0</v>
      </c>
      <c r="AH24" s="74">
        <v>0</v>
      </c>
      <c r="AI24" s="74">
        <v>3363</v>
      </c>
      <c r="AJ24" s="74">
        <v>0</v>
      </c>
      <c r="AK24" s="74">
        <v>0</v>
      </c>
      <c r="AL24" s="74">
        <v>52966</v>
      </c>
      <c r="AM24" s="74">
        <f t="shared" si="20"/>
        <v>1270595</v>
      </c>
      <c r="AN24" s="74">
        <f t="shared" si="21"/>
        <v>760938</v>
      </c>
      <c r="AO24" s="74">
        <v>47695</v>
      </c>
      <c r="AP24" s="74">
        <v>713243</v>
      </c>
      <c r="AQ24" s="74">
        <v>0</v>
      </c>
      <c r="AR24" s="74">
        <v>0</v>
      </c>
      <c r="AS24" s="74">
        <f t="shared" si="22"/>
        <v>33759</v>
      </c>
      <c r="AT24" s="74">
        <v>33759</v>
      </c>
      <c r="AU24" s="74">
        <v>0</v>
      </c>
      <c r="AV24" s="74">
        <v>0</v>
      </c>
      <c r="AW24" s="74">
        <v>0</v>
      </c>
      <c r="AX24" s="74">
        <f t="shared" si="23"/>
        <v>475898</v>
      </c>
      <c r="AY24" s="74">
        <v>475898</v>
      </c>
      <c r="AZ24" s="74">
        <v>0</v>
      </c>
      <c r="BA24" s="74">
        <v>0</v>
      </c>
      <c r="BB24" s="74">
        <v>0</v>
      </c>
      <c r="BC24" s="74">
        <v>753457</v>
      </c>
      <c r="BD24" s="74">
        <v>0</v>
      </c>
      <c r="BE24" s="74">
        <v>8915</v>
      </c>
      <c r="BF24" s="74">
        <f t="shared" si="24"/>
        <v>1282873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104894</v>
      </c>
      <c r="BP24" s="74">
        <f t="shared" si="28"/>
        <v>7949</v>
      </c>
      <c r="BQ24" s="74">
        <v>7949</v>
      </c>
      <c r="BR24" s="74">
        <v>0</v>
      </c>
      <c r="BS24" s="74">
        <v>0</v>
      </c>
      <c r="BT24" s="74">
        <v>0</v>
      </c>
      <c r="BU24" s="74">
        <f t="shared" si="29"/>
        <v>22539</v>
      </c>
      <c r="BV24" s="74">
        <v>0</v>
      </c>
      <c r="BW24" s="74">
        <v>22539</v>
      </c>
      <c r="BX24" s="74">
        <v>0</v>
      </c>
      <c r="BY24" s="74">
        <v>0</v>
      </c>
      <c r="BZ24" s="74">
        <f t="shared" si="30"/>
        <v>74406</v>
      </c>
      <c r="CA24" s="74">
        <v>48047</v>
      </c>
      <c r="CB24" s="74">
        <v>20790</v>
      </c>
      <c r="CC24" s="74">
        <v>0</v>
      </c>
      <c r="CD24" s="74">
        <v>5569</v>
      </c>
      <c r="CE24" s="74">
        <v>0</v>
      </c>
      <c r="CF24" s="74">
        <v>0</v>
      </c>
      <c r="CG24" s="74">
        <v>446</v>
      </c>
      <c r="CH24" s="74">
        <f t="shared" si="31"/>
        <v>105340</v>
      </c>
      <c r="CI24" s="74">
        <f t="shared" si="32"/>
        <v>3363</v>
      </c>
      <c r="CJ24" s="74">
        <f t="shared" si="33"/>
        <v>3363</v>
      </c>
      <c r="CK24" s="74">
        <f t="shared" si="34"/>
        <v>0</v>
      </c>
      <c r="CL24" s="74">
        <f t="shared" si="35"/>
        <v>0</v>
      </c>
      <c r="CM24" s="74">
        <f t="shared" si="36"/>
        <v>3363</v>
      </c>
      <c r="CN24" s="74">
        <f t="shared" si="37"/>
        <v>0</v>
      </c>
      <c r="CO24" s="74">
        <f t="shared" si="38"/>
        <v>0</v>
      </c>
      <c r="CP24" s="74">
        <f t="shared" si="39"/>
        <v>52966</v>
      </c>
      <c r="CQ24" s="74">
        <f t="shared" si="40"/>
        <v>1375489</v>
      </c>
      <c r="CR24" s="74">
        <f t="shared" si="41"/>
        <v>768887</v>
      </c>
      <c r="CS24" s="74">
        <f t="shared" si="42"/>
        <v>55644</v>
      </c>
      <c r="CT24" s="74">
        <f t="shared" si="43"/>
        <v>713243</v>
      </c>
      <c r="CU24" s="74">
        <f t="shared" si="44"/>
        <v>0</v>
      </c>
      <c r="CV24" s="74">
        <f t="shared" si="45"/>
        <v>0</v>
      </c>
      <c r="CW24" s="74">
        <f t="shared" si="46"/>
        <v>56298</v>
      </c>
      <c r="CX24" s="74">
        <f t="shared" si="47"/>
        <v>33759</v>
      </c>
      <c r="CY24" s="74">
        <f t="shared" si="48"/>
        <v>22539</v>
      </c>
      <c r="CZ24" s="74">
        <f t="shared" si="49"/>
        <v>0</v>
      </c>
      <c r="DA24" s="74">
        <f t="shared" si="50"/>
        <v>0</v>
      </c>
      <c r="DB24" s="74">
        <f t="shared" si="51"/>
        <v>550304</v>
      </c>
      <c r="DC24" s="74">
        <f t="shared" si="52"/>
        <v>523945</v>
      </c>
      <c r="DD24" s="74">
        <f t="shared" si="53"/>
        <v>20790</v>
      </c>
      <c r="DE24" s="74">
        <f t="shared" si="54"/>
        <v>0</v>
      </c>
      <c r="DF24" s="74">
        <f t="shared" si="55"/>
        <v>5569</v>
      </c>
      <c r="DG24" s="74">
        <f t="shared" si="56"/>
        <v>753457</v>
      </c>
      <c r="DH24" s="74">
        <f t="shared" si="57"/>
        <v>0</v>
      </c>
      <c r="DI24" s="74">
        <f t="shared" si="58"/>
        <v>9361</v>
      </c>
      <c r="DJ24" s="74">
        <f t="shared" si="59"/>
        <v>1388213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378197</v>
      </c>
      <c r="E25" s="74">
        <f t="shared" si="7"/>
        <v>4888</v>
      </c>
      <c r="F25" s="74">
        <v>0</v>
      </c>
      <c r="G25" s="74">
        <v>0</v>
      </c>
      <c r="H25" s="74">
        <v>0</v>
      </c>
      <c r="I25" s="74">
        <v>344</v>
      </c>
      <c r="J25" s="75" t="s">
        <v>109</v>
      </c>
      <c r="K25" s="74">
        <v>4544</v>
      </c>
      <c r="L25" s="74">
        <v>373309</v>
      </c>
      <c r="M25" s="74">
        <f t="shared" si="8"/>
        <v>104919</v>
      </c>
      <c r="N25" s="74">
        <f t="shared" si="9"/>
        <v>22460</v>
      </c>
      <c r="O25" s="74">
        <v>0</v>
      </c>
      <c r="P25" s="74">
        <v>0</v>
      </c>
      <c r="Q25" s="74">
        <v>0</v>
      </c>
      <c r="R25" s="74">
        <v>22460</v>
      </c>
      <c r="S25" s="75" t="s">
        <v>109</v>
      </c>
      <c r="T25" s="74">
        <v>0</v>
      </c>
      <c r="U25" s="74">
        <v>82459</v>
      </c>
      <c r="V25" s="74">
        <f t="shared" si="10"/>
        <v>483116</v>
      </c>
      <c r="W25" s="74">
        <f t="shared" si="11"/>
        <v>27348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22804</v>
      </c>
      <c r="AB25" s="75" t="s">
        <v>109</v>
      </c>
      <c r="AC25" s="74">
        <f t="shared" si="16"/>
        <v>4544</v>
      </c>
      <c r="AD25" s="74">
        <f t="shared" si="17"/>
        <v>455768</v>
      </c>
      <c r="AE25" s="74">
        <f t="shared" si="18"/>
        <v>3</v>
      </c>
      <c r="AF25" s="74">
        <f t="shared" si="19"/>
        <v>3</v>
      </c>
      <c r="AG25" s="74">
        <v>0</v>
      </c>
      <c r="AH25" s="74">
        <v>0</v>
      </c>
      <c r="AI25" s="74">
        <v>3</v>
      </c>
      <c r="AJ25" s="74">
        <v>0</v>
      </c>
      <c r="AK25" s="74">
        <v>0</v>
      </c>
      <c r="AL25" s="74">
        <v>0</v>
      </c>
      <c r="AM25" s="74">
        <f t="shared" si="20"/>
        <v>182516</v>
      </c>
      <c r="AN25" s="74">
        <f t="shared" si="21"/>
        <v>71719</v>
      </c>
      <c r="AO25" s="74">
        <v>29073</v>
      </c>
      <c r="AP25" s="74">
        <v>27913</v>
      </c>
      <c r="AQ25" s="74">
        <v>0</v>
      </c>
      <c r="AR25" s="74">
        <v>14733</v>
      </c>
      <c r="AS25" s="74">
        <f t="shared" si="22"/>
        <v>77577</v>
      </c>
      <c r="AT25" s="74">
        <v>67615</v>
      </c>
      <c r="AU25" s="74">
        <v>964</v>
      </c>
      <c r="AV25" s="74">
        <v>8998</v>
      </c>
      <c r="AW25" s="74">
        <v>9852</v>
      </c>
      <c r="AX25" s="74">
        <f t="shared" si="23"/>
        <v>23368</v>
      </c>
      <c r="AY25" s="74">
        <v>17104</v>
      </c>
      <c r="AZ25" s="74">
        <v>2011</v>
      </c>
      <c r="BA25" s="74">
        <v>4253</v>
      </c>
      <c r="BB25" s="74">
        <v>0</v>
      </c>
      <c r="BC25" s="74">
        <v>195678</v>
      </c>
      <c r="BD25" s="74">
        <v>0</v>
      </c>
      <c r="BE25" s="74">
        <v>0</v>
      </c>
      <c r="BF25" s="74">
        <f t="shared" si="24"/>
        <v>182519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47554</v>
      </c>
      <c r="BP25" s="74">
        <f t="shared" si="28"/>
        <v>32428</v>
      </c>
      <c r="BQ25" s="74">
        <v>9691</v>
      </c>
      <c r="BR25" s="74">
        <v>22737</v>
      </c>
      <c r="BS25" s="74">
        <v>0</v>
      </c>
      <c r="BT25" s="74">
        <v>0</v>
      </c>
      <c r="BU25" s="74">
        <f t="shared" si="29"/>
        <v>3525</v>
      </c>
      <c r="BV25" s="74">
        <v>1488</v>
      </c>
      <c r="BW25" s="74">
        <v>0</v>
      </c>
      <c r="BX25" s="74">
        <v>2037</v>
      </c>
      <c r="BY25" s="74">
        <v>0</v>
      </c>
      <c r="BZ25" s="74">
        <f t="shared" si="30"/>
        <v>11601</v>
      </c>
      <c r="CA25" s="74">
        <v>11573</v>
      </c>
      <c r="CB25" s="74">
        <v>17</v>
      </c>
      <c r="CC25" s="74">
        <v>11</v>
      </c>
      <c r="CD25" s="74">
        <v>0</v>
      </c>
      <c r="CE25" s="74">
        <v>57365</v>
      </c>
      <c r="CF25" s="74">
        <v>0</v>
      </c>
      <c r="CG25" s="74">
        <v>0</v>
      </c>
      <c r="CH25" s="74">
        <f t="shared" si="31"/>
        <v>47554</v>
      </c>
      <c r="CI25" s="74">
        <f t="shared" si="32"/>
        <v>3</v>
      </c>
      <c r="CJ25" s="74">
        <f t="shared" si="33"/>
        <v>3</v>
      </c>
      <c r="CK25" s="74">
        <f t="shared" si="34"/>
        <v>0</v>
      </c>
      <c r="CL25" s="74">
        <f t="shared" si="35"/>
        <v>0</v>
      </c>
      <c r="CM25" s="74">
        <f t="shared" si="36"/>
        <v>3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230070</v>
      </c>
      <c r="CR25" s="74">
        <f t="shared" si="41"/>
        <v>104147</v>
      </c>
      <c r="CS25" s="74">
        <f t="shared" si="42"/>
        <v>38764</v>
      </c>
      <c r="CT25" s="74">
        <f t="shared" si="43"/>
        <v>50650</v>
      </c>
      <c r="CU25" s="74">
        <f t="shared" si="44"/>
        <v>0</v>
      </c>
      <c r="CV25" s="74">
        <f t="shared" si="45"/>
        <v>14733</v>
      </c>
      <c r="CW25" s="74">
        <f t="shared" si="46"/>
        <v>81102</v>
      </c>
      <c r="CX25" s="74">
        <f t="shared" si="47"/>
        <v>69103</v>
      </c>
      <c r="CY25" s="74">
        <f t="shared" si="48"/>
        <v>964</v>
      </c>
      <c r="CZ25" s="74">
        <f t="shared" si="49"/>
        <v>11035</v>
      </c>
      <c r="DA25" s="74">
        <f t="shared" si="50"/>
        <v>9852</v>
      </c>
      <c r="DB25" s="74">
        <f t="shared" si="51"/>
        <v>34969</v>
      </c>
      <c r="DC25" s="74">
        <f t="shared" si="52"/>
        <v>28677</v>
      </c>
      <c r="DD25" s="74">
        <f t="shared" si="53"/>
        <v>2028</v>
      </c>
      <c r="DE25" s="74">
        <f t="shared" si="54"/>
        <v>4264</v>
      </c>
      <c r="DF25" s="74">
        <f t="shared" si="55"/>
        <v>0</v>
      </c>
      <c r="DG25" s="74">
        <f t="shared" si="56"/>
        <v>253043</v>
      </c>
      <c r="DH25" s="74">
        <f t="shared" si="57"/>
        <v>0</v>
      </c>
      <c r="DI25" s="74">
        <f t="shared" si="58"/>
        <v>0</v>
      </c>
      <c r="DJ25" s="74">
        <f t="shared" si="59"/>
        <v>230073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1556655</v>
      </c>
      <c r="E26" s="74">
        <f t="shared" si="7"/>
        <v>106632</v>
      </c>
      <c r="F26" s="74">
        <v>0</v>
      </c>
      <c r="G26" s="74">
        <v>0</v>
      </c>
      <c r="H26" s="74">
        <v>0</v>
      </c>
      <c r="I26" s="74">
        <v>102386</v>
      </c>
      <c r="J26" s="75" t="s">
        <v>109</v>
      </c>
      <c r="K26" s="74">
        <v>4246</v>
      </c>
      <c r="L26" s="74">
        <v>1450023</v>
      </c>
      <c r="M26" s="74">
        <f t="shared" si="8"/>
        <v>1463029</v>
      </c>
      <c r="N26" s="74">
        <f t="shared" si="9"/>
        <v>41922</v>
      </c>
      <c r="O26" s="74">
        <v>0</v>
      </c>
      <c r="P26" s="74">
        <v>0</v>
      </c>
      <c r="Q26" s="74">
        <v>0</v>
      </c>
      <c r="R26" s="74">
        <v>40924</v>
      </c>
      <c r="S26" s="75" t="s">
        <v>109</v>
      </c>
      <c r="T26" s="74">
        <v>998</v>
      </c>
      <c r="U26" s="74">
        <v>1421107</v>
      </c>
      <c r="V26" s="74">
        <f t="shared" si="10"/>
        <v>3019684</v>
      </c>
      <c r="W26" s="74">
        <f t="shared" si="11"/>
        <v>148554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143310</v>
      </c>
      <c r="AB26" s="75" t="s">
        <v>109</v>
      </c>
      <c r="AC26" s="74">
        <f t="shared" si="16"/>
        <v>5244</v>
      </c>
      <c r="AD26" s="74">
        <f t="shared" si="17"/>
        <v>2871130</v>
      </c>
      <c r="AE26" s="74">
        <f t="shared" si="18"/>
        <v>6215</v>
      </c>
      <c r="AF26" s="74">
        <f t="shared" si="19"/>
        <v>6215</v>
      </c>
      <c r="AG26" s="74">
        <v>0</v>
      </c>
      <c r="AH26" s="74">
        <v>0</v>
      </c>
      <c r="AI26" s="74">
        <v>6215</v>
      </c>
      <c r="AJ26" s="74">
        <v>0</v>
      </c>
      <c r="AK26" s="74">
        <v>0</v>
      </c>
      <c r="AL26" s="74">
        <v>0</v>
      </c>
      <c r="AM26" s="74">
        <f t="shared" si="20"/>
        <v>1492961</v>
      </c>
      <c r="AN26" s="74">
        <f t="shared" si="21"/>
        <v>465038</v>
      </c>
      <c r="AO26" s="74">
        <v>39851</v>
      </c>
      <c r="AP26" s="74">
        <v>276264</v>
      </c>
      <c r="AQ26" s="74">
        <v>148923</v>
      </c>
      <c r="AR26" s="74">
        <v>0</v>
      </c>
      <c r="AS26" s="74">
        <f t="shared" si="22"/>
        <v>676934</v>
      </c>
      <c r="AT26" s="74">
        <v>8739</v>
      </c>
      <c r="AU26" s="74">
        <v>668195</v>
      </c>
      <c r="AV26" s="74">
        <v>0</v>
      </c>
      <c r="AW26" s="74">
        <v>6195</v>
      </c>
      <c r="AX26" s="74">
        <f t="shared" si="23"/>
        <v>344794</v>
      </c>
      <c r="AY26" s="74">
        <v>149885</v>
      </c>
      <c r="AZ26" s="74">
        <v>138512</v>
      </c>
      <c r="BA26" s="74">
        <v>56397</v>
      </c>
      <c r="BB26" s="74">
        <v>0</v>
      </c>
      <c r="BC26" s="74">
        <v>0</v>
      </c>
      <c r="BD26" s="74">
        <v>0</v>
      </c>
      <c r="BE26" s="74">
        <v>57479</v>
      </c>
      <c r="BF26" s="74">
        <f t="shared" si="24"/>
        <v>1556655</v>
      </c>
      <c r="BG26" s="74">
        <f t="shared" si="25"/>
        <v>1087400</v>
      </c>
      <c r="BH26" s="74">
        <f t="shared" si="26"/>
        <v>1070272</v>
      </c>
      <c r="BI26" s="74"/>
      <c r="BJ26" s="74">
        <v>1070272</v>
      </c>
      <c r="BK26" s="74">
        <v>0</v>
      </c>
      <c r="BL26" s="74">
        <v>0</v>
      </c>
      <c r="BM26" s="74">
        <v>17128</v>
      </c>
      <c r="BN26" s="74">
        <v>0</v>
      </c>
      <c r="BO26" s="74">
        <f t="shared" si="27"/>
        <v>375629</v>
      </c>
      <c r="BP26" s="74">
        <f t="shared" si="28"/>
        <v>121928</v>
      </c>
      <c r="BQ26" s="74">
        <v>28551</v>
      </c>
      <c r="BR26" s="74">
        <v>75394</v>
      </c>
      <c r="BS26" s="74">
        <v>17983</v>
      </c>
      <c r="BT26" s="74">
        <v>0</v>
      </c>
      <c r="BU26" s="74">
        <f t="shared" si="29"/>
        <v>220650</v>
      </c>
      <c r="BV26" s="74">
        <v>96053</v>
      </c>
      <c r="BW26" s="74">
        <v>124597</v>
      </c>
      <c r="BX26" s="74">
        <v>0</v>
      </c>
      <c r="BY26" s="74">
        <v>0</v>
      </c>
      <c r="BZ26" s="74">
        <f t="shared" si="30"/>
        <v>33051</v>
      </c>
      <c r="CA26" s="74">
        <v>0</v>
      </c>
      <c r="CB26" s="74">
        <v>33051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f t="shared" si="31"/>
        <v>1463029</v>
      </c>
      <c r="CI26" s="74">
        <f t="shared" si="32"/>
        <v>1093615</v>
      </c>
      <c r="CJ26" s="74">
        <f t="shared" si="33"/>
        <v>1076487</v>
      </c>
      <c r="CK26" s="74">
        <f t="shared" si="34"/>
        <v>0</v>
      </c>
      <c r="CL26" s="74">
        <f t="shared" si="35"/>
        <v>1070272</v>
      </c>
      <c r="CM26" s="74">
        <f t="shared" si="36"/>
        <v>6215</v>
      </c>
      <c r="CN26" s="74">
        <f t="shared" si="37"/>
        <v>0</v>
      </c>
      <c r="CO26" s="74">
        <f t="shared" si="38"/>
        <v>17128</v>
      </c>
      <c r="CP26" s="74">
        <f t="shared" si="39"/>
        <v>0</v>
      </c>
      <c r="CQ26" s="74">
        <f t="shared" si="40"/>
        <v>1868590</v>
      </c>
      <c r="CR26" s="74">
        <f t="shared" si="41"/>
        <v>586966</v>
      </c>
      <c r="CS26" s="74">
        <f t="shared" si="42"/>
        <v>68402</v>
      </c>
      <c r="CT26" s="74">
        <f t="shared" si="43"/>
        <v>351658</v>
      </c>
      <c r="CU26" s="74">
        <f t="shared" si="44"/>
        <v>166906</v>
      </c>
      <c r="CV26" s="74">
        <f t="shared" si="45"/>
        <v>0</v>
      </c>
      <c r="CW26" s="74">
        <f t="shared" si="46"/>
        <v>897584</v>
      </c>
      <c r="CX26" s="74">
        <f t="shared" si="47"/>
        <v>104792</v>
      </c>
      <c r="CY26" s="74">
        <f t="shared" si="48"/>
        <v>792792</v>
      </c>
      <c r="CZ26" s="74">
        <f t="shared" si="49"/>
        <v>0</v>
      </c>
      <c r="DA26" s="74">
        <f t="shared" si="50"/>
        <v>6195</v>
      </c>
      <c r="DB26" s="74">
        <f t="shared" si="51"/>
        <v>377845</v>
      </c>
      <c r="DC26" s="74">
        <f t="shared" si="52"/>
        <v>149885</v>
      </c>
      <c r="DD26" s="74">
        <f t="shared" si="53"/>
        <v>171563</v>
      </c>
      <c r="DE26" s="74">
        <f t="shared" si="54"/>
        <v>56397</v>
      </c>
      <c r="DF26" s="74">
        <f t="shared" si="55"/>
        <v>0</v>
      </c>
      <c r="DG26" s="74">
        <f t="shared" si="56"/>
        <v>0</v>
      </c>
      <c r="DH26" s="74">
        <f t="shared" si="57"/>
        <v>0</v>
      </c>
      <c r="DI26" s="74">
        <f t="shared" si="58"/>
        <v>57479</v>
      </c>
      <c r="DJ26" s="74">
        <f t="shared" si="59"/>
        <v>3019684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465671</v>
      </c>
      <c r="E27" s="74">
        <f t="shared" si="7"/>
        <v>123787</v>
      </c>
      <c r="F27" s="74">
        <v>0</v>
      </c>
      <c r="G27" s="74">
        <v>0</v>
      </c>
      <c r="H27" s="74">
        <v>0</v>
      </c>
      <c r="I27" s="74">
        <v>123787</v>
      </c>
      <c r="J27" s="75" t="s">
        <v>109</v>
      </c>
      <c r="K27" s="74">
        <v>0</v>
      </c>
      <c r="L27" s="74">
        <v>341884</v>
      </c>
      <c r="M27" s="74">
        <f t="shared" si="8"/>
        <v>149470</v>
      </c>
      <c r="N27" s="74">
        <f t="shared" si="9"/>
        <v>136997</v>
      </c>
      <c r="O27" s="74">
        <v>0</v>
      </c>
      <c r="P27" s="74">
        <v>0</v>
      </c>
      <c r="Q27" s="74">
        <v>0</v>
      </c>
      <c r="R27" s="74">
        <v>136997</v>
      </c>
      <c r="S27" s="75" t="s">
        <v>109</v>
      </c>
      <c r="T27" s="74">
        <v>0</v>
      </c>
      <c r="U27" s="74">
        <v>12473</v>
      </c>
      <c r="V27" s="74">
        <f t="shared" si="10"/>
        <v>615141</v>
      </c>
      <c r="W27" s="74">
        <f t="shared" si="11"/>
        <v>260784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260784</v>
      </c>
      <c r="AB27" s="75" t="s">
        <v>109</v>
      </c>
      <c r="AC27" s="74">
        <f t="shared" si="16"/>
        <v>0</v>
      </c>
      <c r="AD27" s="74">
        <f t="shared" si="17"/>
        <v>354357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429618</v>
      </c>
      <c r="AN27" s="74">
        <f t="shared" si="21"/>
        <v>121712</v>
      </c>
      <c r="AO27" s="74">
        <v>9392</v>
      </c>
      <c r="AP27" s="74">
        <v>28048</v>
      </c>
      <c r="AQ27" s="74">
        <v>77260</v>
      </c>
      <c r="AR27" s="74">
        <v>7012</v>
      </c>
      <c r="AS27" s="74">
        <f t="shared" si="22"/>
        <v>160095</v>
      </c>
      <c r="AT27" s="74">
        <v>3839</v>
      </c>
      <c r="AU27" s="74">
        <v>146719</v>
      </c>
      <c r="AV27" s="74">
        <v>9537</v>
      </c>
      <c r="AW27" s="74">
        <v>0</v>
      </c>
      <c r="AX27" s="74">
        <f t="shared" si="23"/>
        <v>147811</v>
      </c>
      <c r="AY27" s="74">
        <v>69550</v>
      </c>
      <c r="AZ27" s="74">
        <v>74913</v>
      </c>
      <c r="BA27" s="74">
        <v>111</v>
      </c>
      <c r="BB27" s="74">
        <v>3237</v>
      </c>
      <c r="BC27" s="74">
        <v>0</v>
      </c>
      <c r="BD27" s="74">
        <v>0</v>
      </c>
      <c r="BE27" s="74">
        <v>36053</v>
      </c>
      <c r="BF27" s="74">
        <f t="shared" si="24"/>
        <v>465671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145066</v>
      </c>
      <c r="BP27" s="74">
        <f t="shared" si="28"/>
        <v>51198</v>
      </c>
      <c r="BQ27" s="74">
        <v>2817</v>
      </c>
      <c r="BR27" s="74">
        <v>27646</v>
      </c>
      <c r="BS27" s="74">
        <v>20735</v>
      </c>
      <c r="BT27" s="74">
        <v>0</v>
      </c>
      <c r="BU27" s="74">
        <f t="shared" si="29"/>
        <v>69840</v>
      </c>
      <c r="BV27" s="74">
        <v>1882</v>
      </c>
      <c r="BW27" s="74">
        <v>67958</v>
      </c>
      <c r="BX27" s="74">
        <v>0</v>
      </c>
      <c r="BY27" s="74">
        <v>0</v>
      </c>
      <c r="BZ27" s="74">
        <f t="shared" si="30"/>
        <v>24028</v>
      </c>
      <c r="CA27" s="74">
        <v>24028</v>
      </c>
      <c r="CB27" s="74">
        <v>0</v>
      </c>
      <c r="CC27" s="74">
        <v>0</v>
      </c>
      <c r="CD27" s="74">
        <v>0</v>
      </c>
      <c r="CE27" s="74">
        <v>0</v>
      </c>
      <c r="CF27" s="74">
        <v>0</v>
      </c>
      <c r="CG27" s="74">
        <v>4404</v>
      </c>
      <c r="CH27" s="74">
        <f t="shared" si="31"/>
        <v>149470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574684</v>
      </c>
      <c r="CR27" s="74">
        <f t="shared" si="41"/>
        <v>172910</v>
      </c>
      <c r="CS27" s="74">
        <f t="shared" si="42"/>
        <v>12209</v>
      </c>
      <c r="CT27" s="74">
        <f t="shared" si="43"/>
        <v>55694</v>
      </c>
      <c r="CU27" s="74">
        <f t="shared" si="44"/>
        <v>97995</v>
      </c>
      <c r="CV27" s="74">
        <f t="shared" si="45"/>
        <v>7012</v>
      </c>
      <c r="CW27" s="74">
        <f t="shared" si="46"/>
        <v>229935</v>
      </c>
      <c r="CX27" s="74">
        <f t="shared" si="47"/>
        <v>5721</v>
      </c>
      <c r="CY27" s="74">
        <f t="shared" si="48"/>
        <v>214677</v>
      </c>
      <c r="CZ27" s="74">
        <f t="shared" si="49"/>
        <v>9537</v>
      </c>
      <c r="DA27" s="74">
        <f t="shared" si="50"/>
        <v>0</v>
      </c>
      <c r="DB27" s="74">
        <f t="shared" si="51"/>
        <v>171839</v>
      </c>
      <c r="DC27" s="74">
        <f t="shared" si="52"/>
        <v>93578</v>
      </c>
      <c r="DD27" s="74">
        <f t="shared" si="53"/>
        <v>74913</v>
      </c>
      <c r="DE27" s="74">
        <f t="shared" si="54"/>
        <v>111</v>
      </c>
      <c r="DF27" s="74">
        <f t="shared" si="55"/>
        <v>3237</v>
      </c>
      <c r="DG27" s="74">
        <f t="shared" si="56"/>
        <v>0</v>
      </c>
      <c r="DH27" s="74">
        <f t="shared" si="57"/>
        <v>0</v>
      </c>
      <c r="DI27" s="74">
        <f t="shared" si="58"/>
        <v>40457</v>
      </c>
      <c r="DJ27" s="74">
        <f t="shared" si="59"/>
        <v>615141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530360</v>
      </c>
      <c r="E28" s="74">
        <f t="shared" si="7"/>
        <v>214338</v>
      </c>
      <c r="F28" s="74">
        <v>0</v>
      </c>
      <c r="G28" s="74">
        <v>0</v>
      </c>
      <c r="H28" s="74">
        <v>0</v>
      </c>
      <c r="I28" s="74">
        <v>115201</v>
      </c>
      <c r="J28" s="75" t="s">
        <v>109</v>
      </c>
      <c r="K28" s="74">
        <v>99137</v>
      </c>
      <c r="L28" s="74">
        <v>316022</v>
      </c>
      <c r="M28" s="74">
        <f t="shared" si="8"/>
        <v>126102</v>
      </c>
      <c r="N28" s="74">
        <f t="shared" si="9"/>
        <v>49917</v>
      </c>
      <c r="O28" s="74">
        <v>0</v>
      </c>
      <c r="P28" s="74">
        <v>0</v>
      </c>
      <c r="Q28" s="74">
        <v>0</v>
      </c>
      <c r="R28" s="74">
        <v>49917</v>
      </c>
      <c r="S28" s="75" t="s">
        <v>109</v>
      </c>
      <c r="T28" s="74">
        <v>0</v>
      </c>
      <c r="U28" s="74">
        <v>76185</v>
      </c>
      <c r="V28" s="74">
        <f t="shared" si="10"/>
        <v>656462</v>
      </c>
      <c r="W28" s="74">
        <f t="shared" si="11"/>
        <v>264255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165118</v>
      </c>
      <c r="AB28" s="75" t="s">
        <v>109</v>
      </c>
      <c r="AC28" s="74">
        <f t="shared" si="16"/>
        <v>99137</v>
      </c>
      <c r="AD28" s="74">
        <f t="shared" si="17"/>
        <v>392207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530360</v>
      </c>
      <c r="AN28" s="74">
        <f t="shared" si="21"/>
        <v>119556</v>
      </c>
      <c r="AO28" s="74">
        <v>47861</v>
      </c>
      <c r="AP28" s="74">
        <v>0</v>
      </c>
      <c r="AQ28" s="74">
        <v>65601</v>
      </c>
      <c r="AR28" s="74">
        <v>6094</v>
      </c>
      <c r="AS28" s="74">
        <f t="shared" si="22"/>
        <v>160271</v>
      </c>
      <c r="AT28" s="74">
        <v>0</v>
      </c>
      <c r="AU28" s="74">
        <v>148816</v>
      </c>
      <c r="AV28" s="74">
        <v>11455</v>
      </c>
      <c r="AW28" s="74">
        <v>0</v>
      </c>
      <c r="AX28" s="74">
        <f t="shared" si="23"/>
        <v>250533</v>
      </c>
      <c r="AY28" s="74">
        <v>91680</v>
      </c>
      <c r="AZ28" s="74">
        <v>136516</v>
      </c>
      <c r="BA28" s="74">
        <v>22337</v>
      </c>
      <c r="BB28" s="74">
        <v>0</v>
      </c>
      <c r="BC28" s="74">
        <v>0</v>
      </c>
      <c r="BD28" s="74">
        <v>0</v>
      </c>
      <c r="BE28" s="74">
        <v>0</v>
      </c>
      <c r="BF28" s="74">
        <f t="shared" si="24"/>
        <v>530360</v>
      </c>
      <c r="BG28" s="74">
        <f t="shared" si="25"/>
        <v>58880</v>
      </c>
      <c r="BH28" s="74">
        <f t="shared" si="26"/>
        <v>58880</v>
      </c>
      <c r="BI28" s="74">
        <v>58880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67222</v>
      </c>
      <c r="BP28" s="74">
        <f t="shared" si="28"/>
        <v>67222</v>
      </c>
      <c r="BQ28" s="74">
        <v>13992</v>
      </c>
      <c r="BR28" s="74">
        <v>26510</v>
      </c>
      <c r="BS28" s="74">
        <v>11046</v>
      </c>
      <c r="BT28" s="74">
        <v>15674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0</v>
      </c>
      <c r="CF28" s="74">
        <v>0</v>
      </c>
      <c r="CG28" s="74">
        <v>0</v>
      </c>
      <c r="CH28" s="74">
        <f t="shared" si="31"/>
        <v>126102</v>
      </c>
      <c r="CI28" s="74">
        <f t="shared" si="32"/>
        <v>58880</v>
      </c>
      <c r="CJ28" s="74">
        <f t="shared" si="33"/>
        <v>58880</v>
      </c>
      <c r="CK28" s="74">
        <f t="shared" si="34"/>
        <v>58880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597582</v>
      </c>
      <c r="CR28" s="74">
        <f t="shared" si="41"/>
        <v>186778</v>
      </c>
      <c r="CS28" s="74">
        <f t="shared" si="42"/>
        <v>61853</v>
      </c>
      <c r="CT28" s="74">
        <f t="shared" si="43"/>
        <v>26510</v>
      </c>
      <c r="CU28" s="74">
        <f t="shared" si="44"/>
        <v>76647</v>
      </c>
      <c r="CV28" s="74">
        <f t="shared" si="45"/>
        <v>21768</v>
      </c>
      <c r="CW28" s="74">
        <f t="shared" si="46"/>
        <v>160271</v>
      </c>
      <c r="CX28" s="74">
        <f t="shared" si="47"/>
        <v>0</v>
      </c>
      <c r="CY28" s="74">
        <f t="shared" si="48"/>
        <v>148816</v>
      </c>
      <c r="CZ28" s="74">
        <f t="shared" si="49"/>
        <v>11455</v>
      </c>
      <c r="DA28" s="74">
        <f t="shared" si="50"/>
        <v>0</v>
      </c>
      <c r="DB28" s="74">
        <f t="shared" si="51"/>
        <v>250533</v>
      </c>
      <c r="DC28" s="74">
        <f t="shared" si="52"/>
        <v>91680</v>
      </c>
      <c r="DD28" s="74">
        <f t="shared" si="53"/>
        <v>136516</v>
      </c>
      <c r="DE28" s="74">
        <f t="shared" si="54"/>
        <v>22337</v>
      </c>
      <c r="DF28" s="74">
        <f t="shared" si="55"/>
        <v>0</v>
      </c>
      <c r="DG28" s="74">
        <f t="shared" si="56"/>
        <v>0</v>
      </c>
      <c r="DH28" s="74">
        <f t="shared" si="57"/>
        <v>0</v>
      </c>
      <c r="DI28" s="74">
        <f t="shared" si="58"/>
        <v>0</v>
      </c>
      <c r="DJ28" s="74">
        <f t="shared" si="59"/>
        <v>656462</v>
      </c>
    </row>
    <row r="29" spans="1:114" s="50" customFormat="1" ht="12" customHeight="1">
      <c r="A29" s="53" t="s">
        <v>106</v>
      </c>
      <c r="B29" s="54" t="s">
        <v>152</v>
      </c>
      <c r="C29" s="53" t="s">
        <v>153</v>
      </c>
      <c r="D29" s="74">
        <f t="shared" si="6"/>
        <v>217926</v>
      </c>
      <c r="E29" s="74">
        <f t="shared" si="7"/>
        <v>79295</v>
      </c>
      <c r="F29" s="74">
        <v>0</v>
      </c>
      <c r="G29" s="74">
        <v>3155</v>
      </c>
      <c r="H29" s="74">
        <v>0</v>
      </c>
      <c r="I29" s="74">
        <v>66493</v>
      </c>
      <c r="J29" s="75" t="s">
        <v>109</v>
      </c>
      <c r="K29" s="74">
        <v>9647</v>
      </c>
      <c r="L29" s="74">
        <v>138631</v>
      </c>
      <c r="M29" s="74">
        <f t="shared" si="8"/>
        <v>27256</v>
      </c>
      <c r="N29" s="74">
        <f t="shared" si="9"/>
        <v>27256</v>
      </c>
      <c r="O29" s="74">
        <v>0</v>
      </c>
      <c r="P29" s="74">
        <v>0</v>
      </c>
      <c r="Q29" s="74">
        <v>0</v>
      </c>
      <c r="R29" s="74">
        <v>15153</v>
      </c>
      <c r="S29" s="75" t="s">
        <v>109</v>
      </c>
      <c r="T29" s="74">
        <v>12103</v>
      </c>
      <c r="U29" s="74">
        <v>0</v>
      </c>
      <c r="V29" s="74">
        <f t="shared" si="10"/>
        <v>245182</v>
      </c>
      <c r="W29" s="74">
        <f t="shared" si="11"/>
        <v>106551</v>
      </c>
      <c r="X29" s="74">
        <f t="shared" si="12"/>
        <v>0</v>
      </c>
      <c r="Y29" s="74">
        <f t="shared" si="13"/>
        <v>3155</v>
      </c>
      <c r="Z29" s="74">
        <f t="shared" si="14"/>
        <v>0</v>
      </c>
      <c r="AA29" s="74">
        <f t="shared" si="15"/>
        <v>81646</v>
      </c>
      <c r="AB29" s="75" t="s">
        <v>109</v>
      </c>
      <c r="AC29" s="74">
        <f t="shared" si="16"/>
        <v>21750</v>
      </c>
      <c r="AD29" s="74">
        <f t="shared" si="17"/>
        <v>138631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194955</v>
      </c>
      <c r="AN29" s="74">
        <f t="shared" si="21"/>
        <v>90291</v>
      </c>
      <c r="AO29" s="74">
        <v>19927</v>
      </c>
      <c r="AP29" s="74">
        <v>48273</v>
      </c>
      <c r="AQ29" s="74">
        <v>20103</v>
      </c>
      <c r="AR29" s="74">
        <v>1988</v>
      </c>
      <c r="AS29" s="74">
        <f t="shared" si="22"/>
        <v>83491</v>
      </c>
      <c r="AT29" s="74">
        <v>18275</v>
      </c>
      <c r="AU29" s="74">
        <v>64869</v>
      </c>
      <c r="AV29" s="74">
        <v>347</v>
      </c>
      <c r="AW29" s="74">
        <v>0</v>
      </c>
      <c r="AX29" s="74">
        <f t="shared" si="23"/>
        <v>19114</v>
      </c>
      <c r="AY29" s="74">
        <v>8671</v>
      </c>
      <c r="AZ29" s="74">
        <v>10443</v>
      </c>
      <c r="BA29" s="74">
        <v>0</v>
      </c>
      <c r="BB29" s="74">
        <v>0</v>
      </c>
      <c r="BC29" s="74">
        <v>0</v>
      </c>
      <c r="BD29" s="74">
        <v>2059</v>
      </c>
      <c r="BE29" s="74">
        <v>22971</v>
      </c>
      <c r="BF29" s="74">
        <f t="shared" si="24"/>
        <v>217926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27109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10102</v>
      </c>
      <c r="BV29" s="74">
        <v>0</v>
      </c>
      <c r="BW29" s="74">
        <v>0</v>
      </c>
      <c r="BX29" s="74">
        <v>10102</v>
      </c>
      <c r="BY29" s="74">
        <v>0</v>
      </c>
      <c r="BZ29" s="74">
        <f t="shared" si="30"/>
        <v>16919</v>
      </c>
      <c r="CA29" s="74">
        <v>14084</v>
      </c>
      <c r="CB29" s="74">
        <v>2835</v>
      </c>
      <c r="CC29" s="74">
        <v>0</v>
      </c>
      <c r="CD29" s="74">
        <v>0</v>
      </c>
      <c r="CE29" s="74">
        <v>0</v>
      </c>
      <c r="CF29" s="74">
        <v>88</v>
      </c>
      <c r="CG29" s="74">
        <v>147</v>
      </c>
      <c r="CH29" s="74">
        <f t="shared" si="31"/>
        <v>27256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222064</v>
      </c>
      <c r="CR29" s="74">
        <f t="shared" si="41"/>
        <v>90291</v>
      </c>
      <c r="CS29" s="74">
        <f t="shared" si="42"/>
        <v>19927</v>
      </c>
      <c r="CT29" s="74">
        <f t="shared" si="43"/>
        <v>48273</v>
      </c>
      <c r="CU29" s="74">
        <f t="shared" si="44"/>
        <v>20103</v>
      </c>
      <c r="CV29" s="74">
        <f t="shared" si="45"/>
        <v>1988</v>
      </c>
      <c r="CW29" s="74">
        <f t="shared" si="46"/>
        <v>93593</v>
      </c>
      <c r="CX29" s="74">
        <f t="shared" si="47"/>
        <v>18275</v>
      </c>
      <c r="CY29" s="74">
        <f t="shared" si="48"/>
        <v>64869</v>
      </c>
      <c r="CZ29" s="74">
        <f t="shared" si="49"/>
        <v>10449</v>
      </c>
      <c r="DA29" s="74">
        <f t="shared" si="50"/>
        <v>0</v>
      </c>
      <c r="DB29" s="74">
        <f t="shared" si="51"/>
        <v>36033</v>
      </c>
      <c r="DC29" s="74">
        <f t="shared" si="52"/>
        <v>22755</v>
      </c>
      <c r="DD29" s="74">
        <f t="shared" si="53"/>
        <v>13278</v>
      </c>
      <c r="DE29" s="74">
        <f t="shared" si="54"/>
        <v>0</v>
      </c>
      <c r="DF29" s="74">
        <f t="shared" si="55"/>
        <v>0</v>
      </c>
      <c r="DG29" s="74">
        <f t="shared" si="56"/>
        <v>0</v>
      </c>
      <c r="DH29" s="74">
        <f t="shared" si="57"/>
        <v>2147</v>
      </c>
      <c r="DI29" s="74">
        <f t="shared" si="58"/>
        <v>23118</v>
      </c>
      <c r="DJ29" s="74">
        <f t="shared" si="59"/>
        <v>245182</v>
      </c>
    </row>
    <row r="30" spans="1:114" s="50" customFormat="1" ht="12" customHeight="1">
      <c r="A30" s="53" t="s">
        <v>106</v>
      </c>
      <c r="B30" s="54" t="s">
        <v>154</v>
      </c>
      <c r="C30" s="53" t="s">
        <v>155</v>
      </c>
      <c r="D30" s="74">
        <f t="shared" si="6"/>
        <v>1267195</v>
      </c>
      <c r="E30" s="74">
        <f t="shared" si="7"/>
        <v>387618</v>
      </c>
      <c r="F30" s="74">
        <v>23598</v>
      </c>
      <c r="G30" s="74">
        <v>0</v>
      </c>
      <c r="H30" s="74">
        <v>145000</v>
      </c>
      <c r="I30" s="74">
        <v>195101</v>
      </c>
      <c r="J30" s="75" t="s">
        <v>109</v>
      </c>
      <c r="K30" s="74">
        <v>23919</v>
      </c>
      <c r="L30" s="74">
        <v>879577</v>
      </c>
      <c r="M30" s="74">
        <f t="shared" si="8"/>
        <v>144072</v>
      </c>
      <c r="N30" s="74">
        <f t="shared" si="9"/>
        <v>56592</v>
      </c>
      <c r="O30" s="74">
        <v>0</v>
      </c>
      <c r="P30" s="74">
        <v>0</v>
      </c>
      <c r="Q30" s="74">
        <v>4300</v>
      </c>
      <c r="R30" s="74">
        <v>50918</v>
      </c>
      <c r="S30" s="75" t="s">
        <v>109</v>
      </c>
      <c r="T30" s="74">
        <v>1374</v>
      </c>
      <c r="U30" s="74">
        <v>87480</v>
      </c>
      <c r="V30" s="74">
        <f t="shared" si="10"/>
        <v>1411267</v>
      </c>
      <c r="W30" s="74">
        <f t="shared" si="11"/>
        <v>444210</v>
      </c>
      <c r="X30" s="74">
        <f t="shared" si="12"/>
        <v>23598</v>
      </c>
      <c r="Y30" s="74">
        <f t="shared" si="13"/>
        <v>0</v>
      </c>
      <c r="Z30" s="74">
        <f t="shared" si="14"/>
        <v>149300</v>
      </c>
      <c r="AA30" s="74">
        <f t="shared" si="15"/>
        <v>246019</v>
      </c>
      <c r="AB30" s="75" t="s">
        <v>109</v>
      </c>
      <c r="AC30" s="74">
        <f t="shared" si="16"/>
        <v>25293</v>
      </c>
      <c r="AD30" s="74">
        <f t="shared" si="17"/>
        <v>967057</v>
      </c>
      <c r="AE30" s="74">
        <f t="shared" si="18"/>
        <v>465956</v>
      </c>
      <c r="AF30" s="74">
        <f t="shared" si="19"/>
        <v>410702</v>
      </c>
      <c r="AG30" s="74">
        <v>0</v>
      </c>
      <c r="AH30" s="74">
        <v>104749</v>
      </c>
      <c r="AI30" s="74">
        <v>1073</v>
      </c>
      <c r="AJ30" s="74">
        <v>304880</v>
      </c>
      <c r="AK30" s="74">
        <v>55254</v>
      </c>
      <c r="AL30" s="74">
        <v>0</v>
      </c>
      <c r="AM30" s="74">
        <f t="shared" si="20"/>
        <v>786698</v>
      </c>
      <c r="AN30" s="74">
        <f t="shared" si="21"/>
        <v>194049</v>
      </c>
      <c r="AO30" s="74">
        <v>71418</v>
      </c>
      <c r="AP30" s="74">
        <v>16582</v>
      </c>
      <c r="AQ30" s="74">
        <v>95391</v>
      </c>
      <c r="AR30" s="74">
        <v>10658</v>
      </c>
      <c r="AS30" s="74">
        <f t="shared" si="22"/>
        <v>417753</v>
      </c>
      <c r="AT30" s="74">
        <v>33995</v>
      </c>
      <c r="AU30" s="74">
        <v>372112</v>
      </c>
      <c r="AV30" s="74">
        <v>11646</v>
      </c>
      <c r="AW30" s="74">
        <v>18984</v>
      </c>
      <c r="AX30" s="74">
        <f t="shared" si="23"/>
        <v>155912</v>
      </c>
      <c r="AY30" s="74">
        <v>154405</v>
      </c>
      <c r="AZ30" s="74"/>
      <c r="BA30" s="74">
        <v>1507</v>
      </c>
      <c r="BB30" s="74">
        <v>0</v>
      </c>
      <c r="BC30" s="74">
        <v>0</v>
      </c>
      <c r="BD30" s="74">
        <v>0</v>
      </c>
      <c r="BE30" s="74">
        <v>14541</v>
      </c>
      <c r="BF30" s="74">
        <f t="shared" si="24"/>
        <v>1267195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19515</v>
      </c>
      <c r="BO30" s="74">
        <f t="shared" si="27"/>
        <v>28289</v>
      </c>
      <c r="BP30" s="74">
        <f t="shared" si="28"/>
        <v>8684</v>
      </c>
      <c r="BQ30" s="74">
        <v>1416</v>
      </c>
      <c r="BR30" s="74">
        <v>2102</v>
      </c>
      <c r="BS30" s="74">
        <v>5166</v>
      </c>
      <c r="BT30" s="74">
        <v>0</v>
      </c>
      <c r="BU30" s="74">
        <f t="shared" si="29"/>
        <v>13939</v>
      </c>
      <c r="BV30" s="74">
        <v>170</v>
      </c>
      <c r="BW30" s="74">
        <v>13769</v>
      </c>
      <c r="BX30" s="74">
        <v>0</v>
      </c>
      <c r="BY30" s="74">
        <v>0</v>
      </c>
      <c r="BZ30" s="74">
        <f t="shared" si="30"/>
        <v>5666</v>
      </c>
      <c r="CA30" s="74">
        <v>2661</v>
      </c>
      <c r="CB30" s="74">
        <v>1536</v>
      </c>
      <c r="CC30" s="74">
        <v>436</v>
      </c>
      <c r="CD30" s="74">
        <v>1033</v>
      </c>
      <c r="CE30" s="74">
        <v>86095</v>
      </c>
      <c r="CF30" s="74">
        <v>0</v>
      </c>
      <c r="CG30" s="74">
        <v>10173</v>
      </c>
      <c r="CH30" s="74">
        <f t="shared" si="31"/>
        <v>38462</v>
      </c>
      <c r="CI30" s="74">
        <f t="shared" si="32"/>
        <v>465956</v>
      </c>
      <c r="CJ30" s="74">
        <f t="shared" si="33"/>
        <v>410702</v>
      </c>
      <c r="CK30" s="74">
        <f t="shared" si="34"/>
        <v>0</v>
      </c>
      <c r="CL30" s="74">
        <f t="shared" si="35"/>
        <v>104749</v>
      </c>
      <c r="CM30" s="74">
        <f t="shared" si="36"/>
        <v>1073</v>
      </c>
      <c r="CN30" s="74">
        <f t="shared" si="37"/>
        <v>304880</v>
      </c>
      <c r="CO30" s="74">
        <f t="shared" si="38"/>
        <v>55254</v>
      </c>
      <c r="CP30" s="74">
        <f t="shared" si="39"/>
        <v>19515</v>
      </c>
      <c r="CQ30" s="74">
        <f t="shared" si="40"/>
        <v>814987</v>
      </c>
      <c r="CR30" s="74">
        <f t="shared" si="41"/>
        <v>202733</v>
      </c>
      <c r="CS30" s="74">
        <f t="shared" si="42"/>
        <v>72834</v>
      </c>
      <c r="CT30" s="74">
        <f t="shared" si="43"/>
        <v>18684</v>
      </c>
      <c r="CU30" s="74">
        <f t="shared" si="44"/>
        <v>100557</v>
      </c>
      <c r="CV30" s="74">
        <f t="shared" si="45"/>
        <v>10658</v>
      </c>
      <c r="CW30" s="74">
        <f t="shared" si="46"/>
        <v>431692</v>
      </c>
      <c r="CX30" s="74">
        <f t="shared" si="47"/>
        <v>34165</v>
      </c>
      <c r="CY30" s="74">
        <f t="shared" si="48"/>
        <v>385881</v>
      </c>
      <c r="CZ30" s="74">
        <f t="shared" si="49"/>
        <v>11646</v>
      </c>
      <c r="DA30" s="74">
        <f t="shared" si="50"/>
        <v>18984</v>
      </c>
      <c r="DB30" s="74">
        <f t="shared" si="51"/>
        <v>161578</v>
      </c>
      <c r="DC30" s="74">
        <f t="shared" si="52"/>
        <v>157066</v>
      </c>
      <c r="DD30" s="74">
        <f t="shared" si="53"/>
        <v>1536</v>
      </c>
      <c r="DE30" s="74">
        <f t="shared" si="54"/>
        <v>1943</v>
      </c>
      <c r="DF30" s="74">
        <f t="shared" si="55"/>
        <v>1033</v>
      </c>
      <c r="DG30" s="74">
        <f t="shared" si="56"/>
        <v>86095</v>
      </c>
      <c r="DH30" s="74">
        <f t="shared" si="57"/>
        <v>0</v>
      </c>
      <c r="DI30" s="74">
        <f t="shared" si="58"/>
        <v>24714</v>
      </c>
      <c r="DJ30" s="74">
        <f t="shared" si="59"/>
        <v>1305657</v>
      </c>
    </row>
    <row r="31" spans="1:114" s="50" customFormat="1" ht="12" customHeight="1">
      <c r="A31" s="53" t="s">
        <v>106</v>
      </c>
      <c r="B31" s="54" t="s">
        <v>156</v>
      </c>
      <c r="C31" s="53" t="s">
        <v>157</v>
      </c>
      <c r="D31" s="74">
        <f t="shared" si="6"/>
        <v>560617</v>
      </c>
      <c r="E31" s="74">
        <f t="shared" si="7"/>
        <v>96153</v>
      </c>
      <c r="F31" s="74">
        <v>0</v>
      </c>
      <c r="G31" s="74">
        <v>0</v>
      </c>
      <c r="H31" s="74">
        <v>0</v>
      </c>
      <c r="I31" s="74">
        <v>83196</v>
      </c>
      <c r="J31" s="75" t="s">
        <v>109</v>
      </c>
      <c r="K31" s="74">
        <v>12957</v>
      </c>
      <c r="L31" s="74">
        <v>464464</v>
      </c>
      <c r="M31" s="74">
        <f t="shared" si="8"/>
        <v>279820</v>
      </c>
      <c r="N31" s="74">
        <f t="shared" si="9"/>
        <v>208140</v>
      </c>
      <c r="O31" s="74">
        <v>93900</v>
      </c>
      <c r="P31" s="74">
        <v>0</v>
      </c>
      <c r="Q31" s="74">
        <v>60000</v>
      </c>
      <c r="R31" s="74">
        <v>54240</v>
      </c>
      <c r="S31" s="75" t="s">
        <v>109</v>
      </c>
      <c r="T31" s="74">
        <v>0</v>
      </c>
      <c r="U31" s="74">
        <v>71680</v>
      </c>
      <c r="V31" s="74">
        <f t="shared" si="10"/>
        <v>840437</v>
      </c>
      <c r="W31" s="74">
        <f t="shared" si="11"/>
        <v>304293</v>
      </c>
      <c r="X31" s="74">
        <f t="shared" si="12"/>
        <v>93900</v>
      </c>
      <c r="Y31" s="74">
        <f t="shared" si="13"/>
        <v>0</v>
      </c>
      <c r="Z31" s="74">
        <f t="shared" si="14"/>
        <v>60000</v>
      </c>
      <c r="AA31" s="74">
        <f t="shared" si="15"/>
        <v>137436</v>
      </c>
      <c r="AB31" s="75" t="s">
        <v>109</v>
      </c>
      <c r="AC31" s="74">
        <f t="shared" si="16"/>
        <v>12957</v>
      </c>
      <c r="AD31" s="74">
        <f t="shared" si="17"/>
        <v>536144</v>
      </c>
      <c r="AE31" s="74">
        <f t="shared" si="18"/>
        <v>3883</v>
      </c>
      <c r="AF31" s="74">
        <f t="shared" si="19"/>
        <v>3883</v>
      </c>
      <c r="AG31" s="74">
        <v>0</v>
      </c>
      <c r="AH31" s="74">
        <v>3883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484595</v>
      </c>
      <c r="AN31" s="74">
        <f t="shared" si="21"/>
        <v>133682</v>
      </c>
      <c r="AO31" s="74">
        <v>50709</v>
      </c>
      <c r="AP31" s="74">
        <v>0</v>
      </c>
      <c r="AQ31" s="74">
        <v>82973</v>
      </c>
      <c r="AR31" s="74">
        <v>0</v>
      </c>
      <c r="AS31" s="74">
        <f t="shared" si="22"/>
        <v>132710</v>
      </c>
      <c r="AT31" s="74">
        <v>0</v>
      </c>
      <c r="AU31" s="74">
        <v>132710</v>
      </c>
      <c r="AV31" s="74">
        <v>0</v>
      </c>
      <c r="AW31" s="74">
        <v>0</v>
      </c>
      <c r="AX31" s="74">
        <f t="shared" si="23"/>
        <v>218131</v>
      </c>
      <c r="AY31" s="74">
        <v>184917</v>
      </c>
      <c r="AZ31" s="74">
        <v>24924</v>
      </c>
      <c r="BA31" s="74">
        <v>8290</v>
      </c>
      <c r="BB31" s="74">
        <v>0</v>
      </c>
      <c r="BC31" s="74">
        <v>45717</v>
      </c>
      <c r="BD31" s="74">
        <v>72</v>
      </c>
      <c r="BE31" s="74">
        <v>26422</v>
      </c>
      <c r="BF31" s="74">
        <f t="shared" si="24"/>
        <v>514900</v>
      </c>
      <c r="BG31" s="74">
        <f t="shared" si="25"/>
        <v>5710</v>
      </c>
      <c r="BH31" s="74">
        <f t="shared" si="26"/>
        <v>5710</v>
      </c>
      <c r="BI31" s="74">
        <v>0</v>
      </c>
      <c r="BJ31" s="74">
        <v>5710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268140</v>
      </c>
      <c r="BP31" s="74">
        <f t="shared" si="28"/>
        <v>34998</v>
      </c>
      <c r="BQ31" s="74">
        <v>8598</v>
      </c>
      <c r="BR31" s="74">
        <v>0</v>
      </c>
      <c r="BS31" s="74">
        <v>26400</v>
      </c>
      <c r="BT31" s="74">
        <v>0</v>
      </c>
      <c r="BU31" s="74">
        <f t="shared" si="29"/>
        <v>209095</v>
      </c>
      <c r="BV31" s="74">
        <v>0</v>
      </c>
      <c r="BW31" s="74">
        <v>208713</v>
      </c>
      <c r="BX31" s="74">
        <v>382</v>
      </c>
      <c r="BY31" s="74">
        <v>0</v>
      </c>
      <c r="BZ31" s="74">
        <f t="shared" si="30"/>
        <v>24047</v>
      </c>
      <c r="CA31" s="74">
        <v>0</v>
      </c>
      <c r="CB31" s="74">
        <v>11809</v>
      </c>
      <c r="CC31" s="74"/>
      <c r="CD31" s="74">
        <v>12238</v>
      </c>
      <c r="CE31" s="74">
        <v>0</v>
      </c>
      <c r="CF31" s="74">
        <v>0</v>
      </c>
      <c r="CG31" s="74">
        <v>5970</v>
      </c>
      <c r="CH31" s="74">
        <f t="shared" si="31"/>
        <v>279820</v>
      </c>
      <c r="CI31" s="74">
        <f t="shared" si="32"/>
        <v>9593</v>
      </c>
      <c r="CJ31" s="74">
        <f t="shared" si="33"/>
        <v>9593</v>
      </c>
      <c r="CK31" s="74">
        <f t="shared" si="34"/>
        <v>0</v>
      </c>
      <c r="CL31" s="74">
        <f t="shared" si="35"/>
        <v>9593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752735</v>
      </c>
      <c r="CR31" s="74">
        <f t="shared" si="41"/>
        <v>168680</v>
      </c>
      <c r="CS31" s="74">
        <f t="shared" si="42"/>
        <v>59307</v>
      </c>
      <c r="CT31" s="74">
        <f t="shared" si="43"/>
        <v>0</v>
      </c>
      <c r="CU31" s="74">
        <f t="shared" si="44"/>
        <v>109373</v>
      </c>
      <c r="CV31" s="74">
        <f t="shared" si="45"/>
        <v>0</v>
      </c>
      <c r="CW31" s="74">
        <f t="shared" si="46"/>
        <v>341805</v>
      </c>
      <c r="CX31" s="74">
        <f t="shared" si="47"/>
        <v>0</v>
      </c>
      <c r="CY31" s="74">
        <f t="shared" si="48"/>
        <v>341423</v>
      </c>
      <c r="CZ31" s="74">
        <f t="shared" si="49"/>
        <v>382</v>
      </c>
      <c r="DA31" s="74">
        <f t="shared" si="50"/>
        <v>0</v>
      </c>
      <c r="DB31" s="74">
        <f t="shared" si="51"/>
        <v>242178</v>
      </c>
      <c r="DC31" s="74">
        <f t="shared" si="52"/>
        <v>184917</v>
      </c>
      <c r="DD31" s="74">
        <f t="shared" si="53"/>
        <v>36733</v>
      </c>
      <c r="DE31" s="74">
        <f t="shared" si="54"/>
        <v>8290</v>
      </c>
      <c r="DF31" s="74">
        <f t="shared" si="55"/>
        <v>12238</v>
      </c>
      <c r="DG31" s="74">
        <f t="shared" si="56"/>
        <v>45717</v>
      </c>
      <c r="DH31" s="74">
        <f t="shared" si="57"/>
        <v>72</v>
      </c>
      <c r="DI31" s="74">
        <f t="shared" si="58"/>
        <v>32392</v>
      </c>
      <c r="DJ31" s="74">
        <f t="shared" si="59"/>
        <v>794720</v>
      </c>
    </row>
    <row r="32" spans="1:114" s="50" customFormat="1" ht="12" customHeight="1">
      <c r="A32" s="53" t="s">
        <v>106</v>
      </c>
      <c r="B32" s="54" t="s">
        <v>158</v>
      </c>
      <c r="C32" s="53" t="s">
        <v>159</v>
      </c>
      <c r="D32" s="74">
        <f t="shared" si="6"/>
        <v>350302</v>
      </c>
      <c r="E32" s="74">
        <f t="shared" si="7"/>
        <v>131854</v>
      </c>
      <c r="F32" s="74">
        <v>0</v>
      </c>
      <c r="G32" s="74">
        <v>0</v>
      </c>
      <c r="H32" s="74">
        <v>0</v>
      </c>
      <c r="I32" s="74">
        <v>121175</v>
      </c>
      <c r="J32" s="75" t="s">
        <v>109</v>
      </c>
      <c r="K32" s="74">
        <v>10679</v>
      </c>
      <c r="L32" s="74">
        <v>218448</v>
      </c>
      <c r="M32" s="74">
        <f t="shared" si="8"/>
        <v>117550</v>
      </c>
      <c r="N32" s="74">
        <f t="shared" si="9"/>
        <v>55395</v>
      </c>
      <c r="O32" s="74">
        <v>0</v>
      </c>
      <c r="P32" s="74">
        <v>0</v>
      </c>
      <c r="Q32" s="74">
        <v>0</v>
      </c>
      <c r="R32" s="74">
        <v>55395</v>
      </c>
      <c r="S32" s="75" t="s">
        <v>109</v>
      </c>
      <c r="T32" s="74">
        <v>0</v>
      </c>
      <c r="U32" s="74">
        <v>62155</v>
      </c>
      <c r="V32" s="74">
        <f t="shared" si="10"/>
        <v>467852</v>
      </c>
      <c r="W32" s="74">
        <f t="shared" si="11"/>
        <v>187249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176570</v>
      </c>
      <c r="AB32" s="75" t="s">
        <v>109</v>
      </c>
      <c r="AC32" s="74">
        <f t="shared" si="16"/>
        <v>10679</v>
      </c>
      <c r="AD32" s="74">
        <f t="shared" si="17"/>
        <v>280603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326979</v>
      </c>
      <c r="AN32" s="74">
        <f t="shared" si="21"/>
        <v>168256</v>
      </c>
      <c r="AO32" s="74">
        <v>32081</v>
      </c>
      <c r="AP32" s="74">
        <v>89159</v>
      </c>
      <c r="AQ32" s="74">
        <v>38096</v>
      </c>
      <c r="AR32" s="74">
        <v>8920</v>
      </c>
      <c r="AS32" s="74">
        <f t="shared" si="22"/>
        <v>122561</v>
      </c>
      <c r="AT32" s="74">
        <v>11066</v>
      </c>
      <c r="AU32" s="74">
        <v>102360</v>
      </c>
      <c r="AV32" s="74">
        <v>9135</v>
      </c>
      <c r="AW32" s="74">
        <v>0</v>
      </c>
      <c r="AX32" s="74">
        <f t="shared" si="23"/>
        <v>36162</v>
      </c>
      <c r="AY32" s="74">
        <v>36162</v>
      </c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23323</v>
      </c>
      <c r="BF32" s="74">
        <f t="shared" si="24"/>
        <v>350302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115254</v>
      </c>
      <c r="BP32" s="74">
        <f t="shared" si="28"/>
        <v>66679</v>
      </c>
      <c r="BQ32" s="74">
        <v>17988</v>
      </c>
      <c r="BR32" s="74">
        <v>22521</v>
      </c>
      <c r="BS32" s="74">
        <v>26170</v>
      </c>
      <c r="BT32" s="74">
        <v>0</v>
      </c>
      <c r="BU32" s="74">
        <f t="shared" si="29"/>
        <v>48575</v>
      </c>
      <c r="BV32" s="74">
        <v>3678</v>
      </c>
      <c r="BW32" s="74">
        <v>44897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0</v>
      </c>
      <c r="CF32" s="74">
        <v>0</v>
      </c>
      <c r="CG32" s="74">
        <v>2296</v>
      </c>
      <c r="CH32" s="74">
        <f t="shared" si="31"/>
        <v>117550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442233</v>
      </c>
      <c r="CR32" s="74">
        <f t="shared" si="41"/>
        <v>234935</v>
      </c>
      <c r="CS32" s="74">
        <f t="shared" si="42"/>
        <v>50069</v>
      </c>
      <c r="CT32" s="74">
        <f t="shared" si="43"/>
        <v>111680</v>
      </c>
      <c r="CU32" s="74">
        <f t="shared" si="44"/>
        <v>64266</v>
      </c>
      <c r="CV32" s="74">
        <f t="shared" si="45"/>
        <v>8920</v>
      </c>
      <c r="CW32" s="74">
        <f t="shared" si="46"/>
        <v>171136</v>
      </c>
      <c r="CX32" s="74">
        <f t="shared" si="47"/>
        <v>14744</v>
      </c>
      <c r="CY32" s="74">
        <f t="shared" si="48"/>
        <v>147257</v>
      </c>
      <c r="CZ32" s="74">
        <f t="shared" si="49"/>
        <v>9135</v>
      </c>
      <c r="DA32" s="74">
        <f t="shared" si="50"/>
        <v>0</v>
      </c>
      <c r="DB32" s="74">
        <f t="shared" si="51"/>
        <v>36162</v>
      </c>
      <c r="DC32" s="74">
        <f t="shared" si="52"/>
        <v>36162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0</v>
      </c>
      <c r="DH32" s="74">
        <f t="shared" si="57"/>
        <v>0</v>
      </c>
      <c r="DI32" s="74">
        <f t="shared" si="58"/>
        <v>25619</v>
      </c>
      <c r="DJ32" s="74">
        <f t="shared" si="59"/>
        <v>467852</v>
      </c>
    </row>
    <row r="33" spans="1:114" s="50" customFormat="1" ht="12" customHeight="1">
      <c r="A33" s="53" t="s">
        <v>106</v>
      </c>
      <c r="B33" s="54" t="s">
        <v>160</v>
      </c>
      <c r="C33" s="53" t="s">
        <v>161</v>
      </c>
      <c r="D33" s="74">
        <f t="shared" si="6"/>
        <v>555109</v>
      </c>
      <c r="E33" s="74">
        <f t="shared" si="7"/>
        <v>123815</v>
      </c>
      <c r="F33" s="74">
        <v>0</v>
      </c>
      <c r="G33" s="74">
        <v>824</v>
      </c>
      <c r="H33" s="74">
        <v>0</v>
      </c>
      <c r="I33" s="74">
        <v>116850</v>
      </c>
      <c r="J33" s="75" t="s">
        <v>109</v>
      </c>
      <c r="K33" s="74">
        <v>6141</v>
      </c>
      <c r="L33" s="74">
        <v>431294</v>
      </c>
      <c r="M33" s="74">
        <f t="shared" si="8"/>
        <v>84616</v>
      </c>
      <c r="N33" s="74">
        <f t="shared" si="9"/>
        <v>23777</v>
      </c>
      <c r="O33" s="74">
        <v>0</v>
      </c>
      <c r="P33" s="74">
        <v>0</v>
      </c>
      <c r="Q33" s="74">
        <v>0</v>
      </c>
      <c r="R33" s="74">
        <v>23777</v>
      </c>
      <c r="S33" s="75" t="s">
        <v>109</v>
      </c>
      <c r="T33" s="74">
        <v>0</v>
      </c>
      <c r="U33" s="74">
        <v>60839</v>
      </c>
      <c r="V33" s="74">
        <f t="shared" si="10"/>
        <v>639725</v>
      </c>
      <c r="W33" s="74">
        <f t="shared" si="11"/>
        <v>147592</v>
      </c>
      <c r="X33" s="74">
        <f t="shared" si="12"/>
        <v>0</v>
      </c>
      <c r="Y33" s="74">
        <f t="shared" si="13"/>
        <v>824</v>
      </c>
      <c r="Z33" s="74">
        <f t="shared" si="14"/>
        <v>0</v>
      </c>
      <c r="AA33" s="74">
        <f t="shared" si="15"/>
        <v>140627</v>
      </c>
      <c r="AB33" s="75" t="s">
        <v>109</v>
      </c>
      <c r="AC33" s="74">
        <f t="shared" si="16"/>
        <v>6141</v>
      </c>
      <c r="AD33" s="74">
        <f t="shared" si="17"/>
        <v>492133</v>
      </c>
      <c r="AE33" s="74">
        <f t="shared" si="18"/>
        <v>52965</v>
      </c>
      <c r="AF33" s="74">
        <f t="shared" si="19"/>
        <v>52965</v>
      </c>
      <c r="AG33" s="74">
        <v>0</v>
      </c>
      <c r="AH33" s="74">
        <v>52965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478174</v>
      </c>
      <c r="AN33" s="74">
        <f t="shared" si="21"/>
        <v>75785</v>
      </c>
      <c r="AO33" s="74">
        <v>18946</v>
      </c>
      <c r="AP33" s="74">
        <v>0</v>
      </c>
      <c r="AQ33" s="74">
        <v>56839</v>
      </c>
      <c r="AR33" s="74">
        <v>0</v>
      </c>
      <c r="AS33" s="74">
        <f t="shared" si="22"/>
        <v>119181</v>
      </c>
      <c r="AT33" s="74">
        <v>0</v>
      </c>
      <c r="AU33" s="74">
        <v>118589</v>
      </c>
      <c r="AV33" s="74">
        <v>592</v>
      </c>
      <c r="AW33" s="74">
        <v>0</v>
      </c>
      <c r="AX33" s="74">
        <f t="shared" si="23"/>
        <v>283208</v>
      </c>
      <c r="AY33" s="74">
        <v>226273</v>
      </c>
      <c r="AZ33" s="74">
        <v>49360</v>
      </c>
      <c r="BA33" s="74">
        <v>7575</v>
      </c>
      <c r="BB33" s="74">
        <v>0</v>
      </c>
      <c r="BC33" s="74">
        <v>23970</v>
      </c>
      <c r="BD33" s="74">
        <v>0</v>
      </c>
      <c r="BE33" s="74">
        <v>0</v>
      </c>
      <c r="BF33" s="74">
        <f t="shared" si="24"/>
        <v>531139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84616</v>
      </c>
      <c r="BP33" s="74">
        <f t="shared" si="28"/>
        <v>6315</v>
      </c>
      <c r="BQ33" s="74">
        <v>6315</v>
      </c>
      <c r="BR33" s="74">
        <v>0</v>
      </c>
      <c r="BS33" s="74">
        <v>0</v>
      </c>
      <c r="BT33" s="74">
        <v>0</v>
      </c>
      <c r="BU33" s="74">
        <f t="shared" si="29"/>
        <v>70310</v>
      </c>
      <c r="BV33" s="74">
        <v>0</v>
      </c>
      <c r="BW33" s="74">
        <v>70310</v>
      </c>
      <c r="BX33" s="74">
        <v>0</v>
      </c>
      <c r="BY33" s="74">
        <v>0</v>
      </c>
      <c r="BZ33" s="74">
        <f t="shared" si="30"/>
        <v>7991</v>
      </c>
      <c r="CA33" s="74">
        <v>0</v>
      </c>
      <c r="CB33" s="74">
        <v>7991</v>
      </c>
      <c r="CC33" s="74">
        <v>0</v>
      </c>
      <c r="CD33" s="74">
        <v>0</v>
      </c>
      <c r="CE33" s="74">
        <v>0</v>
      </c>
      <c r="CF33" s="74">
        <v>0</v>
      </c>
      <c r="CG33" s="74">
        <v>0</v>
      </c>
      <c r="CH33" s="74">
        <f t="shared" si="31"/>
        <v>84616</v>
      </c>
      <c r="CI33" s="74">
        <f t="shared" si="32"/>
        <v>52965</v>
      </c>
      <c r="CJ33" s="74">
        <f t="shared" si="33"/>
        <v>52965</v>
      </c>
      <c r="CK33" s="74">
        <f t="shared" si="34"/>
        <v>0</v>
      </c>
      <c r="CL33" s="74">
        <f t="shared" si="35"/>
        <v>52965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562790</v>
      </c>
      <c r="CR33" s="74">
        <f t="shared" si="41"/>
        <v>82100</v>
      </c>
      <c r="CS33" s="74">
        <f t="shared" si="42"/>
        <v>25261</v>
      </c>
      <c r="CT33" s="74">
        <f t="shared" si="43"/>
        <v>0</v>
      </c>
      <c r="CU33" s="74">
        <f t="shared" si="44"/>
        <v>56839</v>
      </c>
      <c r="CV33" s="74">
        <f t="shared" si="45"/>
        <v>0</v>
      </c>
      <c r="CW33" s="74">
        <f t="shared" si="46"/>
        <v>189491</v>
      </c>
      <c r="CX33" s="74">
        <f t="shared" si="47"/>
        <v>0</v>
      </c>
      <c r="CY33" s="74">
        <f t="shared" si="48"/>
        <v>188899</v>
      </c>
      <c r="CZ33" s="74">
        <f t="shared" si="49"/>
        <v>592</v>
      </c>
      <c r="DA33" s="74">
        <f t="shared" si="50"/>
        <v>0</v>
      </c>
      <c r="DB33" s="74">
        <f t="shared" si="51"/>
        <v>291199</v>
      </c>
      <c r="DC33" s="74">
        <f t="shared" si="52"/>
        <v>226273</v>
      </c>
      <c r="DD33" s="74">
        <f t="shared" si="53"/>
        <v>57351</v>
      </c>
      <c r="DE33" s="74">
        <f t="shared" si="54"/>
        <v>7575</v>
      </c>
      <c r="DF33" s="74">
        <f t="shared" si="55"/>
        <v>0</v>
      </c>
      <c r="DG33" s="74">
        <f t="shared" si="56"/>
        <v>23970</v>
      </c>
      <c r="DH33" s="74">
        <f t="shared" si="57"/>
        <v>0</v>
      </c>
      <c r="DI33" s="74">
        <f t="shared" si="58"/>
        <v>0</v>
      </c>
      <c r="DJ33" s="74">
        <f t="shared" si="59"/>
        <v>615755</v>
      </c>
    </row>
    <row r="34" spans="1:114" s="50" customFormat="1" ht="12" customHeight="1">
      <c r="A34" s="53" t="s">
        <v>106</v>
      </c>
      <c r="B34" s="54" t="s">
        <v>162</v>
      </c>
      <c r="C34" s="53" t="s">
        <v>163</v>
      </c>
      <c r="D34" s="74">
        <f t="shared" si="6"/>
        <v>639385</v>
      </c>
      <c r="E34" s="74">
        <f t="shared" si="7"/>
        <v>114083</v>
      </c>
      <c r="F34" s="74">
        <v>77167</v>
      </c>
      <c r="G34" s="74">
        <v>0</v>
      </c>
      <c r="H34" s="74">
        <v>0</v>
      </c>
      <c r="I34" s="74">
        <v>36916</v>
      </c>
      <c r="J34" s="75" t="s">
        <v>109</v>
      </c>
      <c r="K34" s="74">
        <v>0</v>
      </c>
      <c r="L34" s="74">
        <v>525302</v>
      </c>
      <c r="M34" s="74">
        <f t="shared" si="8"/>
        <v>96381</v>
      </c>
      <c r="N34" s="74">
        <f t="shared" si="9"/>
        <v>48845</v>
      </c>
      <c r="O34" s="74">
        <v>0</v>
      </c>
      <c r="P34" s="74">
        <v>0</v>
      </c>
      <c r="Q34" s="74">
        <v>0</v>
      </c>
      <c r="R34" s="74">
        <v>48845</v>
      </c>
      <c r="S34" s="75" t="s">
        <v>109</v>
      </c>
      <c r="T34" s="74">
        <v>0</v>
      </c>
      <c r="U34" s="74">
        <v>47536</v>
      </c>
      <c r="V34" s="74">
        <f t="shared" si="10"/>
        <v>735766</v>
      </c>
      <c r="W34" s="74">
        <f t="shared" si="11"/>
        <v>162928</v>
      </c>
      <c r="X34" s="74">
        <f t="shared" si="12"/>
        <v>77167</v>
      </c>
      <c r="Y34" s="74">
        <f t="shared" si="13"/>
        <v>0</v>
      </c>
      <c r="Z34" s="74">
        <f t="shared" si="14"/>
        <v>0</v>
      </c>
      <c r="AA34" s="74">
        <f t="shared" si="15"/>
        <v>85761</v>
      </c>
      <c r="AB34" s="75" t="s">
        <v>109</v>
      </c>
      <c r="AC34" s="74">
        <f t="shared" si="16"/>
        <v>0</v>
      </c>
      <c r="AD34" s="74">
        <f t="shared" si="17"/>
        <v>572838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46332</v>
      </c>
      <c r="AM34" s="74">
        <f t="shared" si="20"/>
        <v>113015</v>
      </c>
      <c r="AN34" s="74">
        <f t="shared" si="21"/>
        <v>52652</v>
      </c>
      <c r="AO34" s="74">
        <v>7371</v>
      </c>
      <c r="AP34" s="74">
        <v>45281</v>
      </c>
      <c r="AQ34" s="74">
        <v>0</v>
      </c>
      <c r="AR34" s="74">
        <v>0</v>
      </c>
      <c r="AS34" s="74">
        <f t="shared" si="22"/>
        <v>8290</v>
      </c>
      <c r="AT34" s="74">
        <v>8290</v>
      </c>
      <c r="AU34" s="74">
        <v>0</v>
      </c>
      <c r="AV34" s="74">
        <v>0</v>
      </c>
      <c r="AW34" s="74">
        <v>6100</v>
      </c>
      <c r="AX34" s="74">
        <f t="shared" si="23"/>
        <v>45973</v>
      </c>
      <c r="AY34" s="74">
        <v>45973</v>
      </c>
      <c r="AZ34" s="74">
        <v>0</v>
      </c>
      <c r="BA34" s="74">
        <v>0</v>
      </c>
      <c r="BB34" s="74">
        <v>0</v>
      </c>
      <c r="BC34" s="74">
        <v>313190</v>
      </c>
      <c r="BD34" s="74">
        <v>0</v>
      </c>
      <c r="BE34" s="74">
        <v>166848</v>
      </c>
      <c r="BF34" s="74">
        <f t="shared" si="24"/>
        <v>279863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96381</v>
      </c>
      <c r="BP34" s="74">
        <f t="shared" si="28"/>
        <v>38128</v>
      </c>
      <c r="BQ34" s="74">
        <v>22877</v>
      </c>
      <c r="BR34" s="74">
        <v>15251</v>
      </c>
      <c r="BS34" s="74">
        <v>0</v>
      </c>
      <c r="BT34" s="74">
        <v>0</v>
      </c>
      <c r="BU34" s="74">
        <f t="shared" si="29"/>
        <v>1665</v>
      </c>
      <c r="BV34" s="74">
        <v>1665</v>
      </c>
      <c r="BW34" s="74">
        <v>0</v>
      </c>
      <c r="BX34" s="74">
        <v>0</v>
      </c>
      <c r="BY34" s="74">
        <v>0</v>
      </c>
      <c r="BZ34" s="74">
        <f t="shared" si="30"/>
        <v>56588</v>
      </c>
      <c r="CA34" s="74">
        <v>21250</v>
      </c>
      <c r="CB34" s="74">
        <v>35338</v>
      </c>
      <c r="CC34" s="74">
        <v>0</v>
      </c>
      <c r="CD34" s="74">
        <v>0</v>
      </c>
      <c r="CE34" s="74">
        <v>0</v>
      </c>
      <c r="CF34" s="74">
        <v>0</v>
      </c>
      <c r="CG34" s="74">
        <v>0</v>
      </c>
      <c r="CH34" s="74">
        <f t="shared" si="31"/>
        <v>96381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46332</v>
      </c>
      <c r="CQ34" s="74">
        <f t="shared" si="40"/>
        <v>209396</v>
      </c>
      <c r="CR34" s="74">
        <f t="shared" si="41"/>
        <v>90780</v>
      </c>
      <c r="CS34" s="74">
        <f t="shared" si="42"/>
        <v>30248</v>
      </c>
      <c r="CT34" s="74">
        <f t="shared" si="43"/>
        <v>60532</v>
      </c>
      <c r="CU34" s="74">
        <f t="shared" si="44"/>
        <v>0</v>
      </c>
      <c r="CV34" s="74">
        <f t="shared" si="45"/>
        <v>0</v>
      </c>
      <c r="CW34" s="74">
        <f t="shared" si="46"/>
        <v>9955</v>
      </c>
      <c r="CX34" s="74">
        <f t="shared" si="47"/>
        <v>9955</v>
      </c>
      <c r="CY34" s="74">
        <f t="shared" si="48"/>
        <v>0</v>
      </c>
      <c r="CZ34" s="74">
        <f t="shared" si="49"/>
        <v>0</v>
      </c>
      <c r="DA34" s="74">
        <f t="shared" si="50"/>
        <v>6100</v>
      </c>
      <c r="DB34" s="74">
        <f t="shared" si="51"/>
        <v>102561</v>
      </c>
      <c r="DC34" s="74">
        <f t="shared" si="52"/>
        <v>67223</v>
      </c>
      <c r="DD34" s="74">
        <f t="shared" si="53"/>
        <v>35338</v>
      </c>
      <c r="DE34" s="74">
        <f t="shared" si="54"/>
        <v>0</v>
      </c>
      <c r="DF34" s="74">
        <f t="shared" si="55"/>
        <v>0</v>
      </c>
      <c r="DG34" s="74">
        <f t="shared" si="56"/>
        <v>313190</v>
      </c>
      <c r="DH34" s="74">
        <f t="shared" si="57"/>
        <v>0</v>
      </c>
      <c r="DI34" s="74">
        <f t="shared" si="58"/>
        <v>166848</v>
      </c>
      <c r="DJ34" s="74">
        <f t="shared" si="59"/>
        <v>376244</v>
      </c>
    </row>
    <row r="35" spans="1:114" s="50" customFormat="1" ht="12" customHeight="1">
      <c r="A35" s="53" t="s">
        <v>106</v>
      </c>
      <c r="B35" s="54" t="s">
        <v>164</v>
      </c>
      <c r="C35" s="53" t="s">
        <v>165</v>
      </c>
      <c r="D35" s="74">
        <f t="shared" si="6"/>
        <v>306083</v>
      </c>
      <c r="E35" s="74">
        <f t="shared" si="7"/>
        <v>38513</v>
      </c>
      <c r="F35" s="74">
        <v>0</v>
      </c>
      <c r="G35" s="74">
        <v>0</v>
      </c>
      <c r="H35" s="74">
        <v>7100</v>
      </c>
      <c r="I35" s="74">
        <v>27048</v>
      </c>
      <c r="J35" s="75" t="s">
        <v>109</v>
      </c>
      <c r="K35" s="74">
        <v>4365</v>
      </c>
      <c r="L35" s="74">
        <v>267570</v>
      </c>
      <c r="M35" s="74">
        <f t="shared" si="8"/>
        <v>191531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109</v>
      </c>
      <c r="T35" s="74">
        <v>0</v>
      </c>
      <c r="U35" s="74">
        <v>191531</v>
      </c>
      <c r="V35" s="74">
        <f t="shared" si="10"/>
        <v>497614</v>
      </c>
      <c r="W35" s="74">
        <f t="shared" si="11"/>
        <v>38513</v>
      </c>
      <c r="X35" s="74">
        <f t="shared" si="12"/>
        <v>0</v>
      </c>
      <c r="Y35" s="74">
        <f t="shared" si="13"/>
        <v>0</v>
      </c>
      <c r="Z35" s="74">
        <f t="shared" si="14"/>
        <v>7100</v>
      </c>
      <c r="AA35" s="74">
        <f t="shared" si="15"/>
        <v>27048</v>
      </c>
      <c r="AB35" s="75" t="s">
        <v>109</v>
      </c>
      <c r="AC35" s="74">
        <f t="shared" si="16"/>
        <v>4365</v>
      </c>
      <c r="AD35" s="74">
        <f t="shared" si="17"/>
        <v>459101</v>
      </c>
      <c r="AE35" s="74">
        <f t="shared" si="18"/>
        <v>129</v>
      </c>
      <c r="AF35" s="74">
        <f t="shared" si="19"/>
        <v>129</v>
      </c>
      <c r="AG35" s="74">
        <v>0</v>
      </c>
      <c r="AH35" s="74">
        <v>0</v>
      </c>
      <c r="AI35" s="74">
        <v>129</v>
      </c>
      <c r="AJ35" s="74">
        <v>0</v>
      </c>
      <c r="AK35" s="74">
        <v>0</v>
      </c>
      <c r="AL35" s="74">
        <v>4769</v>
      </c>
      <c r="AM35" s="74">
        <f t="shared" si="20"/>
        <v>100575</v>
      </c>
      <c r="AN35" s="74">
        <f t="shared" si="21"/>
        <v>57580</v>
      </c>
      <c r="AO35" s="74">
        <v>10000</v>
      </c>
      <c r="AP35" s="74">
        <v>47580</v>
      </c>
      <c r="AQ35" s="74">
        <v>0</v>
      </c>
      <c r="AR35" s="74">
        <v>0</v>
      </c>
      <c r="AS35" s="74">
        <f t="shared" si="22"/>
        <v>7833</v>
      </c>
      <c r="AT35" s="74">
        <v>4444</v>
      </c>
      <c r="AU35" s="74">
        <v>0</v>
      </c>
      <c r="AV35" s="74">
        <v>3389</v>
      </c>
      <c r="AW35" s="74">
        <v>7558</v>
      </c>
      <c r="AX35" s="74">
        <f t="shared" si="23"/>
        <v>27604</v>
      </c>
      <c r="AY35" s="74">
        <v>10717</v>
      </c>
      <c r="AZ35" s="74">
        <v>5002</v>
      </c>
      <c r="BA35" s="74">
        <v>126</v>
      </c>
      <c r="BB35" s="74">
        <v>11759</v>
      </c>
      <c r="BC35" s="74">
        <v>200610</v>
      </c>
      <c r="BD35" s="74">
        <v>0</v>
      </c>
      <c r="BE35" s="74">
        <v>0</v>
      </c>
      <c r="BF35" s="74">
        <f t="shared" si="24"/>
        <v>100704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8921</v>
      </c>
      <c r="BP35" s="74">
        <f t="shared" si="28"/>
        <v>8921</v>
      </c>
      <c r="BQ35" s="74">
        <v>8921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65186</v>
      </c>
      <c r="CF35" s="74">
        <v>0</v>
      </c>
      <c r="CG35" s="74">
        <v>117424</v>
      </c>
      <c r="CH35" s="74">
        <f t="shared" si="31"/>
        <v>126345</v>
      </c>
      <c r="CI35" s="74">
        <f t="shared" si="32"/>
        <v>129</v>
      </c>
      <c r="CJ35" s="74">
        <f t="shared" si="33"/>
        <v>129</v>
      </c>
      <c r="CK35" s="74">
        <f t="shared" si="34"/>
        <v>0</v>
      </c>
      <c r="CL35" s="74">
        <f t="shared" si="35"/>
        <v>0</v>
      </c>
      <c r="CM35" s="74">
        <f t="shared" si="36"/>
        <v>129</v>
      </c>
      <c r="CN35" s="74">
        <f t="shared" si="37"/>
        <v>0</v>
      </c>
      <c r="CO35" s="74">
        <f t="shared" si="38"/>
        <v>0</v>
      </c>
      <c r="CP35" s="74">
        <f t="shared" si="39"/>
        <v>4769</v>
      </c>
      <c r="CQ35" s="74">
        <f t="shared" si="40"/>
        <v>109496</v>
      </c>
      <c r="CR35" s="74">
        <f t="shared" si="41"/>
        <v>66501</v>
      </c>
      <c r="CS35" s="74">
        <f t="shared" si="42"/>
        <v>18921</v>
      </c>
      <c r="CT35" s="74">
        <f t="shared" si="43"/>
        <v>47580</v>
      </c>
      <c r="CU35" s="74">
        <f t="shared" si="44"/>
        <v>0</v>
      </c>
      <c r="CV35" s="74">
        <f t="shared" si="45"/>
        <v>0</v>
      </c>
      <c r="CW35" s="74">
        <f t="shared" si="46"/>
        <v>7833</v>
      </c>
      <c r="CX35" s="74">
        <f t="shared" si="47"/>
        <v>4444</v>
      </c>
      <c r="CY35" s="74">
        <f t="shared" si="48"/>
        <v>0</v>
      </c>
      <c r="CZ35" s="74">
        <f t="shared" si="49"/>
        <v>3389</v>
      </c>
      <c r="DA35" s="74">
        <f t="shared" si="50"/>
        <v>7558</v>
      </c>
      <c r="DB35" s="74">
        <f t="shared" si="51"/>
        <v>27604</v>
      </c>
      <c r="DC35" s="74">
        <f t="shared" si="52"/>
        <v>10717</v>
      </c>
      <c r="DD35" s="74">
        <f t="shared" si="53"/>
        <v>5002</v>
      </c>
      <c r="DE35" s="74">
        <f t="shared" si="54"/>
        <v>126</v>
      </c>
      <c r="DF35" s="74">
        <f t="shared" si="55"/>
        <v>11759</v>
      </c>
      <c r="DG35" s="74">
        <f t="shared" si="56"/>
        <v>265796</v>
      </c>
      <c r="DH35" s="74">
        <f t="shared" si="57"/>
        <v>0</v>
      </c>
      <c r="DI35" s="74">
        <f t="shared" si="58"/>
        <v>117424</v>
      </c>
      <c r="DJ35" s="74">
        <f t="shared" si="59"/>
        <v>227049</v>
      </c>
    </row>
    <row r="36" spans="1:114" s="50" customFormat="1" ht="12" customHeight="1">
      <c r="A36" s="53" t="s">
        <v>106</v>
      </c>
      <c r="B36" s="54" t="s">
        <v>166</v>
      </c>
      <c r="C36" s="53" t="s">
        <v>167</v>
      </c>
      <c r="D36" s="74">
        <f t="shared" si="6"/>
        <v>877226</v>
      </c>
      <c r="E36" s="74">
        <f t="shared" si="7"/>
        <v>2206</v>
      </c>
      <c r="F36" s="74">
        <v>0</v>
      </c>
      <c r="G36" s="74">
        <v>0</v>
      </c>
      <c r="H36" s="74">
        <v>0</v>
      </c>
      <c r="I36" s="74">
        <v>2086</v>
      </c>
      <c r="J36" s="75" t="s">
        <v>109</v>
      </c>
      <c r="K36" s="74">
        <v>120</v>
      </c>
      <c r="L36" s="74">
        <v>875020</v>
      </c>
      <c r="M36" s="74">
        <f t="shared" si="8"/>
        <v>114627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109</v>
      </c>
      <c r="T36" s="74">
        <v>0</v>
      </c>
      <c r="U36" s="74">
        <v>114627</v>
      </c>
      <c r="V36" s="74">
        <f t="shared" si="10"/>
        <v>991853</v>
      </c>
      <c r="W36" s="74">
        <f t="shared" si="11"/>
        <v>2206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2086</v>
      </c>
      <c r="AB36" s="75" t="s">
        <v>109</v>
      </c>
      <c r="AC36" s="74">
        <f t="shared" si="16"/>
        <v>120</v>
      </c>
      <c r="AD36" s="74">
        <f t="shared" si="17"/>
        <v>989647</v>
      </c>
      <c r="AE36" s="74">
        <f t="shared" si="18"/>
        <v>25515</v>
      </c>
      <c r="AF36" s="74">
        <f t="shared" si="19"/>
        <v>25515</v>
      </c>
      <c r="AG36" s="74">
        <v>0</v>
      </c>
      <c r="AH36" s="74">
        <v>0</v>
      </c>
      <c r="AI36" s="74">
        <v>25515</v>
      </c>
      <c r="AJ36" s="74">
        <v>0</v>
      </c>
      <c r="AK36" s="74">
        <v>0</v>
      </c>
      <c r="AL36" s="74">
        <v>16553</v>
      </c>
      <c r="AM36" s="74">
        <f t="shared" si="20"/>
        <v>219886</v>
      </c>
      <c r="AN36" s="74">
        <f t="shared" si="21"/>
        <v>69433</v>
      </c>
      <c r="AO36" s="74">
        <v>69433</v>
      </c>
      <c r="AP36" s="74">
        <v>0</v>
      </c>
      <c r="AQ36" s="74">
        <v>0</v>
      </c>
      <c r="AR36" s="74">
        <v>0</v>
      </c>
      <c r="AS36" s="74">
        <f t="shared" si="22"/>
        <v>5119</v>
      </c>
      <c r="AT36" s="74">
        <v>0</v>
      </c>
      <c r="AU36" s="74">
        <v>0</v>
      </c>
      <c r="AV36" s="74">
        <v>5119</v>
      </c>
      <c r="AW36" s="74">
        <v>0</v>
      </c>
      <c r="AX36" s="74">
        <f t="shared" si="23"/>
        <v>145334</v>
      </c>
      <c r="AY36" s="74">
        <v>0</v>
      </c>
      <c r="AZ36" s="74">
        <v>140334</v>
      </c>
      <c r="BA36" s="74">
        <v>5000</v>
      </c>
      <c r="BB36" s="74">
        <v>0</v>
      </c>
      <c r="BC36" s="74">
        <v>615272</v>
      </c>
      <c r="BD36" s="74">
        <v>0</v>
      </c>
      <c r="BE36" s="74">
        <v>0</v>
      </c>
      <c r="BF36" s="74">
        <f t="shared" si="24"/>
        <v>245401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114627</v>
      </c>
      <c r="CF36" s="74">
        <v>0</v>
      </c>
      <c r="CG36" s="74">
        <v>0</v>
      </c>
      <c r="CH36" s="74">
        <f t="shared" si="31"/>
        <v>0</v>
      </c>
      <c r="CI36" s="74">
        <f t="shared" si="32"/>
        <v>25515</v>
      </c>
      <c r="CJ36" s="74">
        <f t="shared" si="33"/>
        <v>25515</v>
      </c>
      <c r="CK36" s="74">
        <f t="shared" si="34"/>
        <v>0</v>
      </c>
      <c r="CL36" s="74">
        <f t="shared" si="35"/>
        <v>0</v>
      </c>
      <c r="CM36" s="74">
        <f t="shared" si="36"/>
        <v>25515</v>
      </c>
      <c r="CN36" s="74">
        <f t="shared" si="37"/>
        <v>0</v>
      </c>
      <c r="CO36" s="74">
        <f t="shared" si="38"/>
        <v>0</v>
      </c>
      <c r="CP36" s="74">
        <f t="shared" si="39"/>
        <v>16553</v>
      </c>
      <c r="CQ36" s="74">
        <f t="shared" si="40"/>
        <v>219886</v>
      </c>
      <c r="CR36" s="74">
        <f t="shared" si="41"/>
        <v>69433</v>
      </c>
      <c r="CS36" s="74">
        <f t="shared" si="42"/>
        <v>69433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5119</v>
      </c>
      <c r="CX36" s="74">
        <f t="shared" si="47"/>
        <v>0</v>
      </c>
      <c r="CY36" s="74">
        <f t="shared" si="48"/>
        <v>0</v>
      </c>
      <c r="CZ36" s="74">
        <f t="shared" si="49"/>
        <v>5119</v>
      </c>
      <c r="DA36" s="74">
        <f t="shared" si="50"/>
        <v>0</v>
      </c>
      <c r="DB36" s="74">
        <f t="shared" si="51"/>
        <v>145334</v>
      </c>
      <c r="DC36" s="74">
        <f t="shared" si="52"/>
        <v>0</v>
      </c>
      <c r="DD36" s="74">
        <f t="shared" si="53"/>
        <v>140334</v>
      </c>
      <c r="DE36" s="74">
        <f t="shared" si="54"/>
        <v>5000</v>
      </c>
      <c r="DF36" s="74">
        <f t="shared" si="55"/>
        <v>0</v>
      </c>
      <c r="DG36" s="74">
        <f t="shared" si="56"/>
        <v>729899</v>
      </c>
      <c r="DH36" s="74">
        <f t="shared" si="57"/>
        <v>0</v>
      </c>
      <c r="DI36" s="74">
        <f t="shared" si="58"/>
        <v>0</v>
      </c>
      <c r="DJ36" s="74">
        <f t="shared" si="59"/>
        <v>245401</v>
      </c>
    </row>
    <row r="37" spans="1:114" s="50" customFormat="1" ht="12" customHeight="1">
      <c r="A37" s="53" t="s">
        <v>106</v>
      </c>
      <c r="B37" s="54" t="s">
        <v>168</v>
      </c>
      <c r="C37" s="53" t="s">
        <v>169</v>
      </c>
      <c r="D37" s="74">
        <f t="shared" si="6"/>
        <v>445372</v>
      </c>
      <c r="E37" s="74">
        <f t="shared" si="7"/>
        <v>3840</v>
      </c>
      <c r="F37" s="74">
        <v>0</v>
      </c>
      <c r="G37" s="74">
        <v>0</v>
      </c>
      <c r="H37" s="74">
        <v>0</v>
      </c>
      <c r="I37" s="74">
        <v>3028</v>
      </c>
      <c r="J37" s="75" t="s">
        <v>109</v>
      </c>
      <c r="K37" s="74">
        <v>812</v>
      </c>
      <c r="L37" s="74">
        <v>441532</v>
      </c>
      <c r="M37" s="74">
        <f t="shared" si="8"/>
        <v>48779</v>
      </c>
      <c r="N37" s="74">
        <f t="shared" si="9"/>
        <v>2142</v>
      </c>
      <c r="O37" s="74">
        <v>0</v>
      </c>
      <c r="P37" s="74">
        <v>0</v>
      </c>
      <c r="Q37" s="74">
        <v>0</v>
      </c>
      <c r="R37" s="74">
        <v>2142</v>
      </c>
      <c r="S37" s="75" t="s">
        <v>109</v>
      </c>
      <c r="T37" s="74">
        <v>0</v>
      </c>
      <c r="U37" s="74">
        <v>46637</v>
      </c>
      <c r="V37" s="74">
        <f t="shared" si="10"/>
        <v>494151</v>
      </c>
      <c r="W37" s="74">
        <f t="shared" si="11"/>
        <v>5982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5170</v>
      </c>
      <c r="AB37" s="75" t="s">
        <v>109</v>
      </c>
      <c r="AC37" s="74">
        <f t="shared" si="16"/>
        <v>812</v>
      </c>
      <c r="AD37" s="74">
        <f t="shared" si="17"/>
        <v>488169</v>
      </c>
      <c r="AE37" s="74">
        <f t="shared" si="18"/>
        <v>932</v>
      </c>
      <c r="AF37" s="74">
        <f t="shared" si="19"/>
        <v>932</v>
      </c>
      <c r="AG37" s="74">
        <v>0</v>
      </c>
      <c r="AH37" s="74">
        <v>0</v>
      </c>
      <c r="AI37" s="74">
        <v>932</v>
      </c>
      <c r="AJ37" s="74">
        <v>0</v>
      </c>
      <c r="AK37" s="74">
        <v>0</v>
      </c>
      <c r="AL37" s="74">
        <v>10204</v>
      </c>
      <c r="AM37" s="74">
        <f t="shared" si="20"/>
        <v>281009</v>
      </c>
      <c r="AN37" s="74">
        <f t="shared" si="21"/>
        <v>142601</v>
      </c>
      <c r="AO37" s="74">
        <v>22084</v>
      </c>
      <c r="AP37" s="74">
        <v>120517</v>
      </c>
      <c r="AQ37" s="74">
        <v>0</v>
      </c>
      <c r="AR37" s="74">
        <v>0</v>
      </c>
      <c r="AS37" s="74">
        <f t="shared" si="22"/>
        <v>50475</v>
      </c>
      <c r="AT37" s="74">
        <v>18195</v>
      </c>
      <c r="AU37" s="74">
        <v>32280</v>
      </c>
      <c r="AV37" s="74">
        <v>0</v>
      </c>
      <c r="AW37" s="74">
        <v>9278</v>
      </c>
      <c r="AX37" s="74">
        <f t="shared" si="23"/>
        <v>78655</v>
      </c>
      <c r="AY37" s="74">
        <v>68095</v>
      </c>
      <c r="AZ37" s="74">
        <v>0</v>
      </c>
      <c r="BA37" s="74">
        <v>0</v>
      </c>
      <c r="BB37" s="74">
        <v>10560</v>
      </c>
      <c r="BC37" s="74">
        <v>153227</v>
      </c>
      <c r="BD37" s="74">
        <v>0</v>
      </c>
      <c r="BE37" s="74">
        <v>0</v>
      </c>
      <c r="BF37" s="74">
        <f t="shared" si="24"/>
        <v>281941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48779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13930</v>
      </c>
      <c r="BV37" s="74">
        <v>0</v>
      </c>
      <c r="BW37" s="74">
        <v>13930</v>
      </c>
      <c r="BX37" s="74">
        <v>0</v>
      </c>
      <c r="BY37" s="74">
        <v>0</v>
      </c>
      <c r="BZ37" s="74">
        <f t="shared" si="30"/>
        <v>34849</v>
      </c>
      <c r="CA37" s="74">
        <v>15743</v>
      </c>
      <c r="CB37" s="74">
        <v>19106</v>
      </c>
      <c r="CC37" s="74">
        <v>0</v>
      </c>
      <c r="CD37" s="74">
        <v>0</v>
      </c>
      <c r="CE37" s="74">
        <v>0</v>
      </c>
      <c r="CF37" s="74">
        <v>0</v>
      </c>
      <c r="CG37" s="74">
        <v>0</v>
      </c>
      <c r="CH37" s="74">
        <f t="shared" si="31"/>
        <v>48779</v>
      </c>
      <c r="CI37" s="74">
        <f t="shared" si="32"/>
        <v>932</v>
      </c>
      <c r="CJ37" s="74">
        <f t="shared" si="33"/>
        <v>932</v>
      </c>
      <c r="CK37" s="74">
        <f t="shared" si="34"/>
        <v>0</v>
      </c>
      <c r="CL37" s="74">
        <f t="shared" si="35"/>
        <v>0</v>
      </c>
      <c r="CM37" s="74">
        <f t="shared" si="36"/>
        <v>932</v>
      </c>
      <c r="CN37" s="74">
        <f t="shared" si="37"/>
        <v>0</v>
      </c>
      <c r="CO37" s="74">
        <f t="shared" si="38"/>
        <v>0</v>
      </c>
      <c r="CP37" s="74">
        <f t="shared" si="39"/>
        <v>10204</v>
      </c>
      <c r="CQ37" s="74">
        <f t="shared" si="40"/>
        <v>329788</v>
      </c>
      <c r="CR37" s="74">
        <f t="shared" si="41"/>
        <v>142601</v>
      </c>
      <c r="CS37" s="74">
        <f t="shared" si="42"/>
        <v>22084</v>
      </c>
      <c r="CT37" s="74">
        <f t="shared" si="43"/>
        <v>120517</v>
      </c>
      <c r="CU37" s="74">
        <f t="shared" si="44"/>
        <v>0</v>
      </c>
      <c r="CV37" s="74">
        <f t="shared" si="45"/>
        <v>0</v>
      </c>
      <c r="CW37" s="74">
        <f t="shared" si="46"/>
        <v>64405</v>
      </c>
      <c r="CX37" s="74">
        <f t="shared" si="47"/>
        <v>18195</v>
      </c>
      <c r="CY37" s="74">
        <f t="shared" si="48"/>
        <v>46210</v>
      </c>
      <c r="CZ37" s="74">
        <f t="shared" si="49"/>
        <v>0</v>
      </c>
      <c r="DA37" s="74">
        <f t="shared" si="50"/>
        <v>9278</v>
      </c>
      <c r="DB37" s="74">
        <f t="shared" si="51"/>
        <v>113504</v>
      </c>
      <c r="DC37" s="74">
        <f t="shared" si="52"/>
        <v>83838</v>
      </c>
      <c r="DD37" s="74">
        <f t="shared" si="53"/>
        <v>19106</v>
      </c>
      <c r="DE37" s="74">
        <f t="shared" si="54"/>
        <v>0</v>
      </c>
      <c r="DF37" s="74">
        <f t="shared" si="55"/>
        <v>10560</v>
      </c>
      <c r="DG37" s="74">
        <f t="shared" si="56"/>
        <v>153227</v>
      </c>
      <c r="DH37" s="74">
        <f t="shared" si="57"/>
        <v>0</v>
      </c>
      <c r="DI37" s="74">
        <f t="shared" si="58"/>
        <v>0</v>
      </c>
      <c r="DJ37" s="74">
        <f t="shared" si="59"/>
        <v>330720</v>
      </c>
    </row>
    <row r="38" spans="1:114" s="50" customFormat="1" ht="12" customHeight="1">
      <c r="A38" s="53" t="s">
        <v>106</v>
      </c>
      <c r="B38" s="54" t="s">
        <v>170</v>
      </c>
      <c r="C38" s="53" t="s">
        <v>171</v>
      </c>
      <c r="D38" s="74">
        <f t="shared" si="6"/>
        <v>205537</v>
      </c>
      <c r="E38" s="74">
        <f t="shared" si="7"/>
        <v>0</v>
      </c>
      <c r="F38" s="74">
        <v>0</v>
      </c>
      <c r="G38" s="74">
        <v>0</v>
      </c>
      <c r="H38" s="74">
        <v>0</v>
      </c>
      <c r="I38" s="74">
        <v>0</v>
      </c>
      <c r="J38" s="75" t="s">
        <v>109</v>
      </c>
      <c r="K38" s="74">
        <v>0</v>
      </c>
      <c r="L38" s="74">
        <v>205537</v>
      </c>
      <c r="M38" s="74">
        <f t="shared" si="8"/>
        <v>44698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109</v>
      </c>
      <c r="T38" s="74">
        <v>0</v>
      </c>
      <c r="U38" s="74">
        <v>44698</v>
      </c>
      <c r="V38" s="74">
        <f t="shared" si="10"/>
        <v>250235</v>
      </c>
      <c r="W38" s="74">
        <f t="shared" si="11"/>
        <v>0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0</v>
      </c>
      <c r="AB38" s="75" t="s">
        <v>109</v>
      </c>
      <c r="AC38" s="74">
        <f t="shared" si="16"/>
        <v>0</v>
      </c>
      <c r="AD38" s="74">
        <f t="shared" si="17"/>
        <v>250235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10857</v>
      </c>
      <c r="AM38" s="74">
        <f t="shared" si="20"/>
        <v>0</v>
      </c>
      <c r="AN38" s="74">
        <f t="shared" si="21"/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f t="shared" si="22"/>
        <v>0</v>
      </c>
      <c r="AT38" s="74">
        <v>0</v>
      </c>
      <c r="AU38" s="74">
        <v>0</v>
      </c>
      <c r="AV38" s="74">
        <v>0</v>
      </c>
      <c r="AW38" s="74">
        <v>0</v>
      </c>
      <c r="AX38" s="74">
        <f t="shared" si="23"/>
        <v>0</v>
      </c>
      <c r="AY38" s="74">
        <v>0</v>
      </c>
      <c r="AZ38" s="74">
        <v>0</v>
      </c>
      <c r="BA38" s="74">
        <v>0</v>
      </c>
      <c r="BB38" s="74">
        <v>0</v>
      </c>
      <c r="BC38" s="74">
        <v>194680</v>
      </c>
      <c r="BD38" s="74">
        <v>0</v>
      </c>
      <c r="BE38" s="74">
        <v>0</v>
      </c>
      <c r="BF38" s="74">
        <f t="shared" si="24"/>
        <v>0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7243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37455</v>
      </c>
      <c r="CF38" s="74">
        <v>0</v>
      </c>
      <c r="CG38" s="74">
        <v>0</v>
      </c>
      <c r="CH38" s="74">
        <f t="shared" si="31"/>
        <v>0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18100</v>
      </c>
      <c r="CQ38" s="74">
        <f t="shared" si="40"/>
        <v>0</v>
      </c>
      <c r="CR38" s="74">
        <f t="shared" si="41"/>
        <v>0</v>
      </c>
      <c r="CS38" s="74">
        <f t="shared" si="42"/>
        <v>0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0</v>
      </c>
      <c r="CX38" s="74">
        <f t="shared" si="47"/>
        <v>0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0</v>
      </c>
      <c r="DC38" s="74">
        <f t="shared" si="52"/>
        <v>0</v>
      </c>
      <c r="DD38" s="74">
        <f t="shared" si="53"/>
        <v>0</v>
      </c>
      <c r="DE38" s="74">
        <f t="shared" si="54"/>
        <v>0</v>
      </c>
      <c r="DF38" s="74">
        <f t="shared" si="55"/>
        <v>0</v>
      </c>
      <c r="DG38" s="74">
        <f t="shared" si="56"/>
        <v>232135</v>
      </c>
      <c r="DH38" s="74">
        <f t="shared" si="57"/>
        <v>0</v>
      </c>
      <c r="DI38" s="74">
        <f t="shared" si="58"/>
        <v>0</v>
      </c>
      <c r="DJ38" s="74">
        <f t="shared" si="59"/>
        <v>0</v>
      </c>
    </row>
    <row r="39" spans="1:114" s="50" customFormat="1" ht="12" customHeight="1">
      <c r="A39" s="53" t="s">
        <v>106</v>
      </c>
      <c r="B39" s="54" t="s">
        <v>172</v>
      </c>
      <c r="C39" s="53" t="s">
        <v>173</v>
      </c>
      <c r="D39" s="74">
        <f t="shared" si="6"/>
        <v>525472</v>
      </c>
      <c r="E39" s="74">
        <f t="shared" si="7"/>
        <v>20377</v>
      </c>
      <c r="F39" s="74">
        <v>0</v>
      </c>
      <c r="G39" s="74">
        <v>0</v>
      </c>
      <c r="H39" s="74">
        <v>0</v>
      </c>
      <c r="I39" s="74">
        <v>18763</v>
      </c>
      <c r="J39" s="75" t="s">
        <v>109</v>
      </c>
      <c r="K39" s="74">
        <v>1614</v>
      </c>
      <c r="L39" s="74">
        <v>505095</v>
      </c>
      <c r="M39" s="74">
        <f t="shared" si="8"/>
        <v>116856</v>
      </c>
      <c r="N39" s="74">
        <f t="shared" si="9"/>
        <v>15</v>
      </c>
      <c r="O39" s="74">
        <v>0</v>
      </c>
      <c r="P39" s="74">
        <v>0</v>
      </c>
      <c r="Q39" s="74">
        <v>0</v>
      </c>
      <c r="R39" s="74">
        <v>0</v>
      </c>
      <c r="S39" s="75" t="s">
        <v>109</v>
      </c>
      <c r="T39" s="74">
        <v>15</v>
      </c>
      <c r="U39" s="74">
        <v>116841</v>
      </c>
      <c r="V39" s="74">
        <f t="shared" si="10"/>
        <v>642328</v>
      </c>
      <c r="W39" s="74">
        <f t="shared" si="11"/>
        <v>20392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18763</v>
      </c>
      <c r="AB39" s="75" t="s">
        <v>109</v>
      </c>
      <c r="AC39" s="74">
        <f t="shared" si="16"/>
        <v>1629</v>
      </c>
      <c r="AD39" s="74">
        <f t="shared" si="17"/>
        <v>621936</v>
      </c>
      <c r="AE39" s="74">
        <f t="shared" si="18"/>
        <v>100862</v>
      </c>
      <c r="AF39" s="74">
        <f t="shared" si="19"/>
        <v>100862</v>
      </c>
      <c r="AG39" s="74">
        <v>0</v>
      </c>
      <c r="AH39" s="74">
        <v>100862</v>
      </c>
      <c r="AI39" s="74"/>
      <c r="AJ39" s="74">
        <v>0</v>
      </c>
      <c r="AK39" s="74">
        <v>0</v>
      </c>
      <c r="AL39" s="74">
        <v>0</v>
      </c>
      <c r="AM39" s="74">
        <f t="shared" si="20"/>
        <v>357598</v>
      </c>
      <c r="AN39" s="74">
        <f t="shared" si="21"/>
        <v>25094</v>
      </c>
      <c r="AO39" s="74">
        <v>19546</v>
      </c>
      <c r="AP39" s="74">
        <v>0</v>
      </c>
      <c r="AQ39" s="74">
        <v>5548</v>
      </c>
      <c r="AR39" s="74"/>
      <c r="AS39" s="74">
        <f t="shared" si="22"/>
        <v>0</v>
      </c>
      <c r="AT39" s="74"/>
      <c r="AU39" s="74">
        <v>0</v>
      </c>
      <c r="AV39" s="74">
        <v>0</v>
      </c>
      <c r="AW39" s="74">
        <v>0</v>
      </c>
      <c r="AX39" s="74">
        <f t="shared" si="23"/>
        <v>332504</v>
      </c>
      <c r="AY39" s="74">
        <v>126651</v>
      </c>
      <c r="AZ39" s="74">
        <v>204936</v>
      </c>
      <c r="BA39" s="74"/>
      <c r="BB39" s="74">
        <v>917</v>
      </c>
      <c r="BC39" s="74">
        <v>67012</v>
      </c>
      <c r="BD39" s="74">
        <v>0</v>
      </c>
      <c r="BE39" s="74">
        <v>0</v>
      </c>
      <c r="BF39" s="74">
        <f t="shared" si="24"/>
        <v>458460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17846</v>
      </c>
      <c r="BP39" s="74">
        <f t="shared" si="28"/>
        <v>8982</v>
      </c>
      <c r="BQ39" s="74">
        <v>8982</v>
      </c>
      <c r="BR39" s="74">
        <v>0</v>
      </c>
      <c r="BS39" s="74">
        <v>0</v>
      </c>
      <c r="BT39" s="74">
        <v>0</v>
      </c>
      <c r="BU39" s="74">
        <f t="shared" si="29"/>
        <v>63</v>
      </c>
      <c r="BV39" s="74">
        <v>0</v>
      </c>
      <c r="BW39" s="74">
        <v>61</v>
      </c>
      <c r="BX39" s="74">
        <v>2</v>
      </c>
      <c r="BY39" s="74">
        <v>0</v>
      </c>
      <c r="BZ39" s="74">
        <f t="shared" si="30"/>
        <v>8801</v>
      </c>
      <c r="CA39" s="74">
        <v>8801</v>
      </c>
      <c r="CB39" s="74">
        <v>0</v>
      </c>
      <c r="CC39" s="74">
        <v>0</v>
      </c>
      <c r="CD39" s="74">
        <v>0</v>
      </c>
      <c r="CE39" s="74">
        <v>99010</v>
      </c>
      <c r="CF39" s="74">
        <v>0</v>
      </c>
      <c r="CG39" s="74">
        <v>0</v>
      </c>
      <c r="CH39" s="74">
        <f t="shared" si="31"/>
        <v>17846</v>
      </c>
      <c r="CI39" s="74">
        <f t="shared" si="32"/>
        <v>100862</v>
      </c>
      <c r="CJ39" s="74">
        <f t="shared" si="33"/>
        <v>100862</v>
      </c>
      <c r="CK39" s="74">
        <f t="shared" si="34"/>
        <v>0</v>
      </c>
      <c r="CL39" s="74">
        <f t="shared" si="35"/>
        <v>100862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375444</v>
      </c>
      <c r="CR39" s="74">
        <f t="shared" si="41"/>
        <v>34076</v>
      </c>
      <c r="CS39" s="74">
        <f t="shared" si="42"/>
        <v>28528</v>
      </c>
      <c r="CT39" s="74">
        <f t="shared" si="43"/>
        <v>0</v>
      </c>
      <c r="CU39" s="74">
        <f t="shared" si="44"/>
        <v>5548</v>
      </c>
      <c r="CV39" s="74">
        <f t="shared" si="45"/>
        <v>0</v>
      </c>
      <c r="CW39" s="74">
        <f t="shared" si="46"/>
        <v>63</v>
      </c>
      <c r="CX39" s="74">
        <f t="shared" si="47"/>
        <v>0</v>
      </c>
      <c r="CY39" s="74">
        <f t="shared" si="48"/>
        <v>61</v>
      </c>
      <c r="CZ39" s="74">
        <f t="shared" si="49"/>
        <v>2</v>
      </c>
      <c r="DA39" s="74">
        <f t="shared" si="50"/>
        <v>0</v>
      </c>
      <c r="DB39" s="74">
        <f t="shared" si="51"/>
        <v>341305</v>
      </c>
      <c r="DC39" s="74">
        <f t="shared" si="52"/>
        <v>135452</v>
      </c>
      <c r="DD39" s="74">
        <f t="shared" si="53"/>
        <v>204936</v>
      </c>
      <c r="DE39" s="74">
        <f t="shared" si="54"/>
        <v>0</v>
      </c>
      <c r="DF39" s="74">
        <f t="shared" si="55"/>
        <v>917</v>
      </c>
      <c r="DG39" s="74">
        <f t="shared" si="56"/>
        <v>166022</v>
      </c>
      <c r="DH39" s="74">
        <f t="shared" si="57"/>
        <v>0</v>
      </c>
      <c r="DI39" s="74">
        <f t="shared" si="58"/>
        <v>0</v>
      </c>
      <c r="DJ39" s="74">
        <f t="shared" si="59"/>
        <v>476306</v>
      </c>
    </row>
    <row r="40" spans="1:114" s="50" customFormat="1" ht="12" customHeight="1">
      <c r="A40" s="53" t="s">
        <v>106</v>
      </c>
      <c r="B40" s="54" t="s">
        <v>174</v>
      </c>
      <c r="C40" s="53" t="s">
        <v>175</v>
      </c>
      <c r="D40" s="74">
        <f t="shared" si="6"/>
        <v>434110</v>
      </c>
      <c r="E40" s="74">
        <f t="shared" si="7"/>
        <v>21341</v>
      </c>
      <c r="F40" s="74">
        <v>0</v>
      </c>
      <c r="G40" s="74">
        <v>0</v>
      </c>
      <c r="H40" s="74">
        <v>0</v>
      </c>
      <c r="I40" s="74">
        <v>19501</v>
      </c>
      <c r="J40" s="75" t="s">
        <v>109</v>
      </c>
      <c r="K40" s="74">
        <v>1840</v>
      </c>
      <c r="L40" s="74">
        <v>412769</v>
      </c>
      <c r="M40" s="74">
        <f t="shared" si="8"/>
        <v>75961</v>
      </c>
      <c r="N40" s="74">
        <f t="shared" si="9"/>
        <v>2696</v>
      </c>
      <c r="O40" s="74">
        <v>0</v>
      </c>
      <c r="P40" s="74">
        <v>0</v>
      </c>
      <c r="Q40" s="74">
        <v>0</v>
      </c>
      <c r="R40" s="74">
        <v>2696</v>
      </c>
      <c r="S40" s="75" t="s">
        <v>109</v>
      </c>
      <c r="T40" s="74">
        <v>0</v>
      </c>
      <c r="U40" s="74">
        <v>73265</v>
      </c>
      <c r="V40" s="74">
        <f t="shared" si="10"/>
        <v>510071</v>
      </c>
      <c r="W40" s="74">
        <f t="shared" si="11"/>
        <v>24037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22197</v>
      </c>
      <c r="AB40" s="75" t="s">
        <v>109</v>
      </c>
      <c r="AC40" s="74">
        <f t="shared" si="16"/>
        <v>1840</v>
      </c>
      <c r="AD40" s="74">
        <f t="shared" si="17"/>
        <v>486034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11675</v>
      </c>
      <c r="AM40" s="74">
        <f t="shared" si="20"/>
        <v>348339</v>
      </c>
      <c r="AN40" s="74">
        <f t="shared" si="21"/>
        <v>71977</v>
      </c>
      <c r="AO40" s="74">
        <v>9742</v>
      </c>
      <c r="AP40" s="74">
        <v>62235</v>
      </c>
      <c r="AQ40" s="74">
        <v>0</v>
      </c>
      <c r="AR40" s="74">
        <v>0</v>
      </c>
      <c r="AS40" s="74">
        <f t="shared" si="22"/>
        <v>187102</v>
      </c>
      <c r="AT40" s="74">
        <v>6569</v>
      </c>
      <c r="AU40" s="74">
        <v>172225</v>
      </c>
      <c r="AV40" s="74">
        <v>8308</v>
      </c>
      <c r="AW40" s="74"/>
      <c r="AX40" s="74">
        <f t="shared" si="23"/>
        <v>89260</v>
      </c>
      <c r="AY40" s="74">
        <v>1850</v>
      </c>
      <c r="AZ40" s="74">
        <v>84720</v>
      </c>
      <c r="BA40" s="74">
        <v>943</v>
      </c>
      <c r="BB40" s="74">
        <v>1747</v>
      </c>
      <c r="BC40" s="74">
        <v>73777</v>
      </c>
      <c r="BD40" s="74">
        <v>0</v>
      </c>
      <c r="BE40" s="74">
        <v>319</v>
      </c>
      <c r="BF40" s="74">
        <f t="shared" si="24"/>
        <v>348658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10834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10834</v>
      </c>
      <c r="CA40" s="74">
        <v>10834</v>
      </c>
      <c r="CB40" s="74">
        <v>0</v>
      </c>
      <c r="CC40" s="74">
        <v>0</v>
      </c>
      <c r="CD40" s="74">
        <v>0</v>
      </c>
      <c r="CE40" s="74">
        <v>65127</v>
      </c>
      <c r="CF40" s="74">
        <v>0</v>
      </c>
      <c r="CG40" s="74">
        <v>0</v>
      </c>
      <c r="CH40" s="74">
        <f t="shared" si="31"/>
        <v>10834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11675</v>
      </c>
      <c r="CQ40" s="74">
        <f t="shared" si="40"/>
        <v>359173</v>
      </c>
      <c r="CR40" s="74">
        <f t="shared" si="41"/>
        <v>71977</v>
      </c>
      <c r="CS40" s="74">
        <f t="shared" si="42"/>
        <v>9742</v>
      </c>
      <c r="CT40" s="74">
        <f t="shared" si="43"/>
        <v>62235</v>
      </c>
      <c r="CU40" s="74">
        <f t="shared" si="44"/>
        <v>0</v>
      </c>
      <c r="CV40" s="74">
        <f t="shared" si="45"/>
        <v>0</v>
      </c>
      <c r="CW40" s="74">
        <f t="shared" si="46"/>
        <v>187102</v>
      </c>
      <c r="CX40" s="74">
        <f t="shared" si="47"/>
        <v>6569</v>
      </c>
      <c r="CY40" s="74">
        <f t="shared" si="48"/>
        <v>172225</v>
      </c>
      <c r="CZ40" s="74">
        <f t="shared" si="49"/>
        <v>8308</v>
      </c>
      <c r="DA40" s="74">
        <f t="shared" si="50"/>
        <v>0</v>
      </c>
      <c r="DB40" s="74">
        <f t="shared" si="51"/>
        <v>100094</v>
      </c>
      <c r="DC40" s="74">
        <f t="shared" si="52"/>
        <v>12684</v>
      </c>
      <c r="DD40" s="74">
        <f t="shared" si="53"/>
        <v>84720</v>
      </c>
      <c r="DE40" s="74">
        <f t="shared" si="54"/>
        <v>943</v>
      </c>
      <c r="DF40" s="74">
        <f t="shared" si="55"/>
        <v>1747</v>
      </c>
      <c r="DG40" s="74">
        <f t="shared" si="56"/>
        <v>138904</v>
      </c>
      <c r="DH40" s="74">
        <f t="shared" si="57"/>
        <v>0</v>
      </c>
      <c r="DI40" s="74">
        <f t="shared" si="58"/>
        <v>319</v>
      </c>
      <c r="DJ40" s="74">
        <f t="shared" si="59"/>
        <v>359492</v>
      </c>
    </row>
    <row r="41" spans="1:114" s="50" customFormat="1" ht="12" customHeight="1">
      <c r="A41" s="53" t="s">
        <v>106</v>
      </c>
      <c r="B41" s="54" t="s">
        <v>176</v>
      </c>
      <c r="C41" s="53" t="s">
        <v>177</v>
      </c>
      <c r="D41" s="74">
        <f t="shared" si="6"/>
        <v>353973</v>
      </c>
      <c r="E41" s="74">
        <f t="shared" si="7"/>
        <v>0</v>
      </c>
      <c r="F41" s="74">
        <v>0</v>
      </c>
      <c r="G41" s="74">
        <v>0</v>
      </c>
      <c r="H41" s="74">
        <v>0</v>
      </c>
      <c r="I41" s="74">
        <v>0</v>
      </c>
      <c r="J41" s="75" t="s">
        <v>109</v>
      </c>
      <c r="K41" s="74">
        <v>0</v>
      </c>
      <c r="L41" s="74">
        <v>353973</v>
      </c>
      <c r="M41" s="74">
        <f t="shared" si="8"/>
        <v>63937</v>
      </c>
      <c r="N41" s="74">
        <f t="shared" si="9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109</v>
      </c>
      <c r="T41" s="74">
        <v>0</v>
      </c>
      <c r="U41" s="74">
        <v>63937</v>
      </c>
      <c r="V41" s="74">
        <f t="shared" si="10"/>
        <v>417910</v>
      </c>
      <c r="W41" s="74">
        <f t="shared" si="11"/>
        <v>0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0</v>
      </c>
      <c r="AB41" s="75" t="s">
        <v>109</v>
      </c>
      <c r="AC41" s="74">
        <f t="shared" si="16"/>
        <v>0</v>
      </c>
      <c r="AD41" s="74">
        <f t="shared" si="17"/>
        <v>417910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8231</v>
      </c>
      <c r="AN41" s="74">
        <f t="shared" si="21"/>
        <v>8231</v>
      </c>
      <c r="AO41" s="74">
        <v>8231</v>
      </c>
      <c r="AP41" s="74">
        <v>0</v>
      </c>
      <c r="AQ41" s="74">
        <v>0</v>
      </c>
      <c r="AR41" s="74">
        <v>0</v>
      </c>
      <c r="AS41" s="74">
        <f t="shared" si="22"/>
        <v>0</v>
      </c>
      <c r="AT41" s="74">
        <v>0</v>
      </c>
      <c r="AU41" s="74">
        <v>0</v>
      </c>
      <c r="AV41" s="74">
        <v>0</v>
      </c>
      <c r="AW41" s="74">
        <v>0</v>
      </c>
      <c r="AX41" s="74">
        <f t="shared" si="23"/>
        <v>0</v>
      </c>
      <c r="AY41" s="74">
        <v>0</v>
      </c>
      <c r="AZ41" s="74">
        <v>0</v>
      </c>
      <c r="BA41" s="74">
        <v>0</v>
      </c>
      <c r="BB41" s="74">
        <v>0</v>
      </c>
      <c r="BC41" s="74">
        <v>345742</v>
      </c>
      <c r="BD41" s="74">
        <v>0</v>
      </c>
      <c r="BE41" s="74">
        <v>0</v>
      </c>
      <c r="BF41" s="74">
        <f t="shared" si="24"/>
        <v>8231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21501</v>
      </c>
      <c r="BP41" s="74">
        <f t="shared" si="28"/>
        <v>8866</v>
      </c>
      <c r="BQ41" s="74">
        <v>8866</v>
      </c>
      <c r="BR41" s="74">
        <v>0</v>
      </c>
      <c r="BS41" s="74">
        <v>0</v>
      </c>
      <c r="BT41" s="74">
        <v>0</v>
      </c>
      <c r="BU41" s="74">
        <f t="shared" si="29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30"/>
        <v>12635</v>
      </c>
      <c r="CA41" s="74">
        <v>11375</v>
      </c>
      <c r="CB41" s="74">
        <v>0</v>
      </c>
      <c r="CC41" s="74">
        <v>0</v>
      </c>
      <c r="CD41" s="74">
        <v>1260</v>
      </c>
      <c r="CE41" s="74">
        <v>42436</v>
      </c>
      <c r="CF41" s="74">
        <v>0</v>
      </c>
      <c r="CG41" s="74">
        <v>0</v>
      </c>
      <c r="CH41" s="74">
        <f t="shared" si="31"/>
        <v>21501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0</v>
      </c>
      <c r="CQ41" s="74">
        <f t="shared" si="40"/>
        <v>29732</v>
      </c>
      <c r="CR41" s="74">
        <f t="shared" si="41"/>
        <v>17097</v>
      </c>
      <c r="CS41" s="74">
        <f t="shared" si="42"/>
        <v>17097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0</v>
      </c>
      <c r="CX41" s="74">
        <f t="shared" si="47"/>
        <v>0</v>
      </c>
      <c r="CY41" s="74">
        <f t="shared" si="48"/>
        <v>0</v>
      </c>
      <c r="CZ41" s="74">
        <f t="shared" si="49"/>
        <v>0</v>
      </c>
      <c r="DA41" s="74">
        <f t="shared" si="50"/>
        <v>0</v>
      </c>
      <c r="DB41" s="74">
        <f t="shared" si="51"/>
        <v>12635</v>
      </c>
      <c r="DC41" s="74">
        <f t="shared" si="52"/>
        <v>11375</v>
      </c>
      <c r="DD41" s="74">
        <f t="shared" si="53"/>
        <v>0</v>
      </c>
      <c r="DE41" s="74">
        <f t="shared" si="54"/>
        <v>0</v>
      </c>
      <c r="DF41" s="74">
        <f t="shared" si="55"/>
        <v>1260</v>
      </c>
      <c r="DG41" s="74">
        <f t="shared" si="56"/>
        <v>388178</v>
      </c>
      <c r="DH41" s="74">
        <f t="shared" si="57"/>
        <v>0</v>
      </c>
      <c r="DI41" s="74">
        <f t="shared" si="58"/>
        <v>0</v>
      </c>
      <c r="DJ41" s="74">
        <f t="shared" si="59"/>
        <v>29732</v>
      </c>
    </row>
    <row r="42" spans="1:114" s="50" customFormat="1" ht="12" customHeight="1">
      <c r="A42" s="53" t="s">
        <v>106</v>
      </c>
      <c r="B42" s="54" t="s">
        <v>178</v>
      </c>
      <c r="C42" s="53" t="s">
        <v>179</v>
      </c>
      <c r="D42" s="74">
        <f t="shared" si="6"/>
        <v>177038</v>
      </c>
      <c r="E42" s="74">
        <f t="shared" si="7"/>
        <v>4844</v>
      </c>
      <c r="F42" s="74">
        <v>0</v>
      </c>
      <c r="G42" s="74">
        <v>0</v>
      </c>
      <c r="H42" s="74">
        <v>0</v>
      </c>
      <c r="I42" s="74">
        <v>178</v>
      </c>
      <c r="J42" s="75" t="s">
        <v>109</v>
      </c>
      <c r="K42" s="74">
        <v>4666</v>
      </c>
      <c r="L42" s="74">
        <v>172194</v>
      </c>
      <c r="M42" s="74">
        <f t="shared" si="8"/>
        <v>69613</v>
      </c>
      <c r="N42" s="74">
        <f t="shared" si="9"/>
        <v>19089</v>
      </c>
      <c r="O42" s="74">
        <v>0</v>
      </c>
      <c r="P42" s="74">
        <v>0</v>
      </c>
      <c r="Q42" s="74">
        <v>0</v>
      </c>
      <c r="R42" s="74">
        <v>19089</v>
      </c>
      <c r="S42" s="75" t="s">
        <v>109</v>
      </c>
      <c r="T42" s="74">
        <v>0</v>
      </c>
      <c r="U42" s="74">
        <v>50524</v>
      </c>
      <c r="V42" s="74">
        <f t="shared" si="10"/>
        <v>246651</v>
      </c>
      <c r="W42" s="74">
        <f t="shared" si="11"/>
        <v>23933</v>
      </c>
      <c r="X42" s="74">
        <f t="shared" si="12"/>
        <v>0</v>
      </c>
      <c r="Y42" s="74">
        <f t="shared" si="13"/>
        <v>0</v>
      </c>
      <c r="Z42" s="74">
        <f t="shared" si="14"/>
        <v>0</v>
      </c>
      <c r="AA42" s="74">
        <f t="shared" si="15"/>
        <v>19267</v>
      </c>
      <c r="AB42" s="75" t="s">
        <v>109</v>
      </c>
      <c r="AC42" s="74">
        <f t="shared" si="16"/>
        <v>4666</v>
      </c>
      <c r="AD42" s="74">
        <f t="shared" si="17"/>
        <v>222718</v>
      </c>
      <c r="AE42" s="74">
        <f t="shared" si="18"/>
        <v>0</v>
      </c>
      <c r="AF42" s="74">
        <f t="shared" si="19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673</v>
      </c>
      <c r="AM42" s="74">
        <f t="shared" si="20"/>
        <v>54983</v>
      </c>
      <c r="AN42" s="74">
        <f t="shared" si="21"/>
        <v>10703</v>
      </c>
      <c r="AO42" s="74">
        <v>9236</v>
      </c>
      <c r="AP42" s="74">
        <v>0</v>
      </c>
      <c r="AQ42" s="74">
        <v>1467</v>
      </c>
      <c r="AR42" s="74">
        <v>0</v>
      </c>
      <c r="AS42" s="74">
        <f t="shared" si="22"/>
        <v>1079</v>
      </c>
      <c r="AT42" s="74">
        <v>961</v>
      </c>
      <c r="AU42" s="74">
        <v>118</v>
      </c>
      <c r="AV42" s="74">
        <v>0</v>
      </c>
      <c r="AW42" s="74">
        <v>0</v>
      </c>
      <c r="AX42" s="74">
        <f t="shared" si="23"/>
        <v>43201</v>
      </c>
      <c r="AY42" s="74">
        <v>37343</v>
      </c>
      <c r="AZ42" s="74">
        <v>3424</v>
      </c>
      <c r="BA42" s="74"/>
      <c r="BB42" s="74">
        <v>2434</v>
      </c>
      <c r="BC42" s="74">
        <v>121382</v>
      </c>
      <c r="BD42" s="74">
        <v>0</v>
      </c>
      <c r="BE42" s="74">
        <v>0</v>
      </c>
      <c r="BF42" s="74">
        <f t="shared" si="24"/>
        <v>54983</v>
      </c>
      <c r="BG42" s="74">
        <f t="shared" si="25"/>
        <v>0</v>
      </c>
      <c r="BH42" s="74">
        <f t="shared" si="26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27"/>
        <v>23337</v>
      </c>
      <c r="BP42" s="74">
        <f t="shared" si="28"/>
        <v>4547</v>
      </c>
      <c r="BQ42" s="74">
        <v>4547</v>
      </c>
      <c r="BR42" s="74">
        <v>0</v>
      </c>
      <c r="BS42" s="74">
        <v>0</v>
      </c>
      <c r="BT42" s="74">
        <v>0</v>
      </c>
      <c r="BU42" s="74">
        <f t="shared" si="29"/>
        <v>1473</v>
      </c>
      <c r="BV42" s="74">
        <v>0</v>
      </c>
      <c r="BW42" s="74">
        <v>1473</v>
      </c>
      <c r="BX42" s="74">
        <v>0</v>
      </c>
      <c r="BY42" s="74">
        <v>0</v>
      </c>
      <c r="BZ42" s="74">
        <f t="shared" si="30"/>
        <v>17317</v>
      </c>
      <c r="CA42" s="74">
        <v>12378</v>
      </c>
      <c r="CB42" s="74">
        <v>2452</v>
      </c>
      <c r="CC42" s="74">
        <v>0</v>
      </c>
      <c r="CD42" s="74">
        <v>2487</v>
      </c>
      <c r="CE42" s="74">
        <v>46276</v>
      </c>
      <c r="CF42" s="74">
        <v>0</v>
      </c>
      <c r="CG42" s="74">
        <v>0</v>
      </c>
      <c r="CH42" s="74">
        <f t="shared" si="31"/>
        <v>23337</v>
      </c>
      <c r="CI42" s="74">
        <f t="shared" si="32"/>
        <v>0</v>
      </c>
      <c r="CJ42" s="74">
        <f t="shared" si="33"/>
        <v>0</v>
      </c>
      <c r="CK42" s="74">
        <f t="shared" si="34"/>
        <v>0</v>
      </c>
      <c r="CL42" s="74">
        <f t="shared" si="35"/>
        <v>0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673</v>
      </c>
      <c r="CQ42" s="74">
        <f t="shared" si="40"/>
        <v>78320</v>
      </c>
      <c r="CR42" s="74">
        <f t="shared" si="41"/>
        <v>15250</v>
      </c>
      <c r="CS42" s="74">
        <f t="shared" si="42"/>
        <v>13783</v>
      </c>
      <c r="CT42" s="74">
        <f t="shared" si="43"/>
        <v>0</v>
      </c>
      <c r="CU42" s="74">
        <f t="shared" si="44"/>
        <v>1467</v>
      </c>
      <c r="CV42" s="74">
        <f t="shared" si="45"/>
        <v>0</v>
      </c>
      <c r="CW42" s="74">
        <f t="shared" si="46"/>
        <v>2552</v>
      </c>
      <c r="CX42" s="74">
        <f t="shared" si="47"/>
        <v>961</v>
      </c>
      <c r="CY42" s="74">
        <f t="shared" si="48"/>
        <v>1591</v>
      </c>
      <c r="CZ42" s="74">
        <f t="shared" si="49"/>
        <v>0</v>
      </c>
      <c r="DA42" s="74">
        <f t="shared" si="50"/>
        <v>0</v>
      </c>
      <c r="DB42" s="74">
        <f t="shared" si="51"/>
        <v>60518</v>
      </c>
      <c r="DC42" s="74">
        <f t="shared" si="52"/>
        <v>49721</v>
      </c>
      <c r="DD42" s="74">
        <f t="shared" si="53"/>
        <v>5876</v>
      </c>
      <c r="DE42" s="74">
        <f t="shared" si="54"/>
        <v>0</v>
      </c>
      <c r="DF42" s="74">
        <f t="shared" si="55"/>
        <v>4921</v>
      </c>
      <c r="DG42" s="74">
        <f t="shared" si="56"/>
        <v>167658</v>
      </c>
      <c r="DH42" s="74">
        <f t="shared" si="57"/>
        <v>0</v>
      </c>
      <c r="DI42" s="74">
        <f t="shared" si="58"/>
        <v>0</v>
      </c>
      <c r="DJ42" s="74">
        <f t="shared" si="59"/>
        <v>78320</v>
      </c>
    </row>
    <row r="43" spans="1:114" s="50" customFormat="1" ht="12" customHeight="1">
      <c r="A43" s="53" t="s">
        <v>106</v>
      </c>
      <c r="B43" s="54" t="s">
        <v>180</v>
      </c>
      <c r="C43" s="53" t="s">
        <v>181</v>
      </c>
      <c r="D43" s="74">
        <f t="shared" si="6"/>
        <v>362998</v>
      </c>
      <c r="E43" s="74">
        <f t="shared" si="7"/>
        <v>0</v>
      </c>
      <c r="F43" s="74">
        <v>0</v>
      </c>
      <c r="G43" s="74">
        <v>0</v>
      </c>
      <c r="H43" s="74">
        <v>0</v>
      </c>
      <c r="I43" s="74">
        <v>0</v>
      </c>
      <c r="J43" s="75" t="s">
        <v>109</v>
      </c>
      <c r="K43" s="74">
        <v>0</v>
      </c>
      <c r="L43" s="74">
        <v>362998</v>
      </c>
      <c r="M43" s="74">
        <f t="shared" si="8"/>
        <v>42486</v>
      </c>
      <c r="N43" s="74">
        <f t="shared" si="9"/>
        <v>1179</v>
      </c>
      <c r="O43" s="74">
        <v>0</v>
      </c>
      <c r="P43" s="74">
        <v>0</v>
      </c>
      <c r="Q43" s="74">
        <v>0</v>
      </c>
      <c r="R43" s="74">
        <v>1179</v>
      </c>
      <c r="S43" s="75" t="s">
        <v>109</v>
      </c>
      <c r="T43" s="74">
        <v>0</v>
      </c>
      <c r="U43" s="74">
        <v>41307</v>
      </c>
      <c r="V43" s="74">
        <f t="shared" si="10"/>
        <v>405484</v>
      </c>
      <c r="W43" s="74">
        <f t="shared" si="11"/>
        <v>1179</v>
      </c>
      <c r="X43" s="74">
        <f t="shared" si="12"/>
        <v>0</v>
      </c>
      <c r="Y43" s="74">
        <f t="shared" si="13"/>
        <v>0</v>
      </c>
      <c r="Z43" s="74">
        <f t="shared" si="14"/>
        <v>0</v>
      </c>
      <c r="AA43" s="74">
        <f t="shared" si="15"/>
        <v>1179</v>
      </c>
      <c r="AB43" s="75" t="s">
        <v>109</v>
      </c>
      <c r="AC43" s="74">
        <f t="shared" si="16"/>
        <v>0</v>
      </c>
      <c r="AD43" s="74">
        <f t="shared" si="17"/>
        <v>404305</v>
      </c>
      <c r="AE43" s="74">
        <f t="shared" si="18"/>
        <v>0</v>
      </c>
      <c r="AF43" s="74">
        <f t="shared" si="19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4">
        <f t="shared" si="20"/>
        <v>0</v>
      </c>
      <c r="AN43" s="74">
        <f t="shared" si="21"/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f t="shared" si="22"/>
        <v>0</v>
      </c>
      <c r="AT43" s="74">
        <v>0</v>
      </c>
      <c r="AU43" s="74">
        <v>0</v>
      </c>
      <c r="AV43" s="74">
        <v>0</v>
      </c>
      <c r="AW43" s="74">
        <v>0</v>
      </c>
      <c r="AX43" s="74">
        <f t="shared" si="23"/>
        <v>0</v>
      </c>
      <c r="AY43" s="74">
        <v>0</v>
      </c>
      <c r="AZ43" s="74">
        <v>0</v>
      </c>
      <c r="BA43" s="74">
        <v>0</v>
      </c>
      <c r="BB43" s="74">
        <v>0</v>
      </c>
      <c r="BC43" s="74">
        <v>362998</v>
      </c>
      <c r="BD43" s="74">
        <v>0</v>
      </c>
      <c r="BE43" s="74">
        <v>0</v>
      </c>
      <c r="BF43" s="74">
        <f t="shared" si="24"/>
        <v>0</v>
      </c>
      <c r="BG43" s="74">
        <f t="shared" si="25"/>
        <v>0</v>
      </c>
      <c r="BH43" s="74">
        <f t="shared" si="26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27"/>
        <v>1179</v>
      </c>
      <c r="BP43" s="74">
        <f t="shared" si="28"/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f t="shared" si="29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30"/>
        <v>1179</v>
      </c>
      <c r="CA43" s="74">
        <v>1179</v>
      </c>
      <c r="CB43" s="74">
        <v>0</v>
      </c>
      <c r="CC43" s="74">
        <v>0</v>
      </c>
      <c r="CD43" s="74">
        <v>0</v>
      </c>
      <c r="CE43" s="74">
        <v>41307</v>
      </c>
      <c r="CF43" s="74">
        <v>0</v>
      </c>
      <c r="CG43" s="74">
        <v>0</v>
      </c>
      <c r="CH43" s="74">
        <f t="shared" si="31"/>
        <v>1179</v>
      </c>
      <c r="CI43" s="74">
        <f t="shared" si="32"/>
        <v>0</v>
      </c>
      <c r="CJ43" s="74">
        <f t="shared" si="33"/>
        <v>0</v>
      </c>
      <c r="CK43" s="74">
        <f t="shared" si="34"/>
        <v>0</v>
      </c>
      <c r="CL43" s="74">
        <f t="shared" si="35"/>
        <v>0</v>
      </c>
      <c r="CM43" s="74">
        <f t="shared" si="36"/>
        <v>0</v>
      </c>
      <c r="CN43" s="74">
        <f t="shared" si="37"/>
        <v>0</v>
      </c>
      <c r="CO43" s="74">
        <f t="shared" si="38"/>
        <v>0</v>
      </c>
      <c r="CP43" s="74">
        <f t="shared" si="39"/>
        <v>0</v>
      </c>
      <c r="CQ43" s="74">
        <f t="shared" si="40"/>
        <v>1179</v>
      </c>
      <c r="CR43" s="74">
        <f t="shared" si="41"/>
        <v>0</v>
      </c>
      <c r="CS43" s="74">
        <f t="shared" si="42"/>
        <v>0</v>
      </c>
      <c r="CT43" s="74">
        <f t="shared" si="43"/>
        <v>0</v>
      </c>
      <c r="CU43" s="74">
        <f t="shared" si="44"/>
        <v>0</v>
      </c>
      <c r="CV43" s="74">
        <f t="shared" si="45"/>
        <v>0</v>
      </c>
      <c r="CW43" s="74">
        <f t="shared" si="46"/>
        <v>0</v>
      </c>
      <c r="CX43" s="74">
        <f t="shared" si="47"/>
        <v>0</v>
      </c>
      <c r="CY43" s="74">
        <f t="shared" si="48"/>
        <v>0</v>
      </c>
      <c r="CZ43" s="74">
        <f t="shared" si="49"/>
        <v>0</v>
      </c>
      <c r="DA43" s="74">
        <f t="shared" si="50"/>
        <v>0</v>
      </c>
      <c r="DB43" s="74">
        <f t="shared" si="51"/>
        <v>1179</v>
      </c>
      <c r="DC43" s="74">
        <f t="shared" si="52"/>
        <v>1179</v>
      </c>
      <c r="DD43" s="74">
        <f t="shared" si="53"/>
        <v>0</v>
      </c>
      <c r="DE43" s="74">
        <f t="shared" si="54"/>
        <v>0</v>
      </c>
      <c r="DF43" s="74">
        <f t="shared" si="55"/>
        <v>0</v>
      </c>
      <c r="DG43" s="74">
        <f t="shared" si="56"/>
        <v>404305</v>
      </c>
      <c r="DH43" s="74">
        <f t="shared" si="57"/>
        <v>0</v>
      </c>
      <c r="DI43" s="74">
        <f t="shared" si="58"/>
        <v>0</v>
      </c>
      <c r="DJ43" s="74">
        <f t="shared" si="59"/>
        <v>1179</v>
      </c>
    </row>
    <row r="44" spans="1:114" s="50" customFormat="1" ht="12" customHeight="1">
      <c r="A44" s="53" t="s">
        <v>106</v>
      </c>
      <c r="B44" s="54" t="s">
        <v>182</v>
      </c>
      <c r="C44" s="53" t="s">
        <v>183</v>
      </c>
      <c r="D44" s="74">
        <f t="shared" si="6"/>
        <v>322502</v>
      </c>
      <c r="E44" s="74">
        <f t="shared" si="7"/>
        <v>1580</v>
      </c>
      <c r="F44" s="74">
        <v>0</v>
      </c>
      <c r="G44" s="74">
        <v>0</v>
      </c>
      <c r="H44" s="74">
        <v>0</v>
      </c>
      <c r="I44" s="74">
        <v>1480</v>
      </c>
      <c r="J44" s="75" t="s">
        <v>109</v>
      </c>
      <c r="K44" s="74">
        <v>100</v>
      </c>
      <c r="L44" s="74">
        <v>320922</v>
      </c>
      <c r="M44" s="74">
        <f t="shared" si="8"/>
        <v>33886</v>
      </c>
      <c r="N44" s="74">
        <f t="shared" si="9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109</v>
      </c>
      <c r="T44" s="74">
        <v>0</v>
      </c>
      <c r="U44" s="74">
        <v>33886</v>
      </c>
      <c r="V44" s="74">
        <f t="shared" si="10"/>
        <v>356388</v>
      </c>
      <c r="W44" s="74">
        <f t="shared" si="11"/>
        <v>1580</v>
      </c>
      <c r="X44" s="74">
        <f t="shared" si="12"/>
        <v>0</v>
      </c>
      <c r="Y44" s="74">
        <f t="shared" si="13"/>
        <v>0</v>
      </c>
      <c r="Z44" s="74">
        <f t="shared" si="14"/>
        <v>0</v>
      </c>
      <c r="AA44" s="74">
        <f t="shared" si="15"/>
        <v>1480</v>
      </c>
      <c r="AB44" s="75" t="s">
        <v>109</v>
      </c>
      <c r="AC44" s="74">
        <f t="shared" si="16"/>
        <v>100</v>
      </c>
      <c r="AD44" s="74">
        <f t="shared" si="17"/>
        <v>354808</v>
      </c>
      <c r="AE44" s="74">
        <f t="shared" si="18"/>
        <v>0</v>
      </c>
      <c r="AF44" s="74">
        <f t="shared" si="19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20"/>
        <v>19979</v>
      </c>
      <c r="AN44" s="74">
        <f t="shared" si="21"/>
        <v>14489</v>
      </c>
      <c r="AO44" s="74">
        <v>6986</v>
      </c>
      <c r="AP44" s="74">
        <v>0</v>
      </c>
      <c r="AQ44" s="74">
        <v>0</v>
      </c>
      <c r="AR44" s="74">
        <v>7503</v>
      </c>
      <c r="AS44" s="74">
        <f t="shared" si="22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23"/>
        <v>5490</v>
      </c>
      <c r="AY44" s="74">
        <v>840</v>
      </c>
      <c r="AZ44" s="74">
        <v>0</v>
      </c>
      <c r="BA44" s="74">
        <v>4650</v>
      </c>
      <c r="BB44" s="74">
        <v>0</v>
      </c>
      <c r="BC44" s="74">
        <v>296164</v>
      </c>
      <c r="BD44" s="74">
        <v>0</v>
      </c>
      <c r="BE44" s="74">
        <v>6359</v>
      </c>
      <c r="BF44" s="74">
        <f t="shared" si="24"/>
        <v>26338</v>
      </c>
      <c r="BG44" s="74">
        <f t="shared" si="25"/>
        <v>0</v>
      </c>
      <c r="BH44" s="74">
        <f t="shared" si="26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27"/>
        <v>0</v>
      </c>
      <c r="BP44" s="74">
        <f t="shared" si="28"/>
        <v>0</v>
      </c>
      <c r="BQ44" s="74">
        <v>0</v>
      </c>
      <c r="BR44" s="74">
        <v>0</v>
      </c>
      <c r="BS44" s="74">
        <v>0</v>
      </c>
      <c r="BT44" s="74">
        <v>0</v>
      </c>
      <c r="BU44" s="74">
        <f t="shared" si="29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30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33886</v>
      </c>
      <c r="CF44" s="74">
        <v>0</v>
      </c>
      <c r="CG44" s="74">
        <v>0</v>
      </c>
      <c r="CH44" s="74">
        <f t="shared" si="31"/>
        <v>0</v>
      </c>
      <c r="CI44" s="74">
        <f t="shared" si="32"/>
        <v>0</v>
      </c>
      <c r="CJ44" s="74">
        <f t="shared" si="33"/>
        <v>0</v>
      </c>
      <c r="CK44" s="74">
        <f t="shared" si="34"/>
        <v>0</v>
      </c>
      <c r="CL44" s="74">
        <f t="shared" si="35"/>
        <v>0</v>
      </c>
      <c r="CM44" s="74">
        <f t="shared" si="36"/>
        <v>0</v>
      </c>
      <c r="CN44" s="74">
        <f t="shared" si="37"/>
        <v>0</v>
      </c>
      <c r="CO44" s="74">
        <f t="shared" si="38"/>
        <v>0</v>
      </c>
      <c r="CP44" s="74">
        <f t="shared" si="39"/>
        <v>0</v>
      </c>
      <c r="CQ44" s="74">
        <f t="shared" si="40"/>
        <v>19979</v>
      </c>
      <c r="CR44" s="74">
        <f t="shared" si="41"/>
        <v>14489</v>
      </c>
      <c r="CS44" s="74">
        <f t="shared" si="42"/>
        <v>6986</v>
      </c>
      <c r="CT44" s="74">
        <f t="shared" si="43"/>
        <v>0</v>
      </c>
      <c r="CU44" s="74">
        <f t="shared" si="44"/>
        <v>0</v>
      </c>
      <c r="CV44" s="74">
        <f t="shared" si="45"/>
        <v>7503</v>
      </c>
      <c r="CW44" s="74">
        <f t="shared" si="46"/>
        <v>0</v>
      </c>
      <c r="CX44" s="74">
        <f t="shared" si="47"/>
        <v>0</v>
      </c>
      <c r="CY44" s="74">
        <f t="shared" si="48"/>
        <v>0</v>
      </c>
      <c r="CZ44" s="74">
        <f t="shared" si="49"/>
        <v>0</v>
      </c>
      <c r="DA44" s="74">
        <f t="shared" si="50"/>
        <v>0</v>
      </c>
      <c r="DB44" s="74">
        <f t="shared" si="51"/>
        <v>5490</v>
      </c>
      <c r="DC44" s="74">
        <f t="shared" si="52"/>
        <v>840</v>
      </c>
      <c r="DD44" s="74">
        <f t="shared" si="53"/>
        <v>0</v>
      </c>
      <c r="DE44" s="74">
        <f t="shared" si="54"/>
        <v>4650</v>
      </c>
      <c r="DF44" s="74">
        <f t="shared" si="55"/>
        <v>0</v>
      </c>
      <c r="DG44" s="74">
        <f t="shared" si="56"/>
        <v>330050</v>
      </c>
      <c r="DH44" s="74">
        <f t="shared" si="57"/>
        <v>0</v>
      </c>
      <c r="DI44" s="74">
        <f t="shared" si="58"/>
        <v>6359</v>
      </c>
      <c r="DJ44" s="74">
        <f t="shared" si="59"/>
        <v>26338</v>
      </c>
    </row>
    <row r="45" spans="1:114" s="50" customFormat="1" ht="12" customHeight="1">
      <c r="A45" s="53" t="s">
        <v>106</v>
      </c>
      <c r="B45" s="54" t="s">
        <v>184</v>
      </c>
      <c r="C45" s="53" t="s">
        <v>185</v>
      </c>
      <c r="D45" s="74">
        <f t="shared" si="6"/>
        <v>205785</v>
      </c>
      <c r="E45" s="74">
        <f t="shared" si="7"/>
        <v>31891</v>
      </c>
      <c r="F45" s="74">
        <v>0</v>
      </c>
      <c r="G45" s="74">
        <v>0</v>
      </c>
      <c r="H45" s="74">
        <v>0</v>
      </c>
      <c r="I45" s="74">
        <v>31891</v>
      </c>
      <c r="J45" s="75" t="s">
        <v>109</v>
      </c>
      <c r="K45" s="74">
        <v>0</v>
      </c>
      <c r="L45" s="74">
        <v>173894</v>
      </c>
      <c r="M45" s="74">
        <f t="shared" si="8"/>
        <v>56384</v>
      </c>
      <c r="N45" s="74">
        <f t="shared" si="9"/>
        <v>9384</v>
      </c>
      <c r="O45" s="74">
        <v>0</v>
      </c>
      <c r="P45" s="74">
        <v>0</v>
      </c>
      <c r="Q45" s="74">
        <v>0</v>
      </c>
      <c r="R45" s="74">
        <v>9384</v>
      </c>
      <c r="S45" s="75" t="s">
        <v>109</v>
      </c>
      <c r="T45" s="74"/>
      <c r="U45" s="74">
        <v>47000</v>
      </c>
      <c r="V45" s="74">
        <f t="shared" si="10"/>
        <v>262169</v>
      </c>
      <c r="W45" s="74">
        <f t="shared" si="11"/>
        <v>41275</v>
      </c>
      <c r="X45" s="74">
        <f t="shared" si="12"/>
        <v>0</v>
      </c>
      <c r="Y45" s="74">
        <f t="shared" si="13"/>
        <v>0</v>
      </c>
      <c r="Z45" s="74">
        <f t="shared" si="14"/>
        <v>0</v>
      </c>
      <c r="AA45" s="74">
        <f t="shared" si="15"/>
        <v>41275</v>
      </c>
      <c r="AB45" s="75" t="s">
        <v>109</v>
      </c>
      <c r="AC45" s="74">
        <f t="shared" si="16"/>
        <v>0</v>
      </c>
      <c r="AD45" s="74">
        <f t="shared" si="17"/>
        <v>220894</v>
      </c>
      <c r="AE45" s="74">
        <f t="shared" si="18"/>
        <v>25095</v>
      </c>
      <c r="AF45" s="74">
        <f t="shared" si="19"/>
        <v>25095</v>
      </c>
      <c r="AG45" s="74">
        <v>0</v>
      </c>
      <c r="AH45" s="74">
        <v>25095</v>
      </c>
      <c r="AI45" s="74">
        <v>0</v>
      </c>
      <c r="AJ45" s="74">
        <v>0</v>
      </c>
      <c r="AK45" s="74">
        <v>0</v>
      </c>
      <c r="AL45" s="74">
        <v>17280</v>
      </c>
      <c r="AM45" s="74">
        <f t="shared" si="20"/>
        <v>161691</v>
      </c>
      <c r="AN45" s="74">
        <f t="shared" si="21"/>
        <v>66076</v>
      </c>
      <c r="AO45" s="74">
        <v>4896</v>
      </c>
      <c r="AP45" s="74">
        <v>35097</v>
      </c>
      <c r="AQ45" s="74">
        <v>23959</v>
      </c>
      <c r="AR45" s="74">
        <v>2124</v>
      </c>
      <c r="AS45" s="74">
        <f t="shared" si="22"/>
        <v>64922</v>
      </c>
      <c r="AT45" s="74">
        <v>3087</v>
      </c>
      <c r="AU45" s="74">
        <v>49876</v>
      </c>
      <c r="AV45" s="74">
        <v>11959</v>
      </c>
      <c r="AW45" s="74">
        <v>0</v>
      </c>
      <c r="AX45" s="74">
        <f t="shared" si="23"/>
        <v>30693</v>
      </c>
      <c r="AY45" s="74">
        <v>0</v>
      </c>
      <c r="AZ45" s="74">
        <v>30693</v>
      </c>
      <c r="BA45" s="74">
        <v>0</v>
      </c>
      <c r="BB45" s="74">
        <v>0</v>
      </c>
      <c r="BC45" s="74">
        <v>0</v>
      </c>
      <c r="BD45" s="74"/>
      <c r="BE45" s="74">
        <v>1719</v>
      </c>
      <c r="BF45" s="74">
        <f t="shared" si="24"/>
        <v>188505</v>
      </c>
      <c r="BG45" s="74">
        <f t="shared" si="25"/>
        <v>0</v>
      </c>
      <c r="BH45" s="74">
        <f t="shared" si="26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27"/>
        <v>56384</v>
      </c>
      <c r="BP45" s="74">
        <f t="shared" si="28"/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f t="shared" si="29"/>
        <v>3292</v>
      </c>
      <c r="BV45" s="74">
        <v>0</v>
      </c>
      <c r="BW45" s="74">
        <v>3292</v>
      </c>
      <c r="BX45" s="74">
        <v>0</v>
      </c>
      <c r="BY45" s="74">
        <v>0</v>
      </c>
      <c r="BZ45" s="74">
        <f t="shared" si="30"/>
        <v>53092</v>
      </c>
      <c r="CA45" s="74">
        <v>6787</v>
      </c>
      <c r="CB45" s="74">
        <v>46305</v>
      </c>
      <c r="CC45" s="74">
        <v>0</v>
      </c>
      <c r="CD45" s="74">
        <v>0</v>
      </c>
      <c r="CE45" s="74">
        <v>0</v>
      </c>
      <c r="CF45" s="74">
        <v>0</v>
      </c>
      <c r="CG45" s="74">
        <v>0</v>
      </c>
      <c r="CH45" s="74">
        <f t="shared" si="31"/>
        <v>56384</v>
      </c>
      <c r="CI45" s="74">
        <f t="shared" si="32"/>
        <v>25095</v>
      </c>
      <c r="CJ45" s="74">
        <f t="shared" si="33"/>
        <v>25095</v>
      </c>
      <c r="CK45" s="74">
        <f t="shared" si="34"/>
        <v>0</v>
      </c>
      <c r="CL45" s="74">
        <f t="shared" si="35"/>
        <v>25095</v>
      </c>
      <c r="CM45" s="74">
        <f t="shared" si="36"/>
        <v>0</v>
      </c>
      <c r="CN45" s="74">
        <f t="shared" si="37"/>
        <v>0</v>
      </c>
      <c r="CO45" s="74">
        <f t="shared" si="38"/>
        <v>0</v>
      </c>
      <c r="CP45" s="74">
        <f t="shared" si="39"/>
        <v>17280</v>
      </c>
      <c r="CQ45" s="74">
        <f t="shared" si="40"/>
        <v>218075</v>
      </c>
      <c r="CR45" s="74">
        <f t="shared" si="41"/>
        <v>66076</v>
      </c>
      <c r="CS45" s="74">
        <f t="shared" si="42"/>
        <v>4896</v>
      </c>
      <c r="CT45" s="74">
        <f t="shared" si="43"/>
        <v>35097</v>
      </c>
      <c r="CU45" s="74">
        <f t="shared" si="44"/>
        <v>23959</v>
      </c>
      <c r="CV45" s="74">
        <f t="shared" si="45"/>
        <v>2124</v>
      </c>
      <c r="CW45" s="74">
        <f t="shared" si="46"/>
        <v>68214</v>
      </c>
      <c r="CX45" s="74">
        <f t="shared" si="47"/>
        <v>3087</v>
      </c>
      <c r="CY45" s="74">
        <f t="shared" si="48"/>
        <v>53168</v>
      </c>
      <c r="CZ45" s="74">
        <f t="shared" si="49"/>
        <v>11959</v>
      </c>
      <c r="DA45" s="74">
        <f t="shared" si="50"/>
        <v>0</v>
      </c>
      <c r="DB45" s="74">
        <f t="shared" si="51"/>
        <v>83785</v>
      </c>
      <c r="DC45" s="74">
        <f t="shared" si="52"/>
        <v>6787</v>
      </c>
      <c r="DD45" s="74">
        <f t="shared" si="53"/>
        <v>76998</v>
      </c>
      <c r="DE45" s="74">
        <f t="shared" si="54"/>
        <v>0</v>
      </c>
      <c r="DF45" s="74">
        <f t="shared" si="55"/>
        <v>0</v>
      </c>
      <c r="DG45" s="74">
        <f t="shared" si="56"/>
        <v>0</v>
      </c>
      <c r="DH45" s="74">
        <f t="shared" si="57"/>
        <v>0</v>
      </c>
      <c r="DI45" s="74">
        <f t="shared" si="58"/>
        <v>1719</v>
      </c>
      <c r="DJ45" s="74">
        <f t="shared" si="59"/>
        <v>244889</v>
      </c>
    </row>
    <row r="46" spans="1:114" s="50" customFormat="1" ht="12" customHeight="1">
      <c r="A46" s="53" t="s">
        <v>106</v>
      </c>
      <c r="B46" s="54" t="s">
        <v>186</v>
      </c>
      <c r="C46" s="53" t="s">
        <v>187</v>
      </c>
      <c r="D46" s="74">
        <f t="shared" si="6"/>
        <v>810694</v>
      </c>
      <c r="E46" s="74">
        <f t="shared" si="7"/>
        <v>35681</v>
      </c>
      <c r="F46" s="74">
        <v>0</v>
      </c>
      <c r="G46" s="74">
        <v>0</v>
      </c>
      <c r="H46" s="74">
        <v>0</v>
      </c>
      <c r="I46" s="74">
        <v>35507</v>
      </c>
      <c r="J46" s="75" t="s">
        <v>109</v>
      </c>
      <c r="K46" s="74">
        <v>174</v>
      </c>
      <c r="L46" s="74">
        <v>775013</v>
      </c>
      <c r="M46" s="74">
        <f t="shared" si="8"/>
        <v>54596</v>
      </c>
      <c r="N46" s="74">
        <f t="shared" si="9"/>
        <v>21997</v>
      </c>
      <c r="O46" s="74">
        <v>0</v>
      </c>
      <c r="P46" s="74">
        <v>0</v>
      </c>
      <c r="Q46" s="74">
        <v>0</v>
      </c>
      <c r="R46" s="74">
        <v>21997</v>
      </c>
      <c r="S46" s="75" t="s">
        <v>109</v>
      </c>
      <c r="T46" s="74">
        <v>0</v>
      </c>
      <c r="U46" s="74">
        <v>32599</v>
      </c>
      <c r="V46" s="74">
        <f t="shared" si="10"/>
        <v>865290</v>
      </c>
      <c r="W46" s="74">
        <f t="shared" si="11"/>
        <v>57678</v>
      </c>
      <c r="X46" s="74">
        <f t="shared" si="12"/>
        <v>0</v>
      </c>
      <c r="Y46" s="74">
        <f t="shared" si="13"/>
        <v>0</v>
      </c>
      <c r="Z46" s="74">
        <f t="shared" si="14"/>
        <v>0</v>
      </c>
      <c r="AA46" s="74">
        <f t="shared" si="15"/>
        <v>57504</v>
      </c>
      <c r="AB46" s="75" t="s">
        <v>109</v>
      </c>
      <c r="AC46" s="74">
        <f t="shared" si="16"/>
        <v>174</v>
      </c>
      <c r="AD46" s="74">
        <f t="shared" si="17"/>
        <v>807612</v>
      </c>
      <c r="AE46" s="74">
        <f t="shared" si="18"/>
        <v>0</v>
      </c>
      <c r="AF46" s="74">
        <f t="shared" si="19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27607</v>
      </c>
      <c r="AM46" s="74">
        <f t="shared" si="20"/>
        <v>783087</v>
      </c>
      <c r="AN46" s="74">
        <f t="shared" si="21"/>
        <v>122580</v>
      </c>
      <c r="AO46" s="74">
        <v>14420</v>
      </c>
      <c r="AP46" s="74">
        <v>57680</v>
      </c>
      <c r="AQ46" s="74">
        <v>36060</v>
      </c>
      <c r="AR46" s="74">
        <v>14420</v>
      </c>
      <c r="AS46" s="74">
        <f t="shared" si="22"/>
        <v>198659</v>
      </c>
      <c r="AT46" s="74">
        <v>11498</v>
      </c>
      <c r="AU46" s="74">
        <v>185590</v>
      </c>
      <c r="AV46" s="74">
        <v>1571</v>
      </c>
      <c r="AW46" s="74">
        <v>0</v>
      </c>
      <c r="AX46" s="74">
        <f t="shared" si="23"/>
        <v>461848</v>
      </c>
      <c r="AY46" s="74">
        <v>143173</v>
      </c>
      <c r="AZ46" s="74">
        <v>311591</v>
      </c>
      <c r="BA46" s="74">
        <v>0</v>
      </c>
      <c r="BB46" s="74">
        <v>7084</v>
      </c>
      <c r="BC46" s="74">
        <v>0</v>
      </c>
      <c r="BD46" s="74">
        <v>0</v>
      </c>
      <c r="BE46" s="74">
        <v>0</v>
      </c>
      <c r="BF46" s="74">
        <f t="shared" si="24"/>
        <v>783087</v>
      </c>
      <c r="BG46" s="74">
        <f t="shared" si="25"/>
        <v>0</v>
      </c>
      <c r="BH46" s="74">
        <f t="shared" si="26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27"/>
        <v>54596</v>
      </c>
      <c r="BP46" s="74">
        <f t="shared" si="28"/>
        <v>14420</v>
      </c>
      <c r="BQ46" s="74">
        <v>7210</v>
      </c>
      <c r="BR46" s="74">
        <v>0</v>
      </c>
      <c r="BS46" s="74">
        <v>7210</v>
      </c>
      <c r="BT46" s="74">
        <v>0</v>
      </c>
      <c r="BU46" s="74">
        <f t="shared" si="29"/>
        <v>24073</v>
      </c>
      <c r="BV46" s="74">
        <v>24073</v>
      </c>
      <c r="BW46" s="74">
        <v>0</v>
      </c>
      <c r="BX46" s="74">
        <v>0</v>
      </c>
      <c r="BY46" s="74">
        <v>0</v>
      </c>
      <c r="BZ46" s="74">
        <f t="shared" si="30"/>
        <v>16103</v>
      </c>
      <c r="CA46" s="74">
        <v>6433</v>
      </c>
      <c r="CB46" s="74">
        <v>5145</v>
      </c>
      <c r="CC46" s="74">
        <v>0</v>
      </c>
      <c r="CD46" s="74">
        <v>4525</v>
      </c>
      <c r="CE46" s="74">
        <v>0</v>
      </c>
      <c r="CF46" s="74">
        <v>0</v>
      </c>
      <c r="CG46" s="74">
        <v>0</v>
      </c>
      <c r="CH46" s="74">
        <f t="shared" si="31"/>
        <v>54596</v>
      </c>
      <c r="CI46" s="74">
        <f t="shared" si="32"/>
        <v>0</v>
      </c>
      <c r="CJ46" s="74">
        <f t="shared" si="33"/>
        <v>0</v>
      </c>
      <c r="CK46" s="74">
        <f t="shared" si="34"/>
        <v>0</v>
      </c>
      <c r="CL46" s="74">
        <f t="shared" si="35"/>
        <v>0</v>
      </c>
      <c r="CM46" s="74">
        <f t="shared" si="36"/>
        <v>0</v>
      </c>
      <c r="CN46" s="74">
        <f t="shared" si="37"/>
        <v>0</v>
      </c>
      <c r="CO46" s="74">
        <f t="shared" si="38"/>
        <v>0</v>
      </c>
      <c r="CP46" s="74">
        <f t="shared" si="39"/>
        <v>27607</v>
      </c>
      <c r="CQ46" s="74">
        <f t="shared" si="40"/>
        <v>837683</v>
      </c>
      <c r="CR46" s="74">
        <f t="shared" si="41"/>
        <v>137000</v>
      </c>
      <c r="CS46" s="74">
        <f t="shared" si="42"/>
        <v>21630</v>
      </c>
      <c r="CT46" s="74">
        <f t="shared" si="43"/>
        <v>57680</v>
      </c>
      <c r="CU46" s="74">
        <f t="shared" si="44"/>
        <v>43270</v>
      </c>
      <c r="CV46" s="74">
        <f t="shared" si="45"/>
        <v>14420</v>
      </c>
      <c r="CW46" s="74">
        <f t="shared" si="46"/>
        <v>222732</v>
      </c>
      <c r="CX46" s="74">
        <f t="shared" si="47"/>
        <v>35571</v>
      </c>
      <c r="CY46" s="74">
        <f t="shared" si="48"/>
        <v>185590</v>
      </c>
      <c r="CZ46" s="74">
        <f t="shared" si="49"/>
        <v>1571</v>
      </c>
      <c r="DA46" s="74">
        <f t="shared" si="50"/>
        <v>0</v>
      </c>
      <c r="DB46" s="74">
        <f t="shared" si="51"/>
        <v>477951</v>
      </c>
      <c r="DC46" s="74">
        <f t="shared" si="52"/>
        <v>149606</v>
      </c>
      <c r="DD46" s="74">
        <f t="shared" si="53"/>
        <v>316736</v>
      </c>
      <c r="DE46" s="74">
        <f t="shared" si="54"/>
        <v>0</v>
      </c>
      <c r="DF46" s="74">
        <f t="shared" si="55"/>
        <v>11609</v>
      </c>
      <c r="DG46" s="74">
        <f t="shared" si="56"/>
        <v>0</v>
      </c>
      <c r="DH46" s="74">
        <f t="shared" si="57"/>
        <v>0</v>
      </c>
      <c r="DI46" s="74">
        <f t="shared" si="58"/>
        <v>0</v>
      </c>
      <c r="DJ46" s="74">
        <f t="shared" si="59"/>
        <v>837683</v>
      </c>
    </row>
    <row r="47" spans="1:114" s="50" customFormat="1" ht="12" customHeight="1">
      <c r="A47" s="53" t="s">
        <v>106</v>
      </c>
      <c r="B47" s="54" t="s">
        <v>188</v>
      </c>
      <c r="C47" s="53" t="s">
        <v>189</v>
      </c>
      <c r="D47" s="74">
        <f t="shared" si="6"/>
        <v>276302</v>
      </c>
      <c r="E47" s="74">
        <f t="shared" si="7"/>
        <v>106368</v>
      </c>
      <c r="F47" s="74">
        <v>35769</v>
      </c>
      <c r="G47" s="74">
        <v>0</v>
      </c>
      <c r="H47" s="74">
        <v>0</v>
      </c>
      <c r="I47" s="74">
        <v>25106</v>
      </c>
      <c r="J47" s="75" t="s">
        <v>109</v>
      </c>
      <c r="K47" s="74">
        <v>45493</v>
      </c>
      <c r="L47" s="74">
        <v>169934</v>
      </c>
      <c r="M47" s="74">
        <f t="shared" si="8"/>
        <v>84404</v>
      </c>
      <c r="N47" s="74">
        <f t="shared" si="9"/>
        <v>75924</v>
      </c>
      <c r="O47" s="74">
        <v>0</v>
      </c>
      <c r="P47" s="74">
        <v>0</v>
      </c>
      <c r="Q47" s="74">
        <v>0</v>
      </c>
      <c r="R47" s="74">
        <v>75924</v>
      </c>
      <c r="S47" s="75" t="s">
        <v>109</v>
      </c>
      <c r="T47" s="74">
        <v>0</v>
      </c>
      <c r="U47" s="74">
        <v>8480</v>
      </c>
      <c r="V47" s="74">
        <f t="shared" si="10"/>
        <v>360706</v>
      </c>
      <c r="W47" s="74">
        <f t="shared" si="11"/>
        <v>182292</v>
      </c>
      <c r="X47" s="74">
        <f t="shared" si="12"/>
        <v>35769</v>
      </c>
      <c r="Y47" s="74">
        <f t="shared" si="13"/>
        <v>0</v>
      </c>
      <c r="Z47" s="74">
        <f t="shared" si="14"/>
        <v>0</v>
      </c>
      <c r="AA47" s="74">
        <f t="shared" si="15"/>
        <v>101030</v>
      </c>
      <c r="AB47" s="75" t="s">
        <v>109</v>
      </c>
      <c r="AC47" s="74">
        <f t="shared" si="16"/>
        <v>45493</v>
      </c>
      <c r="AD47" s="74">
        <f t="shared" si="17"/>
        <v>178414</v>
      </c>
      <c r="AE47" s="74">
        <f t="shared" si="18"/>
        <v>26712</v>
      </c>
      <c r="AF47" s="74">
        <f t="shared" si="19"/>
        <v>26712</v>
      </c>
      <c r="AG47" s="74">
        <v>0</v>
      </c>
      <c r="AH47" s="74">
        <v>26712</v>
      </c>
      <c r="AI47" s="74">
        <v>0</v>
      </c>
      <c r="AJ47" s="74">
        <v>0</v>
      </c>
      <c r="AK47" s="74">
        <v>0</v>
      </c>
      <c r="AL47" s="74">
        <v>52465</v>
      </c>
      <c r="AM47" s="74">
        <f t="shared" si="20"/>
        <v>197125</v>
      </c>
      <c r="AN47" s="74">
        <f t="shared" si="21"/>
        <v>77553</v>
      </c>
      <c r="AO47" s="74">
        <v>12810</v>
      </c>
      <c r="AP47" s="74">
        <v>21857</v>
      </c>
      <c r="AQ47" s="74">
        <v>36202</v>
      </c>
      <c r="AR47" s="74">
        <v>6684</v>
      </c>
      <c r="AS47" s="74">
        <f t="shared" si="22"/>
        <v>92768</v>
      </c>
      <c r="AT47" s="74">
        <v>16326</v>
      </c>
      <c r="AU47" s="74">
        <v>72006</v>
      </c>
      <c r="AV47" s="74">
        <v>4436</v>
      </c>
      <c r="AW47" s="74">
        <v>9057</v>
      </c>
      <c r="AX47" s="74">
        <f t="shared" si="23"/>
        <v>17747</v>
      </c>
      <c r="AY47" s="74">
        <v>17747</v>
      </c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  <c r="BF47" s="74">
        <f t="shared" si="24"/>
        <v>223837</v>
      </c>
      <c r="BG47" s="74">
        <f t="shared" si="25"/>
        <v>0</v>
      </c>
      <c r="BH47" s="74">
        <f t="shared" si="26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27"/>
        <v>84404</v>
      </c>
      <c r="BP47" s="74">
        <f t="shared" si="28"/>
        <v>33866</v>
      </c>
      <c r="BQ47" s="74">
        <v>10001</v>
      </c>
      <c r="BR47" s="74">
        <v>9884</v>
      </c>
      <c r="BS47" s="74">
        <v>13981</v>
      </c>
      <c r="BT47" s="74">
        <v>0</v>
      </c>
      <c r="BU47" s="74">
        <f t="shared" si="29"/>
        <v>50538</v>
      </c>
      <c r="BV47" s="74">
        <v>2730</v>
      </c>
      <c r="BW47" s="74">
        <v>47808</v>
      </c>
      <c r="BX47" s="74">
        <v>0</v>
      </c>
      <c r="BY47" s="74">
        <v>0</v>
      </c>
      <c r="BZ47" s="74">
        <f t="shared" si="30"/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0</v>
      </c>
      <c r="CF47" s="74">
        <v>0</v>
      </c>
      <c r="CG47" s="74">
        <v>0</v>
      </c>
      <c r="CH47" s="74">
        <f t="shared" si="31"/>
        <v>84404</v>
      </c>
      <c r="CI47" s="74">
        <f t="shared" si="32"/>
        <v>26712</v>
      </c>
      <c r="CJ47" s="74">
        <f t="shared" si="33"/>
        <v>26712</v>
      </c>
      <c r="CK47" s="74">
        <f t="shared" si="34"/>
        <v>0</v>
      </c>
      <c r="CL47" s="74">
        <f t="shared" si="35"/>
        <v>26712</v>
      </c>
      <c r="CM47" s="74">
        <f t="shared" si="36"/>
        <v>0</v>
      </c>
      <c r="CN47" s="74">
        <f t="shared" si="37"/>
        <v>0</v>
      </c>
      <c r="CO47" s="74">
        <f t="shared" si="38"/>
        <v>0</v>
      </c>
      <c r="CP47" s="74">
        <f t="shared" si="39"/>
        <v>52465</v>
      </c>
      <c r="CQ47" s="74">
        <f t="shared" si="40"/>
        <v>281529</v>
      </c>
      <c r="CR47" s="74">
        <f t="shared" si="41"/>
        <v>111419</v>
      </c>
      <c r="CS47" s="74">
        <f t="shared" si="42"/>
        <v>22811</v>
      </c>
      <c r="CT47" s="74">
        <f t="shared" si="43"/>
        <v>31741</v>
      </c>
      <c r="CU47" s="74">
        <f t="shared" si="44"/>
        <v>50183</v>
      </c>
      <c r="CV47" s="74">
        <f t="shared" si="45"/>
        <v>6684</v>
      </c>
      <c r="CW47" s="74">
        <f t="shared" si="46"/>
        <v>143306</v>
      </c>
      <c r="CX47" s="74">
        <f t="shared" si="47"/>
        <v>19056</v>
      </c>
      <c r="CY47" s="74">
        <f t="shared" si="48"/>
        <v>119814</v>
      </c>
      <c r="CZ47" s="74">
        <f t="shared" si="49"/>
        <v>4436</v>
      </c>
      <c r="DA47" s="74">
        <f t="shared" si="50"/>
        <v>9057</v>
      </c>
      <c r="DB47" s="74">
        <f t="shared" si="51"/>
        <v>17747</v>
      </c>
      <c r="DC47" s="74">
        <f t="shared" si="52"/>
        <v>17747</v>
      </c>
      <c r="DD47" s="74">
        <f t="shared" si="53"/>
        <v>0</v>
      </c>
      <c r="DE47" s="74">
        <f t="shared" si="54"/>
        <v>0</v>
      </c>
      <c r="DF47" s="74">
        <f t="shared" si="55"/>
        <v>0</v>
      </c>
      <c r="DG47" s="74">
        <f t="shared" si="56"/>
        <v>0</v>
      </c>
      <c r="DH47" s="74">
        <f t="shared" si="57"/>
        <v>0</v>
      </c>
      <c r="DI47" s="74">
        <f t="shared" si="58"/>
        <v>0</v>
      </c>
      <c r="DJ47" s="74">
        <f t="shared" si="59"/>
        <v>308241</v>
      </c>
    </row>
    <row r="48" spans="1:114" s="50" customFormat="1" ht="12" customHeight="1">
      <c r="A48" s="53" t="s">
        <v>106</v>
      </c>
      <c r="B48" s="54" t="s">
        <v>190</v>
      </c>
      <c r="C48" s="53" t="s">
        <v>191</v>
      </c>
      <c r="D48" s="74">
        <f t="shared" si="6"/>
        <v>290282</v>
      </c>
      <c r="E48" s="74">
        <f t="shared" si="7"/>
        <v>49959</v>
      </c>
      <c r="F48" s="74">
        <v>0</v>
      </c>
      <c r="G48" s="74">
        <v>0</v>
      </c>
      <c r="H48" s="74">
        <v>0</v>
      </c>
      <c r="I48" s="74">
        <v>44518</v>
      </c>
      <c r="J48" s="75" t="s">
        <v>109</v>
      </c>
      <c r="K48" s="74">
        <v>5441</v>
      </c>
      <c r="L48" s="74">
        <v>240323</v>
      </c>
      <c r="M48" s="74">
        <f t="shared" si="8"/>
        <v>60415</v>
      </c>
      <c r="N48" s="74">
        <f t="shared" si="9"/>
        <v>33063</v>
      </c>
      <c r="O48" s="74">
        <v>0</v>
      </c>
      <c r="P48" s="74">
        <v>0</v>
      </c>
      <c r="Q48" s="74">
        <v>0</v>
      </c>
      <c r="R48" s="74">
        <v>32907</v>
      </c>
      <c r="S48" s="75" t="s">
        <v>109</v>
      </c>
      <c r="T48" s="74">
        <v>156</v>
      </c>
      <c r="U48" s="74">
        <v>27352</v>
      </c>
      <c r="V48" s="74">
        <f t="shared" si="10"/>
        <v>350697</v>
      </c>
      <c r="W48" s="74">
        <f t="shared" si="11"/>
        <v>83022</v>
      </c>
      <c r="X48" s="74">
        <f t="shared" si="12"/>
        <v>0</v>
      </c>
      <c r="Y48" s="74">
        <f t="shared" si="13"/>
        <v>0</v>
      </c>
      <c r="Z48" s="74">
        <f t="shared" si="14"/>
        <v>0</v>
      </c>
      <c r="AA48" s="74">
        <f t="shared" si="15"/>
        <v>77425</v>
      </c>
      <c r="AB48" s="75" t="s">
        <v>109</v>
      </c>
      <c r="AC48" s="74">
        <f t="shared" si="16"/>
        <v>5597</v>
      </c>
      <c r="AD48" s="74">
        <f t="shared" si="17"/>
        <v>267675</v>
      </c>
      <c r="AE48" s="74">
        <f t="shared" si="18"/>
        <v>0</v>
      </c>
      <c r="AF48" s="74">
        <f t="shared" si="19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45272</v>
      </c>
      <c r="AM48" s="74">
        <f t="shared" si="20"/>
        <v>245010</v>
      </c>
      <c r="AN48" s="74">
        <f t="shared" si="21"/>
        <v>42631</v>
      </c>
      <c r="AO48" s="74">
        <v>4691</v>
      </c>
      <c r="AP48" s="74">
        <v>0</v>
      </c>
      <c r="AQ48" s="74">
        <v>37940</v>
      </c>
      <c r="AR48" s="74">
        <v>0</v>
      </c>
      <c r="AS48" s="74">
        <f t="shared" si="22"/>
        <v>112228</v>
      </c>
      <c r="AT48" s="74">
        <v>434</v>
      </c>
      <c r="AU48" s="74">
        <v>111794</v>
      </c>
      <c r="AV48" s="74">
        <v>0</v>
      </c>
      <c r="AW48" s="74">
        <v>0</v>
      </c>
      <c r="AX48" s="74">
        <f t="shared" si="23"/>
        <v>90151</v>
      </c>
      <c r="AY48" s="74">
        <v>90151</v>
      </c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  <c r="BF48" s="74">
        <f t="shared" si="24"/>
        <v>245010</v>
      </c>
      <c r="BG48" s="74">
        <f t="shared" si="25"/>
        <v>0</v>
      </c>
      <c r="BH48" s="74">
        <f t="shared" si="26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f t="shared" si="27"/>
        <v>60415</v>
      </c>
      <c r="BP48" s="74">
        <f t="shared" si="28"/>
        <v>39456</v>
      </c>
      <c r="BQ48" s="74">
        <v>4690</v>
      </c>
      <c r="BR48" s="74">
        <v>10021</v>
      </c>
      <c r="BS48" s="74">
        <v>17109</v>
      </c>
      <c r="BT48" s="74">
        <v>7636</v>
      </c>
      <c r="BU48" s="74">
        <f t="shared" si="29"/>
        <v>20959</v>
      </c>
      <c r="BV48" s="74">
        <v>1800</v>
      </c>
      <c r="BW48" s="74">
        <v>19159</v>
      </c>
      <c r="BX48" s="74">
        <v>0</v>
      </c>
      <c r="BY48" s="74">
        <v>0</v>
      </c>
      <c r="BZ48" s="74">
        <f t="shared" si="30"/>
        <v>0</v>
      </c>
      <c r="CA48" s="74">
        <v>0</v>
      </c>
      <c r="CB48" s="74">
        <v>0</v>
      </c>
      <c r="CC48" s="74">
        <v>0</v>
      </c>
      <c r="CD48" s="74">
        <v>0</v>
      </c>
      <c r="CE48" s="74">
        <v>0</v>
      </c>
      <c r="CF48" s="74">
        <v>0</v>
      </c>
      <c r="CG48" s="74">
        <v>0</v>
      </c>
      <c r="CH48" s="74">
        <f t="shared" si="31"/>
        <v>60415</v>
      </c>
      <c r="CI48" s="74">
        <f t="shared" si="32"/>
        <v>0</v>
      </c>
      <c r="CJ48" s="74">
        <f t="shared" si="33"/>
        <v>0</v>
      </c>
      <c r="CK48" s="74">
        <f t="shared" si="34"/>
        <v>0</v>
      </c>
      <c r="CL48" s="74">
        <f t="shared" si="35"/>
        <v>0</v>
      </c>
      <c r="CM48" s="74">
        <f t="shared" si="36"/>
        <v>0</v>
      </c>
      <c r="CN48" s="74">
        <f t="shared" si="37"/>
        <v>0</v>
      </c>
      <c r="CO48" s="74">
        <f t="shared" si="38"/>
        <v>0</v>
      </c>
      <c r="CP48" s="74">
        <f t="shared" si="39"/>
        <v>45272</v>
      </c>
      <c r="CQ48" s="74">
        <f t="shared" si="40"/>
        <v>305425</v>
      </c>
      <c r="CR48" s="74">
        <f t="shared" si="41"/>
        <v>82087</v>
      </c>
      <c r="CS48" s="74">
        <f t="shared" si="42"/>
        <v>9381</v>
      </c>
      <c r="CT48" s="74">
        <f t="shared" si="43"/>
        <v>10021</v>
      </c>
      <c r="CU48" s="74">
        <f t="shared" si="44"/>
        <v>55049</v>
      </c>
      <c r="CV48" s="74">
        <f t="shared" si="45"/>
        <v>7636</v>
      </c>
      <c r="CW48" s="74">
        <f t="shared" si="46"/>
        <v>133187</v>
      </c>
      <c r="CX48" s="74">
        <f t="shared" si="47"/>
        <v>2234</v>
      </c>
      <c r="CY48" s="74">
        <f t="shared" si="48"/>
        <v>130953</v>
      </c>
      <c r="CZ48" s="74">
        <f t="shared" si="49"/>
        <v>0</v>
      </c>
      <c r="DA48" s="74">
        <f t="shared" si="50"/>
        <v>0</v>
      </c>
      <c r="DB48" s="74">
        <f t="shared" si="51"/>
        <v>90151</v>
      </c>
      <c r="DC48" s="74">
        <f t="shared" si="52"/>
        <v>90151</v>
      </c>
      <c r="DD48" s="74">
        <f t="shared" si="53"/>
        <v>0</v>
      </c>
      <c r="DE48" s="74">
        <f t="shared" si="54"/>
        <v>0</v>
      </c>
      <c r="DF48" s="74">
        <f t="shared" si="55"/>
        <v>0</v>
      </c>
      <c r="DG48" s="74">
        <f t="shared" si="56"/>
        <v>0</v>
      </c>
      <c r="DH48" s="74">
        <f t="shared" si="57"/>
        <v>0</v>
      </c>
      <c r="DI48" s="74">
        <f t="shared" si="58"/>
        <v>0</v>
      </c>
      <c r="DJ48" s="74">
        <f t="shared" si="59"/>
        <v>305425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192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193</v>
      </c>
      <c r="B2" s="147" t="s">
        <v>194</v>
      </c>
      <c r="C2" s="150" t="s">
        <v>195</v>
      </c>
      <c r="D2" s="131" t="s">
        <v>196</v>
      </c>
      <c r="E2" s="78"/>
      <c r="F2" s="78"/>
      <c r="G2" s="78"/>
      <c r="H2" s="78"/>
      <c r="I2" s="78"/>
      <c r="J2" s="78"/>
      <c r="K2" s="78"/>
      <c r="L2" s="79"/>
      <c r="M2" s="131" t="s">
        <v>197</v>
      </c>
      <c r="N2" s="78"/>
      <c r="O2" s="78"/>
      <c r="P2" s="78"/>
      <c r="Q2" s="78"/>
      <c r="R2" s="78"/>
      <c r="S2" s="78"/>
      <c r="T2" s="78"/>
      <c r="U2" s="79"/>
      <c r="V2" s="131" t="s">
        <v>198</v>
      </c>
      <c r="W2" s="78"/>
      <c r="X2" s="78"/>
      <c r="Y2" s="78"/>
      <c r="Z2" s="78"/>
      <c r="AA2" s="78"/>
      <c r="AB2" s="78"/>
      <c r="AC2" s="78"/>
      <c r="AD2" s="79"/>
      <c r="AE2" s="132" t="s">
        <v>199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200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201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202</v>
      </c>
      <c r="E3" s="83"/>
      <c r="F3" s="83"/>
      <c r="G3" s="83"/>
      <c r="H3" s="83"/>
      <c r="I3" s="83"/>
      <c r="J3" s="83"/>
      <c r="K3" s="83"/>
      <c r="L3" s="84"/>
      <c r="M3" s="133" t="s">
        <v>202</v>
      </c>
      <c r="N3" s="83"/>
      <c r="O3" s="83"/>
      <c r="P3" s="83"/>
      <c r="Q3" s="83"/>
      <c r="R3" s="83"/>
      <c r="S3" s="83"/>
      <c r="T3" s="83"/>
      <c r="U3" s="84"/>
      <c r="V3" s="133" t="s">
        <v>203</v>
      </c>
      <c r="W3" s="83"/>
      <c r="X3" s="83"/>
      <c r="Y3" s="83"/>
      <c r="Z3" s="83"/>
      <c r="AA3" s="83"/>
      <c r="AB3" s="83"/>
      <c r="AC3" s="83"/>
      <c r="AD3" s="84"/>
      <c r="AE3" s="134" t="s">
        <v>204</v>
      </c>
      <c r="AF3" s="80"/>
      <c r="AG3" s="80"/>
      <c r="AH3" s="80"/>
      <c r="AI3" s="80"/>
      <c r="AJ3" s="80"/>
      <c r="AK3" s="80"/>
      <c r="AL3" s="85"/>
      <c r="AM3" s="81" t="s">
        <v>205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206</v>
      </c>
      <c r="BG3" s="134" t="s">
        <v>207</v>
      </c>
      <c r="BH3" s="80"/>
      <c r="BI3" s="80"/>
      <c r="BJ3" s="80"/>
      <c r="BK3" s="80"/>
      <c r="BL3" s="80"/>
      <c r="BM3" s="80"/>
      <c r="BN3" s="85"/>
      <c r="BO3" s="81" t="s">
        <v>205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208</v>
      </c>
      <c r="CH3" s="90" t="s">
        <v>198</v>
      </c>
      <c r="CI3" s="134" t="s">
        <v>207</v>
      </c>
      <c r="CJ3" s="80"/>
      <c r="CK3" s="80"/>
      <c r="CL3" s="80"/>
      <c r="CM3" s="80"/>
      <c r="CN3" s="80"/>
      <c r="CO3" s="80"/>
      <c r="CP3" s="85"/>
      <c r="CQ3" s="81" t="s">
        <v>209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198</v>
      </c>
    </row>
    <row r="4" spans="1:114" s="55" customFormat="1" ht="13.5" customHeight="1">
      <c r="A4" s="148"/>
      <c r="B4" s="148"/>
      <c r="C4" s="151"/>
      <c r="D4" s="68"/>
      <c r="E4" s="133" t="s">
        <v>210</v>
      </c>
      <c r="F4" s="91"/>
      <c r="G4" s="91"/>
      <c r="H4" s="91"/>
      <c r="I4" s="91"/>
      <c r="J4" s="91"/>
      <c r="K4" s="92"/>
      <c r="L4" s="124" t="s">
        <v>211</v>
      </c>
      <c r="M4" s="68"/>
      <c r="N4" s="133" t="s">
        <v>212</v>
      </c>
      <c r="O4" s="91"/>
      <c r="P4" s="91"/>
      <c r="Q4" s="91"/>
      <c r="R4" s="91"/>
      <c r="S4" s="91"/>
      <c r="T4" s="92"/>
      <c r="U4" s="124" t="s">
        <v>213</v>
      </c>
      <c r="V4" s="68"/>
      <c r="W4" s="133" t="s">
        <v>212</v>
      </c>
      <c r="X4" s="91"/>
      <c r="Y4" s="91"/>
      <c r="Z4" s="91"/>
      <c r="AA4" s="91"/>
      <c r="AB4" s="91"/>
      <c r="AC4" s="92"/>
      <c r="AD4" s="124" t="s">
        <v>211</v>
      </c>
      <c r="AE4" s="90" t="s">
        <v>214</v>
      </c>
      <c r="AF4" s="95" t="s">
        <v>215</v>
      </c>
      <c r="AG4" s="89"/>
      <c r="AH4" s="93"/>
      <c r="AI4" s="80"/>
      <c r="AJ4" s="94"/>
      <c r="AK4" s="135" t="s">
        <v>216</v>
      </c>
      <c r="AL4" s="145" t="s">
        <v>217</v>
      </c>
      <c r="AM4" s="90" t="s">
        <v>206</v>
      </c>
      <c r="AN4" s="134" t="s">
        <v>218</v>
      </c>
      <c r="AO4" s="87"/>
      <c r="AP4" s="87"/>
      <c r="AQ4" s="87"/>
      <c r="AR4" s="88"/>
      <c r="AS4" s="134" t="s">
        <v>219</v>
      </c>
      <c r="AT4" s="80"/>
      <c r="AU4" s="80"/>
      <c r="AV4" s="94"/>
      <c r="AW4" s="95" t="s">
        <v>220</v>
      </c>
      <c r="AX4" s="134" t="s">
        <v>221</v>
      </c>
      <c r="AY4" s="86"/>
      <c r="AZ4" s="87"/>
      <c r="BA4" s="87"/>
      <c r="BB4" s="88"/>
      <c r="BC4" s="95" t="s">
        <v>2</v>
      </c>
      <c r="BD4" s="95" t="s">
        <v>222</v>
      </c>
      <c r="BE4" s="90"/>
      <c r="BF4" s="90"/>
      <c r="BG4" s="90" t="s">
        <v>223</v>
      </c>
      <c r="BH4" s="95" t="s">
        <v>224</v>
      </c>
      <c r="BI4" s="89"/>
      <c r="BJ4" s="93"/>
      <c r="BK4" s="80"/>
      <c r="BL4" s="94"/>
      <c r="BM4" s="135" t="s">
        <v>225</v>
      </c>
      <c r="BN4" s="145" t="s">
        <v>217</v>
      </c>
      <c r="BO4" s="90" t="s">
        <v>206</v>
      </c>
      <c r="BP4" s="134" t="s">
        <v>226</v>
      </c>
      <c r="BQ4" s="87"/>
      <c r="BR4" s="87"/>
      <c r="BS4" s="87"/>
      <c r="BT4" s="88"/>
      <c r="BU4" s="134" t="s">
        <v>227</v>
      </c>
      <c r="BV4" s="80"/>
      <c r="BW4" s="80"/>
      <c r="BX4" s="94"/>
      <c r="BY4" s="95" t="s">
        <v>228</v>
      </c>
      <c r="BZ4" s="134" t="s">
        <v>229</v>
      </c>
      <c r="CA4" s="96"/>
      <c r="CB4" s="96"/>
      <c r="CC4" s="97"/>
      <c r="CD4" s="88"/>
      <c r="CE4" s="95" t="s">
        <v>2</v>
      </c>
      <c r="CF4" s="95" t="s">
        <v>222</v>
      </c>
      <c r="CG4" s="90"/>
      <c r="CH4" s="90"/>
      <c r="CI4" s="90" t="s">
        <v>206</v>
      </c>
      <c r="CJ4" s="95" t="s">
        <v>230</v>
      </c>
      <c r="CK4" s="89"/>
      <c r="CL4" s="93"/>
      <c r="CM4" s="80"/>
      <c r="CN4" s="94"/>
      <c r="CO4" s="135" t="s">
        <v>231</v>
      </c>
      <c r="CP4" s="145" t="s">
        <v>232</v>
      </c>
      <c r="CQ4" s="90" t="s">
        <v>206</v>
      </c>
      <c r="CR4" s="134" t="s">
        <v>226</v>
      </c>
      <c r="CS4" s="87"/>
      <c r="CT4" s="87"/>
      <c r="CU4" s="87"/>
      <c r="CV4" s="88"/>
      <c r="CW4" s="134" t="s">
        <v>233</v>
      </c>
      <c r="CX4" s="80"/>
      <c r="CY4" s="80"/>
      <c r="CZ4" s="94"/>
      <c r="DA4" s="95" t="s">
        <v>220</v>
      </c>
      <c r="DB4" s="134" t="s">
        <v>234</v>
      </c>
      <c r="DC4" s="87"/>
      <c r="DD4" s="87"/>
      <c r="DE4" s="87"/>
      <c r="DF4" s="88"/>
      <c r="DG4" s="95" t="s">
        <v>235</v>
      </c>
      <c r="DH4" s="95" t="s">
        <v>222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206</v>
      </c>
      <c r="F5" s="123" t="s">
        <v>236</v>
      </c>
      <c r="G5" s="123" t="s">
        <v>237</v>
      </c>
      <c r="H5" s="123" t="s">
        <v>238</v>
      </c>
      <c r="I5" s="123" t="s">
        <v>239</v>
      </c>
      <c r="J5" s="123" t="s">
        <v>3</v>
      </c>
      <c r="K5" s="123" t="s">
        <v>240</v>
      </c>
      <c r="L5" s="67"/>
      <c r="M5" s="68"/>
      <c r="N5" s="125" t="s">
        <v>206</v>
      </c>
      <c r="O5" s="123" t="s">
        <v>236</v>
      </c>
      <c r="P5" s="123" t="s">
        <v>241</v>
      </c>
      <c r="Q5" s="123" t="s">
        <v>242</v>
      </c>
      <c r="R5" s="123" t="s">
        <v>243</v>
      </c>
      <c r="S5" s="123" t="s">
        <v>244</v>
      </c>
      <c r="T5" s="123" t="s">
        <v>4</v>
      </c>
      <c r="U5" s="67"/>
      <c r="V5" s="68"/>
      <c r="W5" s="125" t="s">
        <v>206</v>
      </c>
      <c r="X5" s="123" t="s">
        <v>236</v>
      </c>
      <c r="Y5" s="123" t="s">
        <v>237</v>
      </c>
      <c r="Z5" s="123" t="s">
        <v>245</v>
      </c>
      <c r="AA5" s="123" t="s">
        <v>239</v>
      </c>
      <c r="AB5" s="123" t="s">
        <v>3</v>
      </c>
      <c r="AC5" s="123" t="s">
        <v>4</v>
      </c>
      <c r="AD5" s="67"/>
      <c r="AE5" s="90"/>
      <c r="AF5" s="90" t="s">
        <v>206</v>
      </c>
      <c r="AG5" s="135" t="s">
        <v>246</v>
      </c>
      <c r="AH5" s="135" t="s">
        <v>247</v>
      </c>
      <c r="AI5" s="135" t="s">
        <v>248</v>
      </c>
      <c r="AJ5" s="135" t="s">
        <v>4</v>
      </c>
      <c r="AK5" s="98"/>
      <c r="AL5" s="146"/>
      <c r="AM5" s="90"/>
      <c r="AN5" s="90" t="s">
        <v>206</v>
      </c>
      <c r="AO5" s="90" t="s">
        <v>249</v>
      </c>
      <c r="AP5" s="90" t="s">
        <v>250</v>
      </c>
      <c r="AQ5" s="90" t="s">
        <v>251</v>
      </c>
      <c r="AR5" s="90" t="s">
        <v>252</v>
      </c>
      <c r="AS5" s="90" t="s">
        <v>206</v>
      </c>
      <c r="AT5" s="95" t="s">
        <v>253</v>
      </c>
      <c r="AU5" s="95" t="s">
        <v>254</v>
      </c>
      <c r="AV5" s="95" t="s">
        <v>255</v>
      </c>
      <c r="AW5" s="90"/>
      <c r="AX5" s="90" t="s">
        <v>256</v>
      </c>
      <c r="AY5" s="95" t="s">
        <v>257</v>
      </c>
      <c r="AZ5" s="95" t="s">
        <v>254</v>
      </c>
      <c r="BA5" s="95" t="s">
        <v>258</v>
      </c>
      <c r="BB5" s="95" t="s">
        <v>4</v>
      </c>
      <c r="BC5" s="90"/>
      <c r="BD5" s="90"/>
      <c r="BE5" s="90"/>
      <c r="BF5" s="90"/>
      <c r="BG5" s="90"/>
      <c r="BH5" s="90" t="s">
        <v>223</v>
      </c>
      <c r="BI5" s="135" t="s">
        <v>259</v>
      </c>
      <c r="BJ5" s="135" t="s">
        <v>260</v>
      </c>
      <c r="BK5" s="135" t="s">
        <v>261</v>
      </c>
      <c r="BL5" s="135" t="s">
        <v>4</v>
      </c>
      <c r="BM5" s="98"/>
      <c r="BN5" s="146"/>
      <c r="BO5" s="90"/>
      <c r="BP5" s="90" t="s">
        <v>206</v>
      </c>
      <c r="BQ5" s="90" t="s">
        <v>262</v>
      </c>
      <c r="BR5" s="90" t="s">
        <v>263</v>
      </c>
      <c r="BS5" s="90" t="s">
        <v>264</v>
      </c>
      <c r="BT5" s="90" t="s">
        <v>265</v>
      </c>
      <c r="BU5" s="90" t="s">
        <v>206</v>
      </c>
      <c r="BV5" s="95" t="s">
        <v>253</v>
      </c>
      <c r="BW5" s="95" t="s">
        <v>266</v>
      </c>
      <c r="BX5" s="95" t="s">
        <v>267</v>
      </c>
      <c r="BY5" s="90"/>
      <c r="BZ5" s="90" t="s">
        <v>223</v>
      </c>
      <c r="CA5" s="95" t="s">
        <v>253</v>
      </c>
      <c r="CB5" s="95" t="s">
        <v>254</v>
      </c>
      <c r="CC5" s="95" t="s">
        <v>258</v>
      </c>
      <c r="CD5" s="95" t="s">
        <v>268</v>
      </c>
      <c r="CE5" s="90"/>
      <c r="CF5" s="90"/>
      <c r="CG5" s="90"/>
      <c r="CH5" s="90"/>
      <c r="CI5" s="90"/>
      <c r="CJ5" s="90" t="s">
        <v>256</v>
      </c>
      <c r="CK5" s="135" t="s">
        <v>246</v>
      </c>
      <c r="CL5" s="135" t="s">
        <v>269</v>
      </c>
      <c r="CM5" s="135" t="s">
        <v>261</v>
      </c>
      <c r="CN5" s="135" t="s">
        <v>4</v>
      </c>
      <c r="CO5" s="98"/>
      <c r="CP5" s="146"/>
      <c r="CQ5" s="90"/>
      <c r="CR5" s="90" t="s">
        <v>206</v>
      </c>
      <c r="CS5" s="90" t="s">
        <v>249</v>
      </c>
      <c r="CT5" s="90" t="s">
        <v>270</v>
      </c>
      <c r="CU5" s="90" t="s">
        <v>271</v>
      </c>
      <c r="CV5" s="90" t="s">
        <v>265</v>
      </c>
      <c r="CW5" s="90" t="s">
        <v>206</v>
      </c>
      <c r="CX5" s="95" t="s">
        <v>253</v>
      </c>
      <c r="CY5" s="95" t="s">
        <v>254</v>
      </c>
      <c r="CZ5" s="95" t="s">
        <v>258</v>
      </c>
      <c r="DA5" s="90"/>
      <c r="DB5" s="90" t="s">
        <v>206</v>
      </c>
      <c r="DC5" s="95" t="s">
        <v>253</v>
      </c>
      <c r="DD5" s="95" t="s">
        <v>254</v>
      </c>
      <c r="DE5" s="95" t="s">
        <v>258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272</v>
      </c>
      <c r="E6" s="99" t="s">
        <v>272</v>
      </c>
      <c r="F6" s="100" t="s">
        <v>272</v>
      </c>
      <c r="G6" s="100" t="s">
        <v>272</v>
      </c>
      <c r="H6" s="100" t="s">
        <v>272</v>
      </c>
      <c r="I6" s="100" t="s">
        <v>272</v>
      </c>
      <c r="J6" s="100" t="s">
        <v>272</v>
      </c>
      <c r="K6" s="100" t="s">
        <v>272</v>
      </c>
      <c r="L6" s="100" t="s">
        <v>272</v>
      </c>
      <c r="M6" s="99" t="s">
        <v>272</v>
      </c>
      <c r="N6" s="99" t="s">
        <v>272</v>
      </c>
      <c r="O6" s="100" t="s">
        <v>272</v>
      </c>
      <c r="P6" s="100" t="s">
        <v>272</v>
      </c>
      <c r="Q6" s="100" t="s">
        <v>272</v>
      </c>
      <c r="R6" s="100" t="s">
        <v>272</v>
      </c>
      <c r="S6" s="100" t="s">
        <v>272</v>
      </c>
      <c r="T6" s="100" t="s">
        <v>272</v>
      </c>
      <c r="U6" s="100" t="s">
        <v>272</v>
      </c>
      <c r="V6" s="99" t="s">
        <v>272</v>
      </c>
      <c r="W6" s="99" t="s">
        <v>272</v>
      </c>
      <c r="X6" s="100" t="s">
        <v>272</v>
      </c>
      <c r="Y6" s="100" t="s">
        <v>272</v>
      </c>
      <c r="Z6" s="100" t="s">
        <v>272</v>
      </c>
      <c r="AA6" s="100" t="s">
        <v>272</v>
      </c>
      <c r="AB6" s="100" t="s">
        <v>272</v>
      </c>
      <c r="AC6" s="100" t="s">
        <v>272</v>
      </c>
      <c r="AD6" s="100" t="s">
        <v>272</v>
      </c>
      <c r="AE6" s="101" t="s">
        <v>272</v>
      </c>
      <c r="AF6" s="101" t="s">
        <v>272</v>
      </c>
      <c r="AG6" s="102" t="s">
        <v>272</v>
      </c>
      <c r="AH6" s="102" t="s">
        <v>272</v>
      </c>
      <c r="AI6" s="102" t="s">
        <v>272</v>
      </c>
      <c r="AJ6" s="102" t="s">
        <v>272</v>
      </c>
      <c r="AK6" s="102" t="s">
        <v>272</v>
      </c>
      <c r="AL6" s="102" t="s">
        <v>272</v>
      </c>
      <c r="AM6" s="101" t="s">
        <v>272</v>
      </c>
      <c r="AN6" s="101" t="s">
        <v>272</v>
      </c>
      <c r="AO6" s="101" t="s">
        <v>272</v>
      </c>
      <c r="AP6" s="101" t="s">
        <v>272</v>
      </c>
      <c r="AQ6" s="101" t="s">
        <v>272</v>
      </c>
      <c r="AR6" s="101" t="s">
        <v>272</v>
      </c>
      <c r="AS6" s="101" t="s">
        <v>272</v>
      </c>
      <c r="AT6" s="101" t="s">
        <v>272</v>
      </c>
      <c r="AU6" s="101" t="s">
        <v>272</v>
      </c>
      <c r="AV6" s="101" t="s">
        <v>272</v>
      </c>
      <c r="AW6" s="101" t="s">
        <v>272</v>
      </c>
      <c r="AX6" s="101" t="s">
        <v>272</v>
      </c>
      <c r="AY6" s="101" t="s">
        <v>272</v>
      </c>
      <c r="AZ6" s="101" t="s">
        <v>272</v>
      </c>
      <c r="BA6" s="101" t="s">
        <v>272</v>
      </c>
      <c r="BB6" s="101" t="s">
        <v>272</v>
      </c>
      <c r="BC6" s="101" t="s">
        <v>272</v>
      </c>
      <c r="BD6" s="101" t="s">
        <v>272</v>
      </c>
      <c r="BE6" s="101" t="s">
        <v>272</v>
      </c>
      <c r="BF6" s="101" t="s">
        <v>272</v>
      </c>
      <c r="BG6" s="101" t="s">
        <v>272</v>
      </c>
      <c r="BH6" s="101" t="s">
        <v>272</v>
      </c>
      <c r="BI6" s="102" t="s">
        <v>272</v>
      </c>
      <c r="BJ6" s="102" t="s">
        <v>272</v>
      </c>
      <c r="BK6" s="102" t="s">
        <v>272</v>
      </c>
      <c r="BL6" s="102" t="s">
        <v>272</v>
      </c>
      <c r="BM6" s="102" t="s">
        <v>272</v>
      </c>
      <c r="BN6" s="102" t="s">
        <v>272</v>
      </c>
      <c r="BO6" s="101" t="s">
        <v>272</v>
      </c>
      <c r="BP6" s="101" t="s">
        <v>272</v>
      </c>
      <c r="BQ6" s="101" t="s">
        <v>272</v>
      </c>
      <c r="BR6" s="101" t="s">
        <v>272</v>
      </c>
      <c r="BS6" s="101" t="s">
        <v>272</v>
      </c>
      <c r="BT6" s="101" t="s">
        <v>272</v>
      </c>
      <c r="BU6" s="101" t="s">
        <v>272</v>
      </c>
      <c r="BV6" s="101" t="s">
        <v>272</v>
      </c>
      <c r="BW6" s="101" t="s">
        <v>272</v>
      </c>
      <c r="BX6" s="101" t="s">
        <v>272</v>
      </c>
      <c r="BY6" s="101" t="s">
        <v>272</v>
      </c>
      <c r="BZ6" s="101" t="s">
        <v>272</v>
      </c>
      <c r="CA6" s="101" t="s">
        <v>272</v>
      </c>
      <c r="CB6" s="101" t="s">
        <v>272</v>
      </c>
      <c r="CC6" s="101" t="s">
        <v>272</v>
      </c>
      <c r="CD6" s="101" t="s">
        <v>272</v>
      </c>
      <c r="CE6" s="101" t="s">
        <v>272</v>
      </c>
      <c r="CF6" s="101" t="s">
        <v>272</v>
      </c>
      <c r="CG6" s="101" t="s">
        <v>272</v>
      </c>
      <c r="CH6" s="101" t="s">
        <v>272</v>
      </c>
      <c r="CI6" s="101" t="s">
        <v>272</v>
      </c>
      <c r="CJ6" s="101" t="s">
        <v>272</v>
      </c>
      <c r="CK6" s="102" t="s">
        <v>272</v>
      </c>
      <c r="CL6" s="102" t="s">
        <v>272</v>
      </c>
      <c r="CM6" s="102" t="s">
        <v>272</v>
      </c>
      <c r="CN6" s="102" t="s">
        <v>272</v>
      </c>
      <c r="CO6" s="102" t="s">
        <v>272</v>
      </c>
      <c r="CP6" s="102" t="s">
        <v>272</v>
      </c>
      <c r="CQ6" s="101" t="s">
        <v>272</v>
      </c>
      <c r="CR6" s="101" t="s">
        <v>272</v>
      </c>
      <c r="CS6" s="102" t="s">
        <v>272</v>
      </c>
      <c r="CT6" s="102" t="s">
        <v>272</v>
      </c>
      <c r="CU6" s="102" t="s">
        <v>272</v>
      </c>
      <c r="CV6" s="102" t="s">
        <v>272</v>
      </c>
      <c r="CW6" s="101" t="s">
        <v>272</v>
      </c>
      <c r="CX6" s="101" t="s">
        <v>272</v>
      </c>
      <c r="CY6" s="101" t="s">
        <v>272</v>
      </c>
      <c r="CZ6" s="101" t="s">
        <v>272</v>
      </c>
      <c r="DA6" s="101" t="s">
        <v>272</v>
      </c>
      <c r="DB6" s="101" t="s">
        <v>272</v>
      </c>
      <c r="DC6" s="101" t="s">
        <v>272</v>
      </c>
      <c r="DD6" s="101" t="s">
        <v>272</v>
      </c>
      <c r="DE6" s="101" t="s">
        <v>272</v>
      </c>
      <c r="DF6" s="101" t="s">
        <v>272</v>
      </c>
      <c r="DG6" s="101" t="s">
        <v>272</v>
      </c>
      <c r="DH6" s="101" t="s">
        <v>272</v>
      </c>
      <c r="DI6" s="101" t="s">
        <v>272</v>
      </c>
      <c r="DJ6" s="101" t="s">
        <v>272</v>
      </c>
    </row>
    <row r="7" spans="1:114" s="50" customFormat="1" ht="12" customHeight="1">
      <c r="A7" s="48" t="s">
        <v>273</v>
      </c>
      <c r="B7" s="63" t="s">
        <v>274</v>
      </c>
      <c r="C7" s="48" t="s">
        <v>206</v>
      </c>
      <c r="D7" s="70">
        <f aca="true" t="shared" si="0" ref="D7:AK7">SUM(D8:D22)</f>
        <v>2430994</v>
      </c>
      <c r="E7" s="70">
        <f t="shared" si="0"/>
        <v>1853939</v>
      </c>
      <c r="F7" s="70">
        <f t="shared" si="0"/>
        <v>136042</v>
      </c>
      <c r="G7" s="70">
        <f t="shared" si="0"/>
        <v>0</v>
      </c>
      <c r="H7" s="70">
        <f t="shared" si="0"/>
        <v>758647</v>
      </c>
      <c r="I7" s="70">
        <f t="shared" si="0"/>
        <v>859291</v>
      </c>
      <c r="J7" s="70">
        <f t="shared" si="0"/>
        <v>5396300</v>
      </c>
      <c r="K7" s="70">
        <f t="shared" si="0"/>
        <v>99959</v>
      </c>
      <c r="L7" s="70">
        <f t="shared" si="0"/>
        <v>577055</v>
      </c>
      <c r="M7" s="70">
        <f t="shared" si="0"/>
        <v>137970</v>
      </c>
      <c r="N7" s="70">
        <f t="shared" si="0"/>
        <v>131811</v>
      </c>
      <c r="O7" s="70">
        <f t="shared" si="0"/>
        <v>50</v>
      </c>
      <c r="P7" s="70">
        <f t="shared" si="0"/>
        <v>0</v>
      </c>
      <c r="Q7" s="70">
        <f t="shared" si="0"/>
        <v>0</v>
      </c>
      <c r="R7" s="70">
        <f t="shared" si="0"/>
        <v>115788</v>
      </c>
      <c r="S7" s="70">
        <f t="shared" si="0"/>
        <v>799717</v>
      </c>
      <c r="T7" s="70">
        <f t="shared" si="0"/>
        <v>15973</v>
      </c>
      <c r="U7" s="70">
        <f t="shared" si="0"/>
        <v>6159</v>
      </c>
      <c r="V7" s="70">
        <f t="shared" si="0"/>
        <v>2568964</v>
      </c>
      <c r="W7" s="70">
        <f t="shared" si="0"/>
        <v>1985750</v>
      </c>
      <c r="X7" s="70">
        <f t="shared" si="0"/>
        <v>136092</v>
      </c>
      <c r="Y7" s="70">
        <f t="shared" si="0"/>
        <v>0</v>
      </c>
      <c r="Z7" s="70">
        <f t="shared" si="0"/>
        <v>758647</v>
      </c>
      <c r="AA7" s="70">
        <f t="shared" si="0"/>
        <v>975079</v>
      </c>
      <c r="AB7" s="70">
        <f t="shared" si="0"/>
        <v>6196017</v>
      </c>
      <c r="AC7" s="70">
        <f t="shared" si="0"/>
        <v>115932</v>
      </c>
      <c r="AD7" s="70">
        <f t="shared" si="0"/>
        <v>583214</v>
      </c>
      <c r="AE7" s="70">
        <f t="shared" si="0"/>
        <v>1671944</v>
      </c>
      <c r="AF7" s="70">
        <f t="shared" si="0"/>
        <v>1617873</v>
      </c>
      <c r="AG7" s="70">
        <f t="shared" si="0"/>
        <v>513135</v>
      </c>
      <c r="AH7" s="70">
        <f t="shared" si="0"/>
        <v>746544</v>
      </c>
      <c r="AI7" s="70">
        <f t="shared" si="0"/>
        <v>256696</v>
      </c>
      <c r="AJ7" s="70">
        <f t="shared" si="0"/>
        <v>101498</v>
      </c>
      <c r="AK7" s="70">
        <f t="shared" si="0"/>
        <v>54071</v>
      </c>
      <c r="AL7" s="71" t="s">
        <v>275</v>
      </c>
      <c r="AM7" s="70">
        <f aca="true" t="shared" si="1" ref="AM7:BB7">SUM(AM8:AM22)</f>
        <v>5746710</v>
      </c>
      <c r="AN7" s="70">
        <f t="shared" si="1"/>
        <v>1170752</v>
      </c>
      <c r="AO7" s="70">
        <f t="shared" si="1"/>
        <v>434309</v>
      </c>
      <c r="AP7" s="70">
        <f t="shared" si="1"/>
        <v>262923</v>
      </c>
      <c r="AQ7" s="70">
        <f t="shared" si="1"/>
        <v>459357</v>
      </c>
      <c r="AR7" s="70">
        <f t="shared" si="1"/>
        <v>14163</v>
      </c>
      <c r="AS7" s="70">
        <f t="shared" si="1"/>
        <v>2011955</v>
      </c>
      <c r="AT7" s="70">
        <f t="shared" si="1"/>
        <v>218843</v>
      </c>
      <c r="AU7" s="70">
        <f t="shared" si="1"/>
        <v>1770346</v>
      </c>
      <c r="AV7" s="70">
        <f t="shared" si="1"/>
        <v>22766</v>
      </c>
      <c r="AW7" s="70">
        <f t="shared" si="1"/>
        <v>35763</v>
      </c>
      <c r="AX7" s="70">
        <f t="shared" si="1"/>
        <v>2527279</v>
      </c>
      <c r="AY7" s="70">
        <f t="shared" si="1"/>
        <v>524026</v>
      </c>
      <c r="AZ7" s="70">
        <f t="shared" si="1"/>
        <v>1720804</v>
      </c>
      <c r="BA7" s="70">
        <f t="shared" si="1"/>
        <v>85805</v>
      </c>
      <c r="BB7" s="70">
        <f t="shared" si="1"/>
        <v>196644</v>
      </c>
      <c r="BC7" s="71" t="s">
        <v>275</v>
      </c>
      <c r="BD7" s="70">
        <f aca="true" t="shared" si="2" ref="BD7:BM7">SUM(BD8:BD22)</f>
        <v>961</v>
      </c>
      <c r="BE7" s="70">
        <f t="shared" si="2"/>
        <v>408640</v>
      </c>
      <c r="BF7" s="70">
        <f t="shared" si="2"/>
        <v>7827294</v>
      </c>
      <c r="BG7" s="70">
        <f t="shared" si="2"/>
        <v>28560</v>
      </c>
      <c r="BH7" s="70">
        <f t="shared" si="2"/>
        <v>28560</v>
      </c>
      <c r="BI7" s="70">
        <f t="shared" si="2"/>
        <v>0</v>
      </c>
      <c r="BJ7" s="70">
        <f t="shared" si="2"/>
        <v>28560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275</v>
      </c>
      <c r="BO7" s="70">
        <f aca="true" t="shared" si="3" ref="BO7:CD7">SUM(BO8:BO22)</f>
        <v>900309</v>
      </c>
      <c r="BP7" s="70">
        <f t="shared" si="3"/>
        <v>226540</v>
      </c>
      <c r="BQ7" s="70">
        <f t="shared" si="3"/>
        <v>130879</v>
      </c>
      <c r="BR7" s="70">
        <f t="shared" si="3"/>
        <v>0</v>
      </c>
      <c r="BS7" s="70">
        <f t="shared" si="3"/>
        <v>95661</v>
      </c>
      <c r="BT7" s="70">
        <f t="shared" si="3"/>
        <v>0</v>
      </c>
      <c r="BU7" s="70">
        <f t="shared" si="3"/>
        <v>481883</v>
      </c>
      <c r="BV7" s="70">
        <f t="shared" si="3"/>
        <v>198</v>
      </c>
      <c r="BW7" s="70">
        <f t="shared" si="3"/>
        <v>481685</v>
      </c>
      <c r="BX7" s="70">
        <f t="shared" si="3"/>
        <v>0</v>
      </c>
      <c r="BY7" s="70">
        <f t="shared" si="3"/>
        <v>1090</v>
      </c>
      <c r="BZ7" s="70">
        <f t="shared" si="3"/>
        <v>190796</v>
      </c>
      <c r="CA7" s="70">
        <f t="shared" si="3"/>
        <v>28429</v>
      </c>
      <c r="CB7" s="70">
        <f t="shared" si="3"/>
        <v>159656</v>
      </c>
      <c r="CC7" s="70">
        <f t="shared" si="3"/>
        <v>1235</v>
      </c>
      <c r="CD7" s="70">
        <f t="shared" si="3"/>
        <v>1476</v>
      </c>
      <c r="CE7" s="71" t="s">
        <v>275</v>
      </c>
      <c r="CF7" s="70">
        <f aca="true" t="shared" si="4" ref="CF7:CO7">SUM(CF8:CF22)</f>
        <v>0</v>
      </c>
      <c r="CG7" s="70">
        <f t="shared" si="4"/>
        <v>8818</v>
      </c>
      <c r="CH7" s="70">
        <f t="shared" si="4"/>
        <v>937687</v>
      </c>
      <c r="CI7" s="70">
        <f t="shared" si="4"/>
        <v>1700504</v>
      </c>
      <c r="CJ7" s="70">
        <f t="shared" si="4"/>
        <v>1646433</v>
      </c>
      <c r="CK7" s="70">
        <f t="shared" si="4"/>
        <v>513135</v>
      </c>
      <c r="CL7" s="70">
        <f t="shared" si="4"/>
        <v>775104</v>
      </c>
      <c r="CM7" s="70">
        <f t="shared" si="4"/>
        <v>256696</v>
      </c>
      <c r="CN7" s="70">
        <f t="shared" si="4"/>
        <v>101498</v>
      </c>
      <c r="CO7" s="70">
        <f t="shared" si="4"/>
        <v>54071</v>
      </c>
      <c r="CP7" s="71" t="s">
        <v>275</v>
      </c>
      <c r="CQ7" s="70">
        <f aca="true" t="shared" si="5" ref="CQ7:DF7">SUM(CQ8:CQ22)</f>
        <v>6647019</v>
      </c>
      <c r="CR7" s="70">
        <f t="shared" si="5"/>
        <v>1397292</v>
      </c>
      <c r="CS7" s="70">
        <f t="shared" si="5"/>
        <v>565188</v>
      </c>
      <c r="CT7" s="70">
        <f t="shared" si="5"/>
        <v>262923</v>
      </c>
      <c r="CU7" s="70">
        <f t="shared" si="5"/>
        <v>555018</v>
      </c>
      <c r="CV7" s="70">
        <f t="shared" si="5"/>
        <v>14163</v>
      </c>
      <c r="CW7" s="70">
        <f t="shared" si="5"/>
        <v>2493838</v>
      </c>
      <c r="CX7" s="70">
        <f t="shared" si="5"/>
        <v>219041</v>
      </c>
      <c r="CY7" s="70">
        <f t="shared" si="5"/>
        <v>2252031</v>
      </c>
      <c r="CZ7" s="70">
        <f t="shared" si="5"/>
        <v>22766</v>
      </c>
      <c r="DA7" s="70">
        <f t="shared" si="5"/>
        <v>36853</v>
      </c>
      <c r="DB7" s="70">
        <f t="shared" si="5"/>
        <v>2718075</v>
      </c>
      <c r="DC7" s="70">
        <f t="shared" si="5"/>
        <v>552455</v>
      </c>
      <c r="DD7" s="70">
        <f t="shared" si="5"/>
        <v>1880460</v>
      </c>
      <c r="DE7" s="70">
        <f t="shared" si="5"/>
        <v>87040</v>
      </c>
      <c r="DF7" s="70">
        <f t="shared" si="5"/>
        <v>198120</v>
      </c>
      <c r="DG7" s="71" t="s">
        <v>275</v>
      </c>
      <c r="DH7" s="70">
        <f>SUM(DH8:DH22)</f>
        <v>961</v>
      </c>
      <c r="DI7" s="70">
        <f>SUM(DI8:DI22)</f>
        <v>417458</v>
      </c>
      <c r="DJ7" s="70">
        <f>SUM(DJ8:DJ22)</f>
        <v>8764981</v>
      </c>
    </row>
    <row r="8" spans="1:114" s="50" customFormat="1" ht="12" customHeight="1">
      <c r="A8" s="51" t="s">
        <v>276</v>
      </c>
      <c r="B8" s="64" t="s">
        <v>277</v>
      </c>
      <c r="C8" s="51" t="s">
        <v>278</v>
      </c>
      <c r="D8" s="72">
        <f aca="true" t="shared" si="6" ref="D8:D22">SUM(E8,+L8)</f>
        <v>0</v>
      </c>
      <c r="E8" s="72">
        <f aca="true" t="shared" si="7" ref="E8:E22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2">SUM(N8,+U8)</f>
        <v>27822</v>
      </c>
      <c r="N8" s="72">
        <f aca="true" t="shared" si="9" ref="N8:N22">SUM(O8:R8)+T8</f>
        <v>21663</v>
      </c>
      <c r="O8" s="72">
        <v>50</v>
      </c>
      <c r="P8" s="72">
        <v>0</v>
      </c>
      <c r="Q8" s="72">
        <v>0</v>
      </c>
      <c r="R8" s="72">
        <v>21440</v>
      </c>
      <c r="S8" s="72">
        <v>176613</v>
      </c>
      <c r="T8" s="72">
        <v>173</v>
      </c>
      <c r="U8" s="72">
        <v>6159</v>
      </c>
      <c r="V8" s="72">
        <f aca="true" t="shared" si="10" ref="V8:V22">+SUM(D8,M8)</f>
        <v>27822</v>
      </c>
      <c r="W8" s="72">
        <f aca="true" t="shared" si="11" ref="W8:W22">+SUM(E8,N8)</f>
        <v>21663</v>
      </c>
      <c r="X8" s="72">
        <f aca="true" t="shared" si="12" ref="X8:X22">+SUM(F8,O8)</f>
        <v>50</v>
      </c>
      <c r="Y8" s="72">
        <f aca="true" t="shared" si="13" ref="Y8:Y22">+SUM(G8,P8)</f>
        <v>0</v>
      </c>
      <c r="Z8" s="72">
        <f aca="true" t="shared" si="14" ref="Z8:Z22">+SUM(H8,Q8)</f>
        <v>0</v>
      </c>
      <c r="AA8" s="72">
        <f aca="true" t="shared" si="15" ref="AA8:AA22">+SUM(I8,R8)</f>
        <v>21440</v>
      </c>
      <c r="AB8" s="72">
        <f aca="true" t="shared" si="16" ref="AB8:AB22">+SUM(J8,S8)</f>
        <v>176613</v>
      </c>
      <c r="AC8" s="72">
        <f aca="true" t="shared" si="17" ref="AC8:AC22">+SUM(K8,T8)</f>
        <v>173</v>
      </c>
      <c r="AD8" s="72">
        <f aca="true" t="shared" si="18" ref="AD8:AD22">+SUM(L8,U8)</f>
        <v>6159</v>
      </c>
      <c r="AE8" s="72">
        <f aca="true" t="shared" si="19" ref="AE8:AE22">SUM(AF8,+AK8)</f>
        <v>0</v>
      </c>
      <c r="AF8" s="72">
        <f aca="true" t="shared" si="20" ref="AF8:AF22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275</v>
      </c>
      <c r="AM8" s="72">
        <f aca="true" t="shared" si="21" ref="AM8:AM22">SUM(AN8,AS8,AW8,AX8,BD8)</f>
        <v>0</v>
      </c>
      <c r="AN8" s="72">
        <f aca="true" t="shared" si="22" ref="AN8:AN22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2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2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275</v>
      </c>
      <c r="BD8" s="72">
        <v>0</v>
      </c>
      <c r="BE8" s="72">
        <v>0</v>
      </c>
      <c r="BF8" s="72">
        <f aca="true" t="shared" si="25" ref="BF8:BF22">SUM(AE8,+AM8,+BE8)</f>
        <v>0</v>
      </c>
      <c r="BG8" s="72">
        <f aca="true" t="shared" si="26" ref="BG8:BG22">SUM(BH8,+BM8)</f>
        <v>0</v>
      </c>
      <c r="BH8" s="72">
        <f aca="true" t="shared" si="27" ref="BH8:BH22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275</v>
      </c>
      <c r="BO8" s="72">
        <f aca="true" t="shared" si="28" ref="BO8:BO22">SUM(BP8,BU8,BY8,BZ8,CF8)</f>
        <v>196725</v>
      </c>
      <c r="BP8" s="72">
        <f aca="true" t="shared" si="29" ref="BP8:BP22">SUM(BQ8:BT8)</f>
        <v>17448</v>
      </c>
      <c r="BQ8" s="72">
        <v>17448</v>
      </c>
      <c r="BR8" s="72">
        <v>0</v>
      </c>
      <c r="BS8" s="72">
        <v>0</v>
      </c>
      <c r="BT8" s="72">
        <v>0</v>
      </c>
      <c r="BU8" s="72">
        <f aca="true" t="shared" si="30" ref="BU8:BU22">SUM(BV8:BX8)</f>
        <v>81932</v>
      </c>
      <c r="BV8" s="72">
        <v>198</v>
      </c>
      <c r="BW8" s="72">
        <v>81734</v>
      </c>
      <c r="BX8" s="72">
        <v>0</v>
      </c>
      <c r="BY8" s="72">
        <v>1090</v>
      </c>
      <c r="BZ8" s="72">
        <f aca="true" t="shared" si="31" ref="BZ8:BZ22">SUM(CA8:CD8)</f>
        <v>96255</v>
      </c>
      <c r="CA8" s="72">
        <v>0</v>
      </c>
      <c r="CB8" s="72">
        <v>96255</v>
      </c>
      <c r="CC8" s="72">
        <v>0</v>
      </c>
      <c r="CD8" s="72">
        <v>0</v>
      </c>
      <c r="CE8" s="73" t="s">
        <v>275</v>
      </c>
      <c r="CF8" s="72">
        <v>0</v>
      </c>
      <c r="CG8" s="72">
        <v>7710</v>
      </c>
      <c r="CH8" s="72">
        <f aca="true" t="shared" si="32" ref="CH8:CH22">SUM(BG8,+BO8,+CG8)</f>
        <v>204435</v>
      </c>
      <c r="CI8" s="72">
        <f aca="true" t="shared" si="33" ref="CI8:CI22">SUM(AE8,+BG8)</f>
        <v>0</v>
      </c>
      <c r="CJ8" s="72">
        <f aca="true" t="shared" si="34" ref="CJ8:CJ22">SUM(AF8,+BH8)</f>
        <v>0</v>
      </c>
      <c r="CK8" s="72">
        <f aca="true" t="shared" si="35" ref="CK8:CK22">SUM(AG8,+BI8)</f>
        <v>0</v>
      </c>
      <c r="CL8" s="72">
        <f aca="true" t="shared" si="36" ref="CL8:CL22">SUM(AH8,+BJ8)</f>
        <v>0</v>
      </c>
      <c r="CM8" s="72">
        <f aca="true" t="shared" si="37" ref="CM8:CM22">SUM(AI8,+BK8)</f>
        <v>0</v>
      </c>
      <c r="CN8" s="72">
        <f aca="true" t="shared" si="38" ref="CN8:CN22">SUM(AJ8,+BL8)</f>
        <v>0</v>
      </c>
      <c r="CO8" s="72">
        <f aca="true" t="shared" si="39" ref="CO8:CO22">SUM(AK8,+BM8)</f>
        <v>0</v>
      </c>
      <c r="CP8" s="73" t="s">
        <v>275</v>
      </c>
      <c r="CQ8" s="72">
        <f aca="true" t="shared" si="40" ref="CQ8:CQ22">SUM(AM8,+BO8)</f>
        <v>196725</v>
      </c>
      <c r="CR8" s="72">
        <f aca="true" t="shared" si="41" ref="CR8:CR22">SUM(AN8,+BP8)</f>
        <v>17448</v>
      </c>
      <c r="CS8" s="72">
        <f aca="true" t="shared" si="42" ref="CS8:CS22">SUM(AO8,+BQ8)</f>
        <v>17448</v>
      </c>
      <c r="CT8" s="72">
        <f aca="true" t="shared" si="43" ref="CT8:CT22">SUM(AP8,+BR8)</f>
        <v>0</v>
      </c>
      <c r="CU8" s="72">
        <f aca="true" t="shared" si="44" ref="CU8:CU22">SUM(AQ8,+BS8)</f>
        <v>0</v>
      </c>
      <c r="CV8" s="72">
        <f aca="true" t="shared" si="45" ref="CV8:CV22">SUM(AR8,+BT8)</f>
        <v>0</v>
      </c>
      <c r="CW8" s="72">
        <f aca="true" t="shared" si="46" ref="CW8:CW22">SUM(AS8,+BU8)</f>
        <v>81932</v>
      </c>
      <c r="CX8" s="72">
        <f aca="true" t="shared" si="47" ref="CX8:CX22">SUM(AT8,+BV8)</f>
        <v>198</v>
      </c>
      <c r="CY8" s="72">
        <f aca="true" t="shared" si="48" ref="CY8:CY22">SUM(AU8,+BW8)</f>
        <v>81734</v>
      </c>
      <c r="CZ8" s="72">
        <f aca="true" t="shared" si="49" ref="CZ8:CZ22">SUM(AV8,+BX8)</f>
        <v>0</v>
      </c>
      <c r="DA8" s="72">
        <f aca="true" t="shared" si="50" ref="DA8:DA22">SUM(AW8,+BY8)</f>
        <v>1090</v>
      </c>
      <c r="DB8" s="72">
        <f aca="true" t="shared" si="51" ref="DB8:DB22">SUM(AX8,+BZ8)</f>
        <v>96255</v>
      </c>
      <c r="DC8" s="72">
        <f aca="true" t="shared" si="52" ref="DC8:DC22">SUM(AY8,+CA8)</f>
        <v>0</v>
      </c>
      <c r="DD8" s="72">
        <f aca="true" t="shared" si="53" ref="DD8:DD22">SUM(AZ8,+CB8)</f>
        <v>96255</v>
      </c>
      <c r="DE8" s="72">
        <f aca="true" t="shared" si="54" ref="DE8:DE22">SUM(BA8,+CC8)</f>
        <v>0</v>
      </c>
      <c r="DF8" s="72">
        <f aca="true" t="shared" si="55" ref="DF8:DF22">SUM(BB8,+CD8)</f>
        <v>0</v>
      </c>
      <c r="DG8" s="73" t="s">
        <v>275</v>
      </c>
      <c r="DH8" s="72">
        <f aca="true" t="shared" si="56" ref="DH8:DH22">SUM(BD8,+CF8)</f>
        <v>0</v>
      </c>
      <c r="DI8" s="72">
        <f aca="true" t="shared" si="57" ref="DI8:DI22">SUM(BE8,+CG8)</f>
        <v>7710</v>
      </c>
      <c r="DJ8" s="72">
        <f aca="true" t="shared" si="58" ref="DJ8:DJ22">SUM(BF8,+CH8)</f>
        <v>204435</v>
      </c>
    </row>
    <row r="9" spans="1:114" s="50" customFormat="1" ht="12" customHeight="1">
      <c r="A9" s="51" t="s">
        <v>276</v>
      </c>
      <c r="B9" s="64" t="s">
        <v>279</v>
      </c>
      <c r="C9" s="51" t="s">
        <v>280</v>
      </c>
      <c r="D9" s="72">
        <f t="shared" si="6"/>
        <v>400389</v>
      </c>
      <c r="E9" s="72">
        <f t="shared" si="7"/>
        <v>400389</v>
      </c>
      <c r="F9" s="72">
        <v>0</v>
      </c>
      <c r="G9" s="72">
        <v>0</v>
      </c>
      <c r="H9" s="72">
        <v>0</v>
      </c>
      <c r="I9" s="72">
        <v>337620</v>
      </c>
      <c r="J9" s="72">
        <v>911436</v>
      </c>
      <c r="K9" s="72">
        <v>62769</v>
      </c>
      <c r="L9" s="72">
        <v>0</v>
      </c>
      <c r="M9" s="72">
        <f t="shared" si="8"/>
        <v>50716</v>
      </c>
      <c r="N9" s="72">
        <f t="shared" si="9"/>
        <v>50716</v>
      </c>
      <c r="O9" s="72">
        <v>0</v>
      </c>
      <c r="P9" s="72">
        <v>0</v>
      </c>
      <c r="Q9" s="72">
        <v>0</v>
      </c>
      <c r="R9" s="72">
        <v>36874</v>
      </c>
      <c r="S9" s="72">
        <v>148513</v>
      </c>
      <c r="T9" s="72">
        <v>13842</v>
      </c>
      <c r="U9" s="72">
        <v>0</v>
      </c>
      <c r="V9" s="72">
        <f t="shared" si="10"/>
        <v>451105</v>
      </c>
      <c r="W9" s="72">
        <f t="shared" si="11"/>
        <v>451105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374494</v>
      </c>
      <c r="AB9" s="72">
        <f t="shared" si="16"/>
        <v>1059949</v>
      </c>
      <c r="AC9" s="72">
        <f t="shared" si="17"/>
        <v>76611</v>
      </c>
      <c r="AD9" s="72">
        <f t="shared" si="18"/>
        <v>0</v>
      </c>
      <c r="AE9" s="72">
        <f t="shared" si="19"/>
        <v>25572</v>
      </c>
      <c r="AF9" s="72">
        <f t="shared" si="20"/>
        <v>25572</v>
      </c>
      <c r="AG9" s="72">
        <v>0</v>
      </c>
      <c r="AH9" s="72">
        <v>0</v>
      </c>
      <c r="AI9" s="72">
        <v>0</v>
      </c>
      <c r="AJ9" s="72">
        <v>25572</v>
      </c>
      <c r="AK9" s="72">
        <v>0</v>
      </c>
      <c r="AL9" s="73" t="s">
        <v>275</v>
      </c>
      <c r="AM9" s="72">
        <f t="shared" si="21"/>
        <v>1286253</v>
      </c>
      <c r="AN9" s="72">
        <f t="shared" si="22"/>
        <v>260861</v>
      </c>
      <c r="AO9" s="72">
        <v>57262</v>
      </c>
      <c r="AP9" s="72">
        <v>146337</v>
      </c>
      <c r="AQ9" s="72">
        <v>57262</v>
      </c>
      <c r="AR9" s="72">
        <v>0</v>
      </c>
      <c r="AS9" s="72">
        <f t="shared" si="23"/>
        <v>353712</v>
      </c>
      <c r="AT9" s="72">
        <v>0</v>
      </c>
      <c r="AU9" s="72">
        <v>353712</v>
      </c>
      <c r="AV9" s="72">
        <v>0</v>
      </c>
      <c r="AW9" s="72">
        <v>16841</v>
      </c>
      <c r="AX9" s="72">
        <f t="shared" si="24"/>
        <v>654839</v>
      </c>
      <c r="AY9" s="72">
        <v>267000</v>
      </c>
      <c r="AZ9" s="72">
        <v>359086</v>
      </c>
      <c r="BA9" s="72">
        <v>26030</v>
      </c>
      <c r="BB9" s="72">
        <v>2723</v>
      </c>
      <c r="BC9" s="73" t="s">
        <v>275</v>
      </c>
      <c r="BD9" s="72">
        <v>0</v>
      </c>
      <c r="BE9" s="72">
        <v>0</v>
      </c>
      <c r="BF9" s="72">
        <f t="shared" si="25"/>
        <v>1311825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275</v>
      </c>
      <c r="BO9" s="72">
        <f t="shared" si="28"/>
        <v>199229</v>
      </c>
      <c r="BP9" s="72">
        <f t="shared" si="29"/>
        <v>54639</v>
      </c>
      <c r="BQ9" s="72">
        <v>31144</v>
      </c>
      <c r="BR9" s="72">
        <v>0</v>
      </c>
      <c r="BS9" s="72">
        <v>23495</v>
      </c>
      <c r="BT9" s="72">
        <v>0</v>
      </c>
      <c r="BU9" s="72">
        <f t="shared" si="30"/>
        <v>102835</v>
      </c>
      <c r="BV9" s="72">
        <v>0</v>
      </c>
      <c r="BW9" s="72">
        <v>102835</v>
      </c>
      <c r="BX9" s="72">
        <v>0</v>
      </c>
      <c r="BY9" s="72">
        <v>0</v>
      </c>
      <c r="BZ9" s="72">
        <f t="shared" si="31"/>
        <v>41755</v>
      </c>
      <c r="CA9" s="72">
        <v>28429</v>
      </c>
      <c r="CB9" s="72">
        <v>11850</v>
      </c>
      <c r="CC9" s="72">
        <v>0</v>
      </c>
      <c r="CD9" s="72">
        <v>1476</v>
      </c>
      <c r="CE9" s="73" t="s">
        <v>275</v>
      </c>
      <c r="CF9" s="72">
        <v>0</v>
      </c>
      <c r="CG9" s="72">
        <v>0</v>
      </c>
      <c r="CH9" s="72">
        <f t="shared" si="32"/>
        <v>199229</v>
      </c>
      <c r="CI9" s="72">
        <f t="shared" si="33"/>
        <v>25572</v>
      </c>
      <c r="CJ9" s="72">
        <f t="shared" si="34"/>
        <v>25572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25572</v>
      </c>
      <c r="CO9" s="72">
        <f t="shared" si="39"/>
        <v>0</v>
      </c>
      <c r="CP9" s="73" t="s">
        <v>275</v>
      </c>
      <c r="CQ9" s="72">
        <f t="shared" si="40"/>
        <v>1485482</v>
      </c>
      <c r="CR9" s="72">
        <f t="shared" si="41"/>
        <v>315500</v>
      </c>
      <c r="CS9" s="72">
        <f t="shared" si="42"/>
        <v>88406</v>
      </c>
      <c r="CT9" s="72">
        <f t="shared" si="43"/>
        <v>146337</v>
      </c>
      <c r="CU9" s="72">
        <f t="shared" si="44"/>
        <v>80757</v>
      </c>
      <c r="CV9" s="72">
        <f t="shared" si="45"/>
        <v>0</v>
      </c>
      <c r="CW9" s="72">
        <f t="shared" si="46"/>
        <v>456547</v>
      </c>
      <c r="CX9" s="72">
        <f t="shared" si="47"/>
        <v>0</v>
      </c>
      <c r="CY9" s="72">
        <f t="shared" si="48"/>
        <v>456547</v>
      </c>
      <c r="CZ9" s="72">
        <f t="shared" si="49"/>
        <v>0</v>
      </c>
      <c r="DA9" s="72">
        <f t="shared" si="50"/>
        <v>16841</v>
      </c>
      <c r="DB9" s="72">
        <f t="shared" si="51"/>
        <v>696594</v>
      </c>
      <c r="DC9" s="72">
        <f t="shared" si="52"/>
        <v>295429</v>
      </c>
      <c r="DD9" s="72">
        <f t="shared" si="53"/>
        <v>370936</v>
      </c>
      <c r="DE9" s="72">
        <f t="shared" si="54"/>
        <v>26030</v>
      </c>
      <c r="DF9" s="72">
        <f t="shared" si="55"/>
        <v>4199</v>
      </c>
      <c r="DG9" s="73" t="s">
        <v>275</v>
      </c>
      <c r="DH9" s="72">
        <f t="shared" si="56"/>
        <v>0</v>
      </c>
      <c r="DI9" s="72">
        <f t="shared" si="57"/>
        <v>0</v>
      </c>
      <c r="DJ9" s="72">
        <f t="shared" si="58"/>
        <v>1511054</v>
      </c>
    </row>
    <row r="10" spans="1:114" s="50" customFormat="1" ht="12" customHeight="1">
      <c r="A10" s="51" t="s">
        <v>276</v>
      </c>
      <c r="B10" s="64" t="s">
        <v>281</v>
      </c>
      <c r="C10" s="51" t="s">
        <v>282</v>
      </c>
      <c r="D10" s="72">
        <f t="shared" si="6"/>
        <v>195086</v>
      </c>
      <c r="E10" s="72">
        <f t="shared" si="7"/>
        <v>145379</v>
      </c>
      <c r="F10" s="72">
        <v>0</v>
      </c>
      <c r="G10" s="72">
        <v>0</v>
      </c>
      <c r="H10" s="72">
        <v>0</v>
      </c>
      <c r="I10" s="72">
        <v>131448</v>
      </c>
      <c r="J10" s="72">
        <v>741951</v>
      </c>
      <c r="K10" s="72">
        <v>13931</v>
      </c>
      <c r="L10" s="72">
        <v>49707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195086</v>
      </c>
      <c r="W10" s="72">
        <f t="shared" si="11"/>
        <v>145379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131448</v>
      </c>
      <c r="AB10" s="72">
        <f t="shared" si="16"/>
        <v>741951</v>
      </c>
      <c r="AC10" s="72">
        <f t="shared" si="17"/>
        <v>13931</v>
      </c>
      <c r="AD10" s="72">
        <f t="shared" si="18"/>
        <v>49707</v>
      </c>
      <c r="AE10" s="72">
        <f t="shared" si="19"/>
        <v>32146</v>
      </c>
      <c r="AF10" s="72">
        <f t="shared" si="20"/>
        <v>32146</v>
      </c>
      <c r="AG10" s="72">
        <v>0</v>
      </c>
      <c r="AH10" s="72">
        <v>0</v>
      </c>
      <c r="AI10" s="72">
        <v>32146</v>
      </c>
      <c r="AJ10" s="72">
        <v>0</v>
      </c>
      <c r="AK10" s="72">
        <v>0</v>
      </c>
      <c r="AL10" s="73" t="s">
        <v>275</v>
      </c>
      <c r="AM10" s="72">
        <f t="shared" si="21"/>
        <v>873868</v>
      </c>
      <c r="AN10" s="72">
        <f t="shared" si="22"/>
        <v>241332</v>
      </c>
      <c r="AO10" s="72">
        <v>35535</v>
      </c>
      <c r="AP10" s="72">
        <v>116586</v>
      </c>
      <c r="AQ10" s="72">
        <v>82858</v>
      </c>
      <c r="AR10" s="72">
        <v>6353</v>
      </c>
      <c r="AS10" s="72">
        <f t="shared" si="23"/>
        <v>434223</v>
      </c>
      <c r="AT10" s="72">
        <v>48304</v>
      </c>
      <c r="AU10" s="72">
        <v>364411</v>
      </c>
      <c r="AV10" s="72">
        <v>21508</v>
      </c>
      <c r="AW10" s="72">
        <v>14197</v>
      </c>
      <c r="AX10" s="72">
        <f t="shared" si="24"/>
        <v>184116</v>
      </c>
      <c r="AY10" s="72">
        <v>42775</v>
      </c>
      <c r="AZ10" s="72">
        <v>138585</v>
      </c>
      <c r="BA10" s="72">
        <v>2756</v>
      </c>
      <c r="BB10" s="72">
        <v>0</v>
      </c>
      <c r="BC10" s="73" t="s">
        <v>275</v>
      </c>
      <c r="BD10" s="72">
        <v>0</v>
      </c>
      <c r="BE10" s="72">
        <v>31023</v>
      </c>
      <c r="BF10" s="72">
        <f t="shared" si="25"/>
        <v>937037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275</v>
      </c>
      <c r="BO10" s="72">
        <f t="shared" si="28"/>
        <v>0</v>
      </c>
      <c r="BP10" s="72">
        <f t="shared" si="29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30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1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275</v>
      </c>
      <c r="CF10" s="72">
        <v>0</v>
      </c>
      <c r="CG10" s="72">
        <v>0</v>
      </c>
      <c r="CH10" s="72">
        <f t="shared" si="32"/>
        <v>0</v>
      </c>
      <c r="CI10" s="72">
        <f t="shared" si="33"/>
        <v>32146</v>
      </c>
      <c r="CJ10" s="72">
        <f t="shared" si="34"/>
        <v>32146</v>
      </c>
      <c r="CK10" s="72">
        <f t="shared" si="35"/>
        <v>0</v>
      </c>
      <c r="CL10" s="72">
        <f t="shared" si="36"/>
        <v>0</v>
      </c>
      <c r="CM10" s="72">
        <f t="shared" si="37"/>
        <v>32146</v>
      </c>
      <c r="CN10" s="72">
        <f t="shared" si="38"/>
        <v>0</v>
      </c>
      <c r="CO10" s="72">
        <f t="shared" si="39"/>
        <v>0</v>
      </c>
      <c r="CP10" s="73" t="s">
        <v>275</v>
      </c>
      <c r="CQ10" s="72">
        <f t="shared" si="40"/>
        <v>873868</v>
      </c>
      <c r="CR10" s="72">
        <f t="shared" si="41"/>
        <v>241332</v>
      </c>
      <c r="CS10" s="72">
        <f t="shared" si="42"/>
        <v>35535</v>
      </c>
      <c r="CT10" s="72">
        <f t="shared" si="43"/>
        <v>116586</v>
      </c>
      <c r="CU10" s="72">
        <f t="shared" si="44"/>
        <v>82858</v>
      </c>
      <c r="CV10" s="72">
        <f t="shared" si="45"/>
        <v>6353</v>
      </c>
      <c r="CW10" s="72">
        <f t="shared" si="46"/>
        <v>434223</v>
      </c>
      <c r="CX10" s="72">
        <f t="shared" si="47"/>
        <v>48304</v>
      </c>
      <c r="CY10" s="72">
        <f t="shared" si="48"/>
        <v>364411</v>
      </c>
      <c r="CZ10" s="72">
        <f t="shared" si="49"/>
        <v>21508</v>
      </c>
      <c r="DA10" s="72">
        <f t="shared" si="50"/>
        <v>14197</v>
      </c>
      <c r="DB10" s="72">
        <f t="shared" si="51"/>
        <v>184116</v>
      </c>
      <c r="DC10" s="72">
        <f t="shared" si="52"/>
        <v>42775</v>
      </c>
      <c r="DD10" s="72">
        <f t="shared" si="53"/>
        <v>138585</v>
      </c>
      <c r="DE10" s="72">
        <f t="shared" si="54"/>
        <v>2756</v>
      </c>
      <c r="DF10" s="72">
        <f t="shared" si="55"/>
        <v>0</v>
      </c>
      <c r="DG10" s="73" t="s">
        <v>275</v>
      </c>
      <c r="DH10" s="72">
        <f t="shared" si="56"/>
        <v>0</v>
      </c>
      <c r="DI10" s="72">
        <f t="shared" si="57"/>
        <v>31023</v>
      </c>
      <c r="DJ10" s="72">
        <f t="shared" si="58"/>
        <v>937037</v>
      </c>
    </row>
    <row r="11" spans="1:114" s="50" customFormat="1" ht="12" customHeight="1">
      <c r="A11" s="51" t="s">
        <v>276</v>
      </c>
      <c r="B11" s="64" t="s">
        <v>283</v>
      </c>
      <c r="C11" s="51" t="s">
        <v>284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41295</v>
      </c>
      <c r="N11" s="72">
        <f t="shared" si="9"/>
        <v>41295</v>
      </c>
      <c r="O11" s="72">
        <v>0</v>
      </c>
      <c r="P11" s="72">
        <v>0</v>
      </c>
      <c r="Q11" s="72">
        <v>0</v>
      </c>
      <c r="R11" s="72">
        <v>41295</v>
      </c>
      <c r="S11" s="72">
        <v>150385</v>
      </c>
      <c r="T11" s="72">
        <v>0</v>
      </c>
      <c r="U11" s="72">
        <v>0</v>
      </c>
      <c r="V11" s="72">
        <f t="shared" si="10"/>
        <v>41295</v>
      </c>
      <c r="W11" s="72">
        <f t="shared" si="11"/>
        <v>41295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41295</v>
      </c>
      <c r="AB11" s="72">
        <f t="shared" si="16"/>
        <v>150385</v>
      </c>
      <c r="AC11" s="72">
        <f t="shared" si="17"/>
        <v>0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275</v>
      </c>
      <c r="AM11" s="72">
        <f t="shared" si="21"/>
        <v>0</v>
      </c>
      <c r="AN11" s="72">
        <f t="shared" si="22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23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4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275</v>
      </c>
      <c r="BD11" s="72">
        <v>0</v>
      </c>
      <c r="BE11" s="72">
        <v>0</v>
      </c>
      <c r="BF11" s="72">
        <f t="shared" si="25"/>
        <v>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275</v>
      </c>
      <c r="BO11" s="72">
        <f t="shared" si="28"/>
        <v>190572</v>
      </c>
      <c r="BP11" s="72">
        <f t="shared" si="29"/>
        <v>24315</v>
      </c>
      <c r="BQ11" s="72">
        <v>24315</v>
      </c>
      <c r="BR11" s="72">
        <v>0</v>
      </c>
      <c r="BS11" s="72">
        <v>0</v>
      </c>
      <c r="BT11" s="72">
        <v>0</v>
      </c>
      <c r="BU11" s="72">
        <f t="shared" si="30"/>
        <v>133184</v>
      </c>
      <c r="BV11" s="72">
        <v>0</v>
      </c>
      <c r="BW11" s="72">
        <v>133184</v>
      </c>
      <c r="BX11" s="72">
        <v>0</v>
      </c>
      <c r="BY11" s="72">
        <v>0</v>
      </c>
      <c r="BZ11" s="72">
        <f t="shared" si="31"/>
        <v>33073</v>
      </c>
      <c r="CA11" s="72">
        <v>0</v>
      </c>
      <c r="CB11" s="72">
        <v>33073</v>
      </c>
      <c r="CC11" s="72">
        <v>0</v>
      </c>
      <c r="CD11" s="72">
        <v>0</v>
      </c>
      <c r="CE11" s="73" t="s">
        <v>275</v>
      </c>
      <c r="CF11" s="72">
        <v>0</v>
      </c>
      <c r="CG11" s="72">
        <v>1108</v>
      </c>
      <c r="CH11" s="72">
        <f t="shared" si="32"/>
        <v>191680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275</v>
      </c>
      <c r="CQ11" s="72">
        <f t="shared" si="40"/>
        <v>190572</v>
      </c>
      <c r="CR11" s="72">
        <f t="shared" si="41"/>
        <v>24315</v>
      </c>
      <c r="CS11" s="72">
        <f t="shared" si="42"/>
        <v>24315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133184</v>
      </c>
      <c r="CX11" s="72">
        <f t="shared" si="47"/>
        <v>0</v>
      </c>
      <c r="CY11" s="72">
        <f t="shared" si="48"/>
        <v>133184</v>
      </c>
      <c r="CZ11" s="72">
        <f t="shared" si="49"/>
        <v>0</v>
      </c>
      <c r="DA11" s="72">
        <f t="shared" si="50"/>
        <v>0</v>
      </c>
      <c r="DB11" s="72">
        <f t="shared" si="51"/>
        <v>33073</v>
      </c>
      <c r="DC11" s="72">
        <f t="shared" si="52"/>
        <v>0</v>
      </c>
      <c r="DD11" s="72">
        <f t="shared" si="53"/>
        <v>33073</v>
      </c>
      <c r="DE11" s="72">
        <f t="shared" si="54"/>
        <v>0</v>
      </c>
      <c r="DF11" s="72">
        <f t="shared" si="55"/>
        <v>0</v>
      </c>
      <c r="DG11" s="73" t="s">
        <v>275</v>
      </c>
      <c r="DH11" s="72">
        <f t="shared" si="56"/>
        <v>0</v>
      </c>
      <c r="DI11" s="72">
        <f t="shared" si="57"/>
        <v>1108</v>
      </c>
      <c r="DJ11" s="72">
        <f t="shared" si="58"/>
        <v>191680</v>
      </c>
    </row>
    <row r="12" spans="1:114" s="50" customFormat="1" ht="12" customHeight="1">
      <c r="A12" s="53" t="s">
        <v>276</v>
      </c>
      <c r="B12" s="54" t="s">
        <v>285</v>
      </c>
      <c r="C12" s="53" t="s">
        <v>286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16263</v>
      </c>
      <c r="N12" s="74">
        <f t="shared" si="9"/>
        <v>16263</v>
      </c>
      <c r="O12" s="74">
        <v>0</v>
      </c>
      <c r="P12" s="74">
        <v>0</v>
      </c>
      <c r="Q12" s="74">
        <v>0</v>
      </c>
      <c r="R12" s="74">
        <v>14305</v>
      </c>
      <c r="S12" s="74">
        <v>160069</v>
      </c>
      <c r="T12" s="74">
        <v>1958</v>
      </c>
      <c r="U12" s="74">
        <v>0</v>
      </c>
      <c r="V12" s="74">
        <f t="shared" si="10"/>
        <v>16263</v>
      </c>
      <c r="W12" s="74">
        <f t="shared" si="11"/>
        <v>16263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14305</v>
      </c>
      <c r="AB12" s="74">
        <f t="shared" si="16"/>
        <v>160069</v>
      </c>
      <c r="AC12" s="74">
        <f t="shared" si="17"/>
        <v>1958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275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275</v>
      </c>
      <c r="BD12" s="74">
        <v>0</v>
      </c>
      <c r="BE12" s="74">
        <v>0</v>
      </c>
      <c r="BF12" s="74">
        <f t="shared" si="25"/>
        <v>0</v>
      </c>
      <c r="BG12" s="74">
        <f t="shared" si="26"/>
        <v>28560</v>
      </c>
      <c r="BH12" s="74">
        <f t="shared" si="27"/>
        <v>28560</v>
      </c>
      <c r="BI12" s="74">
        <v>0</v>
      </c>
      <c r="BJ12" s="74">
        <v>28560</v>
      </c>
      <c r="BK12" s="74">
        <v>0</v>
      </c>
      <c r="BL12" s="74">
        <v>0</v>
      </c>
      <c r="BM12" s="74">
        <v>0</v>
      </c>
      <c r="BN12" s="75" t="s">
        <v>275</v>
      </c>
      <c r="BO12" s="74">
        <f t="shared" si="28"/>
        <v>147772</v>
      </c>
      <c r="BP12" s="74">
        <f t="shared" si="29"/>
        <v>69237</v>
      </c>
      <c r="BQ12" s="74">
        <v>30187</v>
      </c>
      <c r="BR12" s="74">
        <v>0</v>
      </c>
      <c r="BS12" s="74">
        <v>39050</v>
      </c>
      <c r="BT12" s="74">
        <v>0</v>
      </c>
      <c r="BU12" s="74">
        <f t="shared" si="30"/>
        <v>78535</v>
      </c>
      <c r="BV12" s="74">
        <v>0</v>
      </c>
      <c r="BW12" s="74">
        <v>78535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275</v>
      </c>
      <c r="CF12" s="74">
        <v>0</v>
      </c>
      <c r="CG12" s="74">
        <v>0</v>
      </c>
      <c r="CH12" s="74">
        <f t="shared" si="32"/>
        <v>176332</v>
      </c>
      <c r="CI12" s="74">
        <f t="shared" si="33"/>
        <v>28560</v>
      </c>
      <c r="CJ12" s="74">
        <f t="shared" si="34"/>
        <v>28560</v>
      </c>
      <c r="CK12" s="74">
        <f t="shared" si="35"/>
        <v>0</v>
      </c>
      <c r="CL12" s="74">
        <f t="shared" si="36"/>
        <v>28560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275</v>
      </c>
      <c r="CQ12" s="74">
        <f t="shared" si="40"/>
        <v>147772</v>
      </c>
      <c r="CR12" s="74">
        <f t="shared" si="41"/>
        <v>69237</v>
      </c>
      <c r="CS12" s="74">
        <f t="shared" si="42"/>
        <v>30187</v>
      </c>
      <c r="CT12" s="74">
        <f t="shared" si="43"/>
        <v>0</v>
      </c>
      <c r="CU12" s="74">
        <f t="shared" si="44"/>
        <v>39050</v>
      </c>
      <c r="CV12" s="74">
        <f t="shared" si="45"/>
        <v>0</v>
      </c>
      <c r="CW12" s="74">
        <f t="shared" si="46"/>
        <v>78535</v>
      </c>
      <c r="CX12" s="74">
        <f t="shared" si="47"/>
        <v>0</v>
      </c>
      <c r="CY12" s="74">
        <f t="shared" si="48"/>
        <v>78535</v>
      </c>
      <c r="CZ12" s="74">
        <f t="shared" si="49"/>
        <v>0</v>
      </c>
      <c r="DA12" s="74">
        <f t="shared" si="50"/>
        <v>0</v>
      </c>
      <c r="DB12" s="74">
        <f t="shared" si="51"/>
        <v>0</v>
      </c>
      <c r="DC12" s="74">
        <f t="shared" si="52"/>
        <v>0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5" t="s">
        <v>275</v>
      </c>
      <c r="DH12" s="74">
        <f t="shared" si="56"/>
        <v>0</v>
      </c>
      <c r="DI12" s="74">
        <f t="shared" si="57"/>
        <v>0</v>
      </c>
      <c r="DJ12" s="74">
        <f t="shared" si="58"/>
        <v>176332</v>
      </c>
    </row>
    <row r="13" spans="1:114" s="50" customFormat="1" ht="12" customHeight="1">
      <c r="A13" s="53" t="s">
        <v>276</v>
      </c>
      <c r="B13" s="54" t="s">
        <v>287</v>
      </c>
      <c r="C13" s="53" t="s">
        <v>288</v>
      </c>
      <c r="D13" s="74">
        <f t="shared" si="6"/>
        <v>96805</v>
      </c>
      <c r="E13" s="74">
        <f t="shared" si="7"/>
        <v>68257</v>
      </c>
      <c r="F13" s="74">
        <v>0</v>
      </c>
      <c r="G13" s="74">
        <v>0</v>
      </c>
      <c r="H13" s="74">
        <v>0</v>
      </c>
      <c r="I13" s="74">
        <v>68257</v>
      </c>
      <c r="J13" s="74">
        <v>240407</v>
      </c>
      <c r="K13" s="74">
        <v>0</v>
      </c>
      <c r="L13" s="74">
        <v>28548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96805</v>
      </c>
      <c r="W13" s="74">
        <f t="shared" si="11"/>
        <v>68257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68257</v>
      </c>
      <c r="AB13" s="74">
        <f t="shared" si="16"/>
        <v>240407</v>
      </c>
      <c r="AC13" s="74">
        <f t="shared" si="17"/>
        <v>0</v>
      </c>
      <c r="AD13" s="74">
        <f t="shared" si="18"/>
        <v>28548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275</v>
      </c>
      <c r="AM13" s="74">
        <f t="shared" si="21"/>
        <v>337212</v>
      </c>
      <c r="AN13" s="74">
        <f t="shared" si="22"/>
        <v>131155</v>
      </c>
      <c r="AO13" s="74">
        <v>62577</v>
      </c>
      <c r="AP13" s="74">
        <v>0</v>
      </c>
      <c r="AQ13" s="74">
        <v>68578</v>
      </c>
      <c r="AR13" s="74">
        <v>0</v>
      </c>
      <c r="AS13" s="74">
        <f t="shared" si="23"/>
        <v>173820</v>
      </c>
      <c r="AT13" s="74">
        <v>0</v>
      </c>
      <c r="AU13" s="74">
        <v>173820</v>
      </c>
      <c r="AV13" s="74">
        <v>0</v>
      </c>
      <c r="AW13" s="74">
        <v>0</v>
      </c>
      <c r="AX13" s="74">
        <f t="shared" si="24"/>
        <v>32237</v>
      </c>
      <c r="AY13" s="74">
        <v>0</v>
      </c>
      <c r="AZ13" s="74">
        <v>0</v>
      </c>
      <c r="BA13" s="74">
        <v>0</v>
      </c>
      <c r="BB13" s="74">
        <v>32237</v>
      </c>
      <c r="BC13" s="75" t="s">
        <v>275</v>
      </c>
      <c r="BD13" s="74">
        <v>0</v>
      </c>
      <c r="BE13" s="74">
        <v>0</v>
      </c>
      <c r="BF13" s="74">
        <f t="shared" si="25"/>
        <v>337212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275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275</v>
      </c>
      <c r="CF13" s="74">
        <v>0</v>
      </c>
      <c r="CG13" s="74">
        <v>0</v>
      </c>
      <c r="CH13" s="74">
        <f t="shared" si="32"/>
        <v>0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275</v>
      </c>
      <c r="CQ13" s="74">
        <f t="shared" si="40"/>
        <v>337212</v>
      </c>
      <c r="CR13" s="74">
        <f t="shared" si="41"/>
        <v>131155</v>
      </c>
      <c r="CS13" s="74">
        <f t="shared" si="42"/>
        <v>62577</v>
      </c>
      <c r="CT13" s="74">
        <f t="shared" si="43"/>
        <v>0</v>
      </c>
      <c r="CU13" s="74">
        <f t="shared" si="44"/>
        <v>68578</v>
      </c>
      <c r="CV13" s="74">
        <f t="shared" si="45"/>
        <v>0</v>
      </c>
      <c r="CW13" s="74">
        <f t="shared" si="46"/>
        <v>173820</v>
      </c>
      <c r="CX13" s="74">
        <f t="shared" si="47"/>
        <v>0</v>
      </c>
      <c r="CY13" s="74">
        <f t="shared" si="48"/>
        <v>173820</v>
      </c>
      <c r="CZ13" s="74">
        <f t="shared" si="49"/>
        <v>0</v>
      </c>
      <c r="DA13" s="74">
        <f t="shared" si="50"/>
        <v>0</v>
      </c>
      <c r="DB13" s="74">
        <f t="shared" si="51"/>
        <v>32237</v>
      </c>
      <c r="DC13" s="74">
        <f t="shared" si="52"/>
        <v>0</v>
      </c>
      <c r="DD13" s="74">
        <f t="shared" si="53"/>
        <v>0</v>
      </c>
      <c r="DE13" s="74">
        <f t="shared" si="54"/>
        <v>0</v>
      </c>
      <c r="DF13" s="74">
        <f t="shared" si="55"/>
        <v>32237</v>
      </c>
      <c r="DG13" s="75" t="s">
        <v>275</v>
      </c>
      <c r="DH13" s="74">
        <f t="shared" si="56"/>
        <v>0</v>
      </c>
      <c r="DI13" s="74">
        <f t="shared" si="57"/>
        <v>0</v>
      </c>
      <c r="DJ13" s="74">
        <f t="shared" si="58"/>
        <v>337212</v>
      </c>
    </row>
    <row r="14" spans="1:114" s="50" customFormat="1" ht="12" customHeight="1">
      <c r="A14" s="53" t="s">
        <v>276</v>
      </c>
      <c r="B14" s="54" t="s">
        <v>289</v>
      </c>
      <c r="C14" s="53" t="s">
        <v>290</v>
      </c>
      <c r="D14" s="74">
        <f t="shared" si="6"/>
        <v>1096</v>
      </c>
      <c r="E14" s="74">
        <f t="shared" si="7"/>
        <v>1096</v>
      </c>
      <c r="F14" s="74">
        <v>0</v>
      </c>
      <c r="G14" s="74">
        <v>0</v>
      </c>
      <c r="H14" s="74">
        <v>0</v>
      </c>
      <c r="I14" s="74">
        <v>1096</v>
      </c>
      <c r="J14" s="74">
        <v>152464</v>
      </c>
      <c r="K14" s="74">
        <v>0</v>
      </c>
      <c r="L14" s="74">
        <v>0</v>
      </c>
      <c r="M14" s="74">
        <f t="shared" si="8"/>
        <v>1874</v>
      </c>
      <c r="N14" s="74">
        <f t="shared" si="9"/>
        <v>1874</v>
      </c>
      <c r="O14" s="74">
        <v>0</v>
      </c>
      <c r="P14" s="74">
        <v>0</v>
      </c>
      <c r="Q14" s="74">
        <v>0</v>
      </c>
      <c r="R14" s="74">
        <v>1874</v>
      </c>
      <c r="S14" s="74">
        <v>164137</v>
      </c>
      <c r="T14" s="74">
        <v>0</v>
      </c>
      <c r="U14" s="74">
        <v>0</v>
      </c>
      <c r="V14" s="74">
        <f t="shared" si="10"/>
        <v>2970</v>
      </c>
      <c r="W14" s="74">
        <f t="shared" si="11"/>
        <v>2970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2970</v>
      </c>
      <c r="AB14" s="74">
        <f t="shared" si="16"/>
        <v>316601</v>
      </c>
      <c r="AC14" s="74">
        <f t="shared" si="17"/>
        <v>0</v>
      </c>
      <c r="AD14" s="74">
        <f t="shared" si="18"/>
        <v>0</v>
      </c>
      <c r="AE14" s="74">
        <f t="shared" si="19"/>
        <v>20998</v>
      </c>
      <c r="AF14" s="74">
        <f t="shared" si="20"/>
        <v>20998</v>
      </c>
      <c r="AG14" s="74">
        <v>0</v>
      </c>
      <c r="AH14" s="74">
        <v>20998</v>
      </c>
      <c r="AI14" s="74">
        <v>0</v>
      </c>
      <c r="AJ14" s="74">
        <v>0</v>
      </c>
      <c r="AK14" s="74">
        <v>0</v>
      </c>
      <c r="AL14" s="75" t="s">
        <v>275</v>
      </c>
      <c r="AM14" s="74">
        <f t="shared" si="21"/>
        <v>132562</v>
      </c>
      <c r="AN14" s="74">
        <f t="shared" si="22"/>
        <v>30982</v>
      </c>
      <c r="AO14" s="74">
        <v>12710</v>
      </c>
      <c r="AP14" s="74">
        <v>0</v>
      </c>
      <c r="AQ14" s="74">
        <v>18272</v>
      </c>
      <c r="AR14" s="74">
        <v>0</v>
      </c>
      <c r="AS14" s="74">
        <f t="shared" si="23"/>
        <v>26335</v>
      </c>
      <c r="AT14" s="74">
        <v>0</v>
      </c>
      <c r="AU14" s="74">
        <v>26335</v>
      </c>
      <c r="AV14" s="74">
        <v>0</v>
      </c>
      <c r="AW14" s="74">
        <v>0</v>
      </c>
      <c r="AX14" s="74">
        <f t="shared" si="24"/>
        <v>75245</v>
      </c>
      <c r="AY14" s="74">
        <v>0</v>
      </c>
      <c r="AZ14" s="74">
        <v>73738</v>
      </c>
      <c r="BA14" s="74">
        <v>1507</v>
      </c>
      <c r="BB14" s="74">
        <v>0</v>
      </c>
      <c r="BC14" s="75" t="s">
        <v>275</v>
      </c>
      <c r="BD14" s="74">
        <v>0</v>
      </c>
      <c r="BE14" s="74">
        <v>0</v>
      </c>
      <c r="BF14" s="74">
        <f t="shared" si="25"/>
        <v>153560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275</v>
      </c>
      <c r="BO14" s="74">
        <f t="shared" si="28"/>
        <v>166011</v>
      </c>
      <c r="BP14" s="74">
        <f t="shared" si="29"/>
        <v>60901</v>
      </c>
      <c r="BQ14" s="74">
        <v>27785</v>
      </c>
      <c r="BR14" s="74">
        <v>0</v>
      </c>
      <c r="BS14" s="74">
        <v>33116</v>
      </c>
      <c r="BT14" s="74">
        <v>0</v>
      </c>
      <c r="BU14" s="74">
        <f t="shared" si="30"/>
        <v>85397</v>
      </c>
      <c r="BV14" s="74">
        <v>0</v>
      </c>
      <c r="BW14" s="74">
        <v>85397</v>
      </c>
      <c r="BX14" s="74">
        <v>0</v>
      </c>
      <c r="BY14" s="74">
        <v>0</v>
      </c>
      <c r="BZ14" s="74">
        <f t="shared" si="31"/>
        <v>19713</v>
      </c>
      <c r="CA14" s="74">
        <v>0</v>
      </c>
      <c r="CB14" s="74">
        <v>18478</v>
      </c>
      <c r="CC14" s="74">
        <v>1235</v>
      </c>
      <c r="CD14" s="74">
        <v>0</v>
      </c>
      <c r="CE14" s="75" t="s">
        <v>275</v>
      </c>
      <c r="CF14" s="74">
        <v>0</v>
      </c>
      <c r="CG14" s="74">
        <v>0</v>
      </c>
      <c r="CH14" s="74">
        <f t="shared" si="32"/>
        <v>166011</v>
      </c>
      <c r="CI14" s="74">
        <f t="shared" si="33"/>
        <v>20998</v>
      </c>
      <c r="CJ14" s="74">
        <f t="shared" si="34"/>
        <v>20998</v>
      </c>
      <c r="CK14" s="74">
        <f t="shared" si="35"/>
        <v>0</v>
      </c>
      <c r="CL14" s="74">
        <f t="shared" si="36"/>
        <v>20998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275</v>
      </c>
      <c r="CQ14" s="74">
        <f t="shared" si="40"/>
        <v>298573</v>
      </c>
      <c r="CR14" s="74">
        <f t="shared" si="41"/>
        <v>91883</v>
      </c>
      <c r="CS14" s="74">
        <f t="shared" si="42"/>
        <v>40495</v>
      </c>
      <c r="CT14" s="74">
        <f t="shared" si="43"/>
        <v>0</v>
      </c>
      <c r="CU14" s="74">
        <f t="shared" si="44"/>
        <v>51388</v>
      </c>
      <c r="CV14" s="74">
        <f t="shared" si="45"/>
        <v>0</v>
      </c>
      <c r="CW14" s="74">
        <f t="shared" si="46"/>
        <v>111732</v>
      </c>
      <c r="CX14" s="74">
        <f t="shared" si="47"/>
        <v>0</v>
      </c>
      <c r="CY14" s="74">
        <f t="shared" si="48"/>
        <v>111732</v>
      </c>
      <c r="CZ14" s="74">
        <f t="shared" si="49"/>
        <v>0</v>
      </c>
      <c r="DA14" s="74">
        <f t="shared" si="50"/>
        <v>0</v>
      </c>
      <c r="DB14" s="74">
        <f t="shared" si="51"/>
        <v>94958</v>
      </c>
      <c r="DC14" s="74">
        <f t="shared" si="52"/>
        <v>0</v>
      </c>
      <c r="DD14" s="74">
        <f t="shared" si="53"/>
        <v>92216</v>
      </c>
      <c r="DE14" s="74">
        <f t="shared" si="54"/>
        <v>2742</v>
      </c>
      <c r="DF14" s="74">
        <f t="shared" si="55"/>
        <v>0</v>
      </c>
      <c r="DG14" s="75" t="s">
        <v>275</v>
      </c>
      <c r="DH14" s="74">
        <f t="shared" si="56"/>
        <v>0</v>
      </c>
      <c r="DI14" s="74">
        <f t="shared" si="57"/>
        <v>0</v>
      </c>
      <c r="DJ14" s="74">
        <f t="shared" si="58"/>
        <v>319571</v>
      </c>
    </row>
    <row r="15" spans="1:114" s="50" customFormat="1" ht="12" customHeight="1">
      <c r="A15" s="53" t="s">
        <v>276</v>
      </c>
      <c r="B15" s="54" t="s">
        <v>291</v>
      </c>
      <c r="C15" s="53" t="s">
        <v>292</v>
      </c>
      <c r="D15" s="74">
        <f t="shared" si="6"/>
        <v>19814</v>
      </c>
      <c r="E15" s="74">
        <f t="shared" si="7"/>
        <v>41965</v>
      </c>
      <c r="F15" s="74">
        <v>0</v>
      </c>
      <c r="G15" s="74">
        <v>0</v>
      </c>
      <c r="H15" s="74">
        <v>0</v>
      </c>
      <c r="I15" s="74">
        <v>41965</v>
      </c>
      <c r="J15" s="74">
        <v>73258</v>
      </c>
      <c r="K15" s="74">
        <v>0</v>
      </c>
      <c r="L15" s="74">
        <v>-22151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19814</v>
      </c>
      <c r="W15" s="74">
        <f t="shared" si="11"/>
        <v>41965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41965</v>
      </c>
      <c r="AB15" s="74">
        <f t="shared" si="16"/>
        <v>73258</v>
      </c>
      <c r="AC15" s="74">
        <f t="shared" si="17"/>
        <v>0</v>
      </c>
      <c r="AD15" s="74">
        <f t="shared" si="18"/>
        <v>-22151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275</v>
      </c>
      <c r="AM15" s="74">
        <f t="shared" si="21"/>
        <v>76521</v>
      </c>
      <c r="AN15" s="74">
        <f t="shared" si="22"/>
        <v>14988</v>
      </c>
      <c r="AO15" s="74">
        <v>2088</v>
      </c>
      <c r="AP15" s="74">
        <v>0</v>
      </c>
      <c r="AQ15" s="74">
        <v>12900</v>
      </c>
      <c r="AR15" s="74">
        <v>0</v>
      </c>
      <c r="AS15" s="74">
        <f t="shared" si="23"/>
        <v>18064</v>
      </c>
      <c r="AT15" s="74">
        <v>0</v>
      </c>
      <c r="AU15" s="74">
        <v>18064</v>
      </c>
      <c r="AV15" s="74">
        <v>0</v>
      </c>
      <c r="AW15" s="74">
        <v>0</v>
      </c>
      <c r="AX15" s="74">
        <f t="shared" si="24"/>
        <v>43469</v>
      </c>
      <c r="AY15" s="74">
        <v>0</v>
      </c>
      <c r="AZ15" s="74">
        <v>41856</v>
      </c>
      <c r="BA15" s="74">
        <v>0</v>
      </c>
      <c r="BB15" s="74">
        <v>1613</v>
      </c>
      <c r="BC15" s="75" t="s">
        <v>275</v>
      </c>
      <c r="BD15" s="74">
        <v>0</v>
      </c>
      <c r="BE15" s="74">
        <v>16551</v>
      </c>
      <c r="BF15" s="74">
        <f t="shared" si="25"/>
        <v>93072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275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275</v>
      </c>
      <c r="CF15" s="74">
        <v>0</v>
      </c>
      <c r="CG15" s="74">
        <v>0</v>
      </c>
      <c r="CH15" s="74">
        <f t="shared" si="32"/>
        <v>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275</v>
      </c>
      <c r="CQ15" s="74">
        <f t="shared" si="40"/>
        <v>76521</v>
      </c>
      <c r="CR15" s="74">
        <f t="shared" si="41"/>
        <v>14988</v>
      </c>
      <c r="CS15" s="74">
        <f t="shared" si="42"/>
        <v>2088</v>
      </c>
      <c r="CT15" s="74">
        <f t="shared" si="43"/>
        <v>0</v>
      </c>
      <c r="CU15" s="74">
        <f t="shared" si="44"/>
        <v>12900</v>
      </c>
      <c r="CV15" s="74">
        <f t="shared" si="45"/>
        <v>0</v>
      </c>
      <c r="CW15" s="74">
        <f t="shared" si="46"/>
        <v>18064</v>
      </c>
      <c r="CX15" s="74">
        <f t="shared" si="47"/>
        <v>0</v>
      </c>
      <c r="CY15" s="74">
        <f t="shared" si="48"/>
        <v>18064</v>
      </c>
      <c r="CZ15" s="74">
        <f t="shared" si="49"/>
        <v>0</v>
      </c>
      <c r="DA15" s="74">
        <f t="shared" si="50"/>
        <v>0</v>
      </c>
      <c r="DB15" s="74">
        <f t="shared" si="51"/>
        <v>43469</v>
      </c>
      <c r="DC15" s="74">
        <f t="shared" si="52"/>
        <v>0</v>
      </c>
      <c r="DD15" s="74">
        <f t="shared" si="53"/>
        <v>41856</v>
      </c>
      <c r="DE15" s="74">
        <f t="shared" si="54"/>
        <v>0</v>
      </c>
      <c r="DF15" s="74">
        <f t="shared" si="55"/>
        <v>1613</v>
      </c>
      <c r="DG15" s="75" t="s">
        <v>275</v>
      </c>
      <c r="DH15" s="74">
        <f t="shared" si="56"/>
        <v>0</v>
      </c>
      <c r="DI15" s="74">
        <f t="shared" si="57"/>
        <v>16551</v>
      </c>
      <c r="DJ15" s="74">
        <f t="shared" si="58"/>
        <v>93072</v>
      </c>
    </row>
    <row r="16" spans="1:114" s="50" customFormat="1" ht="12" customHeight="1">
      <c r="A16" s="53" t="s">
        <v>276</v>
      </c>
      <c r="B16" s="54" t="s">
        <v>293</v>
      </c>
      <c r="C16" s="53" t="s">
        <v>294</v>
      </c>
      <c r="D16" s="74">
        <f t="shared" si="6"/>
        <v>453308</v>
      </c>
      <c r="E16" s="74">
        <f t="shared" si="7"/>
        <v>387203</v>
      </c>
      <c r="F16" s="74">
        <v>0</v>
      </c>
      <c r="G16" s="74">
        <v>0</v>
      </c>
      <c r="H16" s="74">
        <v>368047</v>
      </c>
      <c r="I16" s="74">
        <v>12465</v>
      </c>
      <c r="J16" s="74">
        <v>399394</v>
      </c>
      <c r="K16" s="74">
        <v>6691</v>
      </c>
      <c r="L16" s="74">
        <v>66105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453308</v>
      </c>
      <c r="W16" s="74">
        <f t="shared" si="11"/>
        <v>387203</v>
      </c>
      <c r="X16" s="74">
        <f t="shared" si="12"/>
        <v>0</v>
      </c>
      <c r="Y16" s="74">
        <f t="shared" si="13"/>
        <v>0</v>
      </c>
      <c r="Z16" s="74">
        <f t="shared" si="14"/>
        <v>368047</v>
      </c>
      <c r="AA16" s="74">
        <f t="shared" si="15"/>
        <v>12465</v>
      </c>
      <c r="AB16" s="74">
        <f t="shared" si="16"/>
        <v>399394</v>
      </c>
      <c r="AC16" s="74">
        <f t="shared" si="17"/>
        <v>6691</v>
      </c>
      <c r="AD16" s="74">
        <f t="shared" si="18"/>
        <v>66105</v>
      </c>
      <c r="AE16" s="74">
        <f t="shared" si="19"/>
        <v>367946</v>
      </c>
      <c r="AF16" s="74">
        <f t="shared" si="20"/>
        <v>367946</v>
      </c>
      <c r="AG16" s="74">
        <v>0</v>
      </c>
      <c r="AH16" s="74">
        <v>145339</v>
      </c>
      <c r="AI16" s="74">
        <v>222607</v>
      </c>
      <c r="AJ16" s="74">
        <v>0</v>
      </c>
      <c r="AK16" s="74">
        <v>0</v>
      </c>
      <c r="AL16" s="75" t="s">
        <v>275</v>
      </c>
      <c r="AM16" s="74">
        <f t="shared" si="21"/>
        <v>473342</v>
      </c>
      <c r="AN16" s="74">
        <f t="shared" si="22"/>
        <v>77353</v>
      </c>
      <c r="AO16" s="74">
        <v>29007</v>
      </c>
      <c r="AP16" s="74">
        <v>0</v>
      </c>
      <c r="AQ16" s="74">
        <v>48346</v>
      </c>
      <c r="AR16" s="74">
        <v>0</v>
      </c>
      <c r="AS16" s="74">
        <f t="shared" si="23"/>
        <v>245916</v>
      </c>
      <c r="AT16" s="74">
        <v>0</v>
      </c>
      <c r="AU16" s="74">
        <v>245916</v>
      </c>
      <c r="AV16" s="74">
        <v>0</v>
      </c>
      <c r="AW16" s="74">
        <v>0</v>
      </c>
      <c r="AX16" s="74">
        <f t="shared" si="24"/>
        <v>150073</v>
      </c>
      <c r="AY16" s="74">
        <v>0</v>
      </c>
      <c r="AZ16" s="74">
        <v>150073</v>
      </c>
      <c r="BA16" s="74">
        <v>0</v>
      </c>
      <c r="BB16" s="74">
        <v>0</v>
      </c>
      <c r="BC16" s="75" t="s">
        <v>275</v>
      </c>
      <c r="BD16" s="74">
        <v>0</v>
      </c>
      <c r="BE16" s="74">
        <v>11414</v>
      </c>
      <c r="BF16" s="74">
        <f t="shared" si="25"/>
        <v>852702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275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275</v>
      </c>
      <c r="CF16" s="74">
        <v>0</v>
      </c>
      <c r="CG16" s="74">
        <v>0</v>
      </c>
      <c r="CH16" s="74">
        <f t="shared" si="32"/>
        <v>0</v>
      </c>
      <c r="CI16" s="74">
        <f t="shared" si="33"/>
        <v>367946</v>
      </c>
      <c r="CJ16" s="74">
        <f t="shared" si="34"/>
        <v>367946</v>
      </c>
      <c r="CK16" s="74">
        <f t="shared" si="35"/>
        <v>0</v>
      </c>
      <c r="CL16" s="74">
        <f t="shared" si="36"/>
        <v>145339</v>
      </c>
      <c r="CM16" s="74">
        <f t="shared" si="37"/>
        <v>222607</v>
      </c>
      <c r="CN16" s="74">
        <f t="shared" si="38"/>
        <v>0</v>
      </c>
      <c r="CO16" s="74">
        <f t="shared" si="39"/>
        <v>0</v>
      </c>
      <c r="CP16" s="75" t="s">
        <v>275</v>
      </c>
      <c r="CQ16" s="74">
        <f t="shared" si="40"/>
        <v>473342</v>
      </c>
      <c r="CR16" s="74">
        <f t="shared" si="41"/>
        <v>77353</v>
      </c>
      <c r="CS16" s="74">
        <f t="shared" si="42"/>
        <v>29007</v>
      </c>
      <c r="CT16" s="74">
        <f t="shared" si="43"/>
        <v>0</v>
      </c>
      <c r="CU16" s="74">
        <f t="shared" si="44"/>
        <v>48346</v>
      </c>
      <c r="CV16" s="74">
        <f t="shared" si="45"/>
        <v>0</v>
      </c>
      <c r="CW16" s="74">
        <f t="shared" si="46"/>
        <v>245916</v>
      </c>
      <c r="CX16" s="74">
        <f t="shared" si="47"/>
        <v>0</v>
      </c>
      <c r="CY16" s="74">
        <f t="shared" si="48"/>
        <v>245916</v>
      </c>
      <c r="CZ16" s="74">
        <f t="shared" si="49"/>
        <v>0</v>
      </c>
      <c r="DA16" s="74">
        <f t="shared" si="50"/>
        <v>0</v>
      </c>
      <c r="DB16" s="74">
        <f t="shared" si="51"/>
        <v>150073</v>
      </c>
      <c r="DC16" s="74">
        <f t="shared" si="52"/>
        <v>0</v>
      </c>
      <c r="DD16" s="74">
        <f t="shared" si="53"/>
        <v>150073</v>
      </c>
      <c r="DE16" s="74">
        <f t="shared" si="54"/>
        <v>0</v>
      </c>
      <c r="DF16" s="74">
        <f t="shared" si="55"/>
        <v>0</v>
      </c>
      <c r="DG16" s="75" t="s">
        <v>275</v>
      </c>
      <c r="DH16" s="74">
        <f t="shared" si="56"/>
        <v>0</v>
      </c>
      <c r="DI16" s="74">
        <f t="shared" si="57"/>
        <v>11414</v>
      </c>
      <c r="DJ16" s="74">
        <f t="shared" si="58"/>
        <v>852702</v>
      </c>
    </row>
    <row r="17" spans="1:114" s="50" customFormat="1" ht="12" customHeight="1">
      <c r="A17" s="53" t="s">
        <v>276</v>
      </c>
      <c r="B17" s="54" t="s">
        <v>295</v>
      </c>
      <c r="C17" s="53" t="s">
        <v>296</v>
      </c>
      <c r="D17" s="74">
        <f t="shared" si="6"/>
        <v>239955</v>
      </c>
      <c r="E17" s="74">
        <f t="shared" si="7"/>
        <v>19463</v>
      </c>
      <c r="F17" s="74">
        <v>0</v>
      </c>
      <c r="G17" s="74">
        <v>0</v>
      </c>
      <c r="H17" s="74">
        <v>3500</v>
      </c>
      <c r="I17" s="74">
        <v>15963</v>
      </c>
      <c r="J17" s="74">
        <v>708740</v>
      </c>
      <c r="K17" s="74"/>
      <c r="L17" s="74">
        <v>220492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239955</v>
      </c>
      <c r="W17" s="74">
        <f t="shared" si="11"/>
        <v>19463</v>
      </c>
      <c r="X17" s="74">
        <f t="shared" si="12"/>
        <v>0</v>
      </c>
      <c r="Y17" s="74">
        <f t="shared" si="13"/>
        <v>0</v>
      </c>
      <c r="Z17" s="74">
        <f t="shared" si="14"/>
        <v>3500</v>
      </c>
      <c r="AA17" s="74">
        <f t="shared" si="15"/>
        <v>15963</v>
      </c>
      <c r="AB17" s="74">
        <f t="shared" si="16"/>
        <v>708740</v>
      </c>
      <c r="AC17" s="74">
        <f t="shared" si="17"/>
        <v>0</v>
      </c>
      <c r="AD17" s="74">
        <f t="shared" si="18"/>
        <v>220492</v>
      </c>
      <c r="AE17" s="74">
        <f t="shared" si="19"/>
        <v>520968</v>
      </c>
      <c r="AF17" s="74">
        <f t="shared" si="20"/>
        <v>513135</v>
      </c>
      <c r="AG17" s="74">
        <v>513135</v>
      </c>
      <c r="AH17" s="74">
        <v>0</v>
      </c>
      <c r="AI17" s="74">
        <v>0</v>
      </c>
      <c r="AJ17" s="74">
        <v>0</v>
      </c>
      <c r="AK17" s="74">
        <v>7833</v>
      </c>
      <c r="AL17" s="75" t="s">
        <v>275</v>
      </c>
      <c r="AM17" s="74">
        <f t="shared" si="21"/>
        <v>417573</v>
      </c>
      <c r="AN17" s="74">
        <f t="shared" si="22"/>
        <v>27694</v>
      </c>
      <c r="AO17" s="74">
        <v>27694</v>
      </c>
      <c r="AP17" s="74">
        <v>0</v>
      </c>
      <c r="AQ17" s="74">
        <v>0</v>
      </c>
      <c r="AR17" s="74">
        <v>0</v>
      </c>
      <c r="AS17" s="74">
        <f t="shared" si="23"/>
        <v>170539</v>
      </c>
      <c r="AT17" s="74">
        <v>170539</v>
      </c>
      <c r="AU17" s="74">
        <v>0</v>
      </c>
      <c r="AV17" s="74">
        <v>0</v>
      </c>
      <c r="AW17" s="74">
        <v>4725</v>
      </c>
      <c r="AX17" s="74">
        <f t="shared" si="24"/>
        <v>214615</v>
      </c>
      <c r="AY17" s="74">
        <v>203360</v>
      </c>
      <c r="AZ17" s="74">
        <v>0</v>
      </c>
      <c r="BA17" s="74">
        <v>11255</v>
      </c>
      <c r="BB17" s="74">
        <v>0</v>
      </c>
      <c r="BC17" s="75" t="s">
        <v>275</v>
      </c>
      <c r="BD17" s="74">
        <v>0</v>
      </c>
      <c r="BE17" s="74">
        <v>10154</v>
      </c>
      <c r="BF17" s="74">
        <f t="shared" si="25"/>
        <v>948695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275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275</v>
      </c>
      <c r="CF17" s="74">
        <v>0</v>
      </c>
      <c r="CG17" s="74">
        <v>0</v>
      </c>
      <c r="CH17" s="74">
        <f t="shared" si="32"/>
        <v>0</v>
      </c>
      <c r="CI17" s="74">
        <f t="shared" si="33"/>
        <v>520968</v>
      </c>
      <c r="CJ17" s="74">
        <f t="shared" si="34"/>
        <v>513135</v>
      </c>
      <c r="CK17" s="74">
        <f t="shared" si="35"/>
        <v>513135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7833</v>
      </c>
      <c r="CP17" s="75" t="s">
        <v>275</v>
      </c>
      <c r="CQ17" s="74">
        <f t="shared" si="40"/>
        <v>417573</v>
      </c>
      <c r="CR17" s="74">
        <f t="shared" si="41"/>
        <v>27694</v>
      </c>
      <c r="CS17" s="74">
        <f t="shared" si="42"/>
        <v>27694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170539</v>
      </c>
      <c r="CX17" s="74">
        <f t="shared" si="47"/>
        <v>170539</v>
      </c>
      <c r="CY17" s="74">
        <f t="shared" si="48"/>
        <v>0</v>
      </c>
      <c r="CZ17" s="74">
        <f t="shared" si="49"/>
        <v>0</v>
      </c>
      <c r="DA17" s="74">
        <f t="shared" si="50"/>
        <v>4725</v>
      </c>
      <c r="DB17" s="74">
        <f t="shared" si="51"/>
        <v>214615</v>
      </c>
      <c r="DC17" s="74">
        <f t="shared" si="52"/>
        <v>203360</v>
      </c>
      <c r="DD17" s="74">
        <f t="shared" si="53"/>
        <v>0</v>
      </c>
      <c r="DE17" s="74">
        <f t="shared" si="54"/>
        <v>11255</v>
      </c>
      <c r="DF17" s="74">
        <f t="shared" si="55"/>
        <v>0</v>
      </c>
      <c r="DG17" s="75" t="s">
        <v>275</v>
      </c>
      <c r="DH17" s="74">
        <f t="shared" si="56"/>
        <v>0</v>
      </c>
      <c r="DI17" s="74">
        <f t="shared" si="57"/>
        <v>10154</v>
      </c>
      <c r="DJ17" s="74">
        <f t="shared" si="58"/>
        <v>948695</v>
      </c>
    </row>
    <row r="18" spans="1:114" s="50" customFormat="1" ht="12" customHeight="1">
      <c r="A18" s="53" t="s">
        <v>276</v>
      </c>
      <c r="B18" s="54" t="s">
        <v>297</v>
      </c>
      <c r="C18" s="53" t="s">
        <v>298</v>
      </c>
      <c r="D18" s="74">
        <f t="shared" si="6"/>
        <v>98265</v>
      </c>
      <c r="E18" s="74">
        <f t="shared" si="7"/>
        <v>78444</v>
      </c>
      <c r="F18" s="74">
        <v>0</v>
      </c>
      <c r="G18" s="74">
        <v>0</v>
      </c>
      <c r="H18" s="74">
        <v>0</v>
      </c>
      <c r="I18" s="74">
        <v>67098</v>
      </c>
      <c r="J18" s="74">
        <v>296482</v>
      </c>
      <c r="K18" s="74">
        <v>11346</v>
      </c>
      <c r="L18" s="74">
        <v>19821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10"/>
        <v>98265</v>
      </c>
      <c r="W18" s="74">
        <f t="shared" si="11"/>
        <v>78444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67098</v>
      </c>
      <c r="AB18" s="74">
        <f t="shared" si="16"/>
        <v>296482</v>
      </c>
      <c r="AC18" s="74">
        <f t="shared" si="17"/>
        <v>11346</v>
      </c>
      <c r="AD18" s="74">
        <f t="shared" si="18"/>
        <v>19821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275</v>
      </c>
      <c r="AM18" s="74">
        <f t="shared" si="21"/>
        <v>380087</v>
      </c>
      <c r="AN18" s="74">
        <f t="shared" si="22"/>
        <v>33482</v>
      </c>
      <c r="AO18" s="74">
        <v>33482</v>
      </c>
      <c r="AP18" s="74">
        <v>0</v>
      </c>
      <c r="AQ18" s="74">
        <v>0</v>
      </c>
      <c r="AR18" s="74">
        <v>0</v>
      </c>
      <c r="AS18" s="74">
        <f t="shared" si="23"/>
        <v>152726</v>
      </c>
      <c r="AT18" s="74">
        <v>0</v>
      </c>
      <c r="AU18" s="74">
        <v>152726</v>
      </c>
      <c r="AV18" s="74">
        <v>0</v>
      </c>
      <c r="AW18" s="74">
        <v>0</v>
      </c>
      <c r="AX18" s="74">
        <f t="shared" si="24"/>
        <v>193879</v>
      </c>
      <c r="AY18" s="74">
        <v>0</v>
      </c>
      <c r="AZ18" s="74">
        <v>180812</v>
      </c>
      <c r="BA18" s="74">
        <v>13067</v>
      </c>
      <c r="BB18" s="74">
        <v>0</v>
      </c>
      <c r="BC18" s="75" t="s">
        <v>275</v>
      </c>
      <c r="BD18" s="74">
        <v>0</v>
      </c>
      <c r="BE18" s="74">
        <v>14660</v>
      </c>
      <c r="BF18" s="74">
        <f t="shared" si="25"/>
        <v>394747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275</v>
      </c>
      <c r="BO18" s="74">
        <f t="shared" si="28"/>
        <v>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275</v>
      </c>
      <c r="CF18" s="74">
        <v>0</v>
      </c>
      <c r="CG18" s="74">
        <v>0</v>
      </c>
      <c r="CH18" s="74">
        <f t="shared" si="32"/>
        <v>0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275</v>
      </c>
      <c r="CQ18" s="74">
        <f t="shared" si="40"/>
        <v>380087</v>
      </c>
      <c r="CR18" s="74">
        <f t="shared" si="41"/>
        <v>33482</v>
      </c>
      <c r="CS18" s="74">
        <f t="shared" si="42"/>
        <v>33482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152726</v>
      </c>
      <c r="CX18" s="74">
        <f t="shared" si="47"/>
        <v>0</v>
      </c>
      <c r="CY18" s="74">
        <f t="shared" si="48"/>
        <v>152726</v>
      </c>
      <c r="CZ18" s="74">
        <f t="shared" si="49"/>
        <v>0</v>
      </c>
      <c r="DA18" s="74">
        <f t="shared" si="50"/>
        <v>0</v>
      </c>
      <c r="DB18" s="74">
        <f t="shared" si="51"/>
        <v>193879</v>
      </c>
      <c r="DC18" s="74">
        <f t="shared" si="52"/>
        <v>0</v>
      </c>
      <c r="DD18" s="74">
        <f t="shared" si="53"/>
        <v>180812</v>
      </c>
      <c r="DE18" s="74">
        <f t="shared" si="54"/>
        <v>13067</v>
      </c>
      <c r="DF18" s="74">
        <f t="shared" si="55"/>
        <v>0</v>
      </c>
      <c r="DG18" s="75" t="s">
        <v>275</v>
      </c>
      <c r="DH18" s="74">
        <f t="shared" si="56"/>
        <v>0</v>
      </c>
      <c r="DI18" s="74">
        <f t="shared" si="57"/>
        <v>14660</v>
      </c>
      <c r="DJ18" s="74">
        <f t="shared" si="58"/>
        <v>394747</v>
      </c>
    </row>
    <row r="19" spans="1:114" s="50" customFormat="1" ht="12" customHeight="1">
      <c r="A19" s="53" t="s">
        <v>276</v>
      </c>
      <c r="B19" s="54" t="s">
        <v>299</v>
      </c>
      <c r="C19" s="53" t="s">
        <v>300</v>
      </c>
      <c r="D19" s="74">
        <f t="shared" si="6"/>
        <v>79249</v>
      </c>
      <c r="E19" s="74">
        <f t="shared" si="7"/>
        <v>54168</v>
      </c>
      <c r="F19" s="74">
        <v>0</v>
      </c>
      <c r="G19" s="74">
        <v>0</v>
      </c>
      <c r="H19" s="74">
        <v>0</v>
      </c>
      <c r="I19" s="74">
        <v>48946</v>
      </c>
      <c r="J19" s="74">
        <v>352320</v>
      </c>
      <c r="K19" s="74">
        <v>5222</v>
      </c>
      <c r="L19" s="74">
        <v>25081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10"/>
        <v>79249</v>
      </c>
      <c r="W19" s="74">
        <f t="shared" si="11"/>
        <v>54168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48946</v>
      </c>
      <c r="AB19" s="74">
        <f t="shared" si="16"/>
        <v>352320</v>
      </c>
      <c r="AC19" s="74">
        <f t="shared" si="17"/>
        <v>5222</v>
      </c>
      <c r="AD19" s="74">
        <f t="shared" si="18"/>
        <v>25081</v>
      </c>
      <c r="AE19" s="74">
        <f t="shared" si="19"/>
        <v>1943</v>
      </c>
      <c r="AF19" s="74">
        <f t="shared" si="20"/>
        <v>1943</v>
      </c>
      <c r="AG19" s="74">
        <v>0</v>
      </c>
      <c r="AH19" s="74">
        <v>0</v>
      </c>
      <c r="AI19" s="74">
        <v>1943</v>
      </c>
      <c r="AJ19" s="74">
        <v>0</v>
      </c>
      <c r="AK19" s="74">
        <v>0</v>
      </c>
      <c r="AL19" s="75" t="s">
        <v>275</v>
      </c>
      <c r="AM19" s="74">
        <f t="shared" si="21"/>
        <v>429626</v>
      </c>
      <c r="AN19" s="74">
        <f t="shared" si="22"/>
        <v>125512</v>
      </c>
      <c r="AO19" s="74">
        <v>55222</v>
      </c>
      <c r="AP19" s="74">
        <v>0</v>
      </c>
      <c r="AQ19" s="74">
        <v>62480</v>
      </c>
      <c r="AR19" s="74">
        <v>7810</v>
      </c>
      <c r="AS19" s="74">
        <f t="shared" si="23"/>
        <v>105638</v>
      </c>
      <c r="AT19" s="74">
        <v>0</v>
      </c>
      <c r="AU19" s="74">
        <v>104380</v>
      </c>
      <c r="AV19" s="74">
        <v>1258</v>
      </c>
      <c r="AW19" s="74">
        <v>0</v>
      </c>
      <c r="AX19" s="74">
        <f t="shared" si="24"/>
        <v>198476</v>
      </c>
      <c r="AY19" s="74">
        <v>0</v>
      </c>
      <c r="AZ19" s="74">
        <v>91314</v>
      </c>
      <c r="BA19" s="74">
        <v>0</v>
      </c>
      <c r="BB19" s="74">
        <v>107162</v>
      </c>
      <c r="BC19" s="75" t="s">
        <v>275</v>
      </c>
      <c r="BD19" s="74">
        <v>0</v>
      </c>
      <c r="BE19" s="74">
        <v>0</v>
      </c>
      <c r="BF19" s="74">
        <f t="shared" si="25"/>
        <v>431569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275</v>
      </c>
      <c r="BO19" s="74">
        <f t="shared" si="28"/>
        <v>0</v>
      </c>
      <c r="BP19" s="74">
        <f t="shared" si="29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275</v>
      </c>
      <c r="CF19" s="74">
        <v>0</v>
      </c>
      <c r="CG19" s="74">
        <v>0</v>
      </c>
      <c r="CH19" s="74">
        <f t="shared" si="32"/>
        <v>0</v>
      </c>
      <c r="CI19" s="74">
        <f t="shared" si="33"/>
        <v>1943</v>
      </c>
      <c r="CJ19" s="74">
        <f t="shared" si="34"/>
        <v>1943</v>
      </c>
      <c r="CK19" s="74">
        <f t="shared" si="35"/>
        <v>0</v>
      </c>
      <c r="CL19" s="74">
        <f t="shared" si="36"/>
        <v>0</v>
      </c>
      <c r="CM19" s="74">
        <f t="shared" si="37"/>
        <v>1943</v>
      </c>
      <c r="CN19" s="74">
        <f t="shared" si="38"/>
        <v>0</v>
      </c>
      <c r="CO19" s="74">
        <f t="shared" si="39"/>
        <v>0</v>
      </c>
      <c r="CP19" s="75" t="s">
        <v>275</v>
      </c>
      <c r="CQ19" s="74">
        <f t="shared" si="40"/>
        <v>429626</v>
      </c>
      <c r="CR19" s="74">
        <f t="shared" si="41"/>
        <v>125512</v>
      </c>
      <c r="CS19" s="74">
        <f t="shared" si="42"/>
        <v>55222</v>
      </c>
      <c r="CT19" s="74">
        <f t="shared" si="43"/>
        <v>0</v>
      </c>
      <c r="CU19" s="74">
        <f t="shared" si="44"/>
        <v>62480</v>
      </c>
      <c r="CV19" s="74">
        <f t="shared" si="45"/>
        <v>7810</v>
      </c>
      <c r="CW19" s="74">
        <f t="shared" si="46"/>
        <v>105638</v>
      </c>
      <c r="CX19" s="74">
        <f t="shared" si="47"/>
        <v>0</v>
      </c>
      <c r="CY19" s="74">
        <f t="shared" si="48"/>
        <v>104380</v>
      </c>
      <c r="CZ19" s="74">
        <f t="shared" si="49"/>
        <v>1258</v>
      </c>
      <c r="DA19" s="74">
        <f t="shared" si="50"/>
        <v>0</v>
      </c>
      <c r="DB19" s="74">
        <f t="shared" si="51"/>
        <v>198476</v>
      </c>
      <c r="DC19" s="74">
        <f t="shared" si="52"/>
        <v>0</v>
      </c>
      <c r="DD19" s="74">
        <f t="shared" si="53"/>
        <v>91314</v>
      </c>
      <c r="DE19" s="74">
        <f t="shared" si="54"/>
        <v>0</v>
      </c>
      <c r="DF19" s="74">
        <f t="shared" si="55"/>
        <v>107162</v>
      </c>
      <c r="DG19" s="75" t="s">
        <v>275</v>
      </c>
      <c r="DH19" s="74">
        <f t="shared" si="56"/>
        <v>0</v>
      </c>
      <c r="DI19" s="74">
        <f t="shared" si="57"/>
        <v>0</v>
      </c>
      <c r="DJ19" s="74">
        <f t="shared" si="58"/>
        <v>431569</v>
      </c>
    </row>
    <row r="20" spans="1:114" s="50" customFormat="1" ht="12" customHeight="1">
      <c r="A20" s="53" t="s">
        <v>276</v>
      </c>
      <c r="B20" s="54" t="s">
        <v>301</v>
      </c>
      <c r="C20" s="53" t="s">
        <v>302</v>
      </c>
      <c r="D20" s="74">
        <f t="shared" si="6"/>
        <v>38731</v>
      </c>
      <c r="E20" s="74">
        <f t="shared" si="7"/>
        <v>22366</v>
      </c>
      <c r="F20" s="74">
        <v>22366</v>
      </c>
      <c r="G20" s="74">
        <v>0</v>
      </c>
      <c r="H20" s="74">
        <v>0</v>
      </c>
      <c r="I20" s="74">
        <v>0</v>
      </c>
      <c r="J20" s="74">
        <v>272910</v>
      </c>
      <c r="K20" s="74">
        <v>0</v>
      </c>
      <c r="L20" s="74">
        <v>16365</v>
      </c>
      <c r="M20" s="74">
        <f t="shared" si="8"/>
        <v>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10"/>
        <v>38731</v>
      </c>
      <c r="W20" s="74">
        <f t="shared" si="11"/>
        <v>22366</v>
      </c>
      <c r="X20" s="74">
        <f t="shared" si="12"/>
        <v>22366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4">
        <f t="shared" si="16"/>
        <v>272910</v>
      </c>
      <c r="AC20" s="74">
        <f t="shared" si="17"/>
        <v>0</v>
      </c>
      <c r="AD20" s="74">
        <f t="shared" si="18"/>
        <v>16365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275</v>
      </c>
      <c r="AM20" s="74">
        <f t="shared" si="21"/>
        <v>0</v>
      </c>
      <c r="AN20" s="74">
        <f t="shared" si="22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3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4"/>
        <v>0</v>
      </c>
      <c r="AY20" s="74">
        <v>0</v>
      </c>
      <c r="AZ20" s="74">
        <v>0</v>
      </c>
      <c r="BA20" s="74">
        <v>0</v>
      </c>
      <c r="BB20" s="74">
        <v>0</v>
      </c>
      <c r="BC20" s="75" t="s">
        <v>275</v>
      </c>
      <c r="BD20" s="74">
        <v>0</v>
      </c>
      <c r="BE20" s="74">
        <v>311641</v>
      </c>
      <c r="BF20" s="74">
        <f t="shared" si="25"/>
        <v>311641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275</v>
      </c>
      <c r="BO20" s="74">
        <f t="shared" si="28"/>
        <v>0</v>
      </c>
      <c r="BP20" s="74">
        <f t="shared" si="29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30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1"/>
        <v>0</v>
      </c>
      <c r="CA20" s="74">
        <v>0</v>
      </c>
      <c r="CB20" s="74">
        <v>0</v>
      </c>
      <c r="CC20" s="74">
        <v>0</v>
      </c>
      <c r="CD20" s="74">
        <v>0</v>
      </c>
      <c r="CE20" s="75" t="s">
        <v>275</v>
      </c>
      <c r="CF20" s="74">
        <v>0</v>
      </c>
      <c r="CG20" s="74">
        <v>0</v>
      </c>
      <c r="CH20" s="74">
        <f t="shared" si="32"/>
        <v>0</v>
      </c>
      <c r="CI20" s="74">
        <f t="shared" si="33"/>
        <v>0</v>
      </c>
      <c r="CJ20" s="74">
        <f t="shared" si="34"/>
        <v>0</v>
      </c>
      <c r="CK20" s="74">
        <f t="shared" si="35"/>
        <v>0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275</v>
      </c>
      <c r="CQ20" s="74">
        <f t="shared" si="40"/>
        <v>0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0</v>
      </c>
      <c r="DC20" s="74">
        <f t="shared" si="52"/>
        <v>0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5" t="s">
        <v>275</v>
      </c>
      <c r="DH20" s="74">
        <f t="shared" si="56"/>
        <v>0</v>
      </c>
      <c r="DI20" s="74">
        <f t="shared" si="57"/>
        <v>311641</v>
      </c>
      <c r="DJ20" s="74">
        <f t="shared" si="58"/>
        <v>311641</v>
      </c>
    </row>
    <row r="21" spans="1:114" s="50" customFormat="1" ht="12" customHeight="1">
      <c r="A21" s="53" t="s">
        <v>276</v>
      </c>
      <c r="B21" s="54" t="s">
        <v>303</v>
      </c>
      <c r="C21" s="53" t="s">
        <v>304</v>
      </c>
      <c r="D21" s="74">
        <f t="shared" si="6"/>
        <v>286888</v>
      </c>
      <c r="E21" s="74">
        <f t="shared" si="7"/>
        <v>134433</v>
      </c>
      <c r="F21" s="74">
        <v>0</v>
      </c>
      <c r="G21" s="74">
        <v>0</v>
      </c>
      <c r="H21" s="74">
        <v>0</v>
      </c>
      <c r="I21" s="74">
        <v>134433</v>
      </c>
      <c r="J21" s="74">
        <v>1131927</v>
      </c>
      <c r="K21" s="74">
        <v>0</v>
      </c>
      <c r="L21" s="74">
        <v>152455</v>
      </c>
      <c r="M21" s="74">
        <f t="shared" si="8"/>
        <v>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10"/>
        <v>286888</v>
      </c>
      <c r="W21" s="74">
        <f t="shared" si="11"/>
        <v>134433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134433</v>
      </c>
      <c r="AB21" s="74">
        <f t="shared" si="16"/>
        <v>1131927</v>
      </c>
      <c r="AC21" s="74">
        <f t="shared" si="17"/>
        <v>0</v>
      </c>
      <c r="AD21" s="74">
        <f t="shared" si="18"/>
        <v>152455</v>
      </c>
      <c r="AE21" s="74">
        <f t="shared" si="19"/>
        <v>137483</v>
      </c>
      <c r="AF21" s="74">
        <f t="shared" si="20"/>
        <v>92184</v>
      </c>
      <c r="AG21" s="74">
        <v>0</v>
      </c>
      <c r="AH21" s="74">
        <v>16258</v>
      </c>
      <c r="AI21" s="74">
        <v>0</v>
      </c>
      <c r="AJ21" s="74">
        <v>75926</v>
      </c>
      <c r="AK21" s="74">
        <v>45299</v>
      </c>
      <c r="AL21" s="75" t="s">
        <v>275</v>
      </c>
      <c r="AM21" s="74">
        <f t="shared" si="21"/>
        <v>1281332</v>
      </c>
      <c r="AN21" s="74">
        <f t="shared" si="22"/>
        <v>169059</v>
      </c>
      <c r="AO21" s="74">
        <v>60398</v>
      </c>
      <c r="AP21" s="74">
        <v>0</v>
      </c>
      <c r="AQ21" s="74">
        <v>108661</v>
      </c>
      <c r="AR21" s="74">
        <v>0</v>
      </c>
      <c r="AS21" s="74">
        <f t="shared" si="23"/>
        <v>330982</v>
      </c>
      <c r="AT21" s="74">
        <v>0</v>
      </c>
      <c r="AU21" s="74">
        <v>330982</v>
      </c>
      <c r="AV21" s="74">
        <v>0</v>
      </c>
      <c r="AW21" s="74">
        <v>0</v>
      </c>
      <c r="AX21" s="74">
        <f t="shared" si="24"/>
        <v>780330</v>
      </c>
      <c r="AY21" s="74">
        <v>10891</v>
      </c>
      <c r="AZ21" s="74">
        <v>685340</v>
      </c>
      <c r="BA21" s="74">
        <v>31190</v>
      </c>
      <c r="BB21" s="74">
        <v>52909</v>
      </c>
      <c r="BC21" s="75" t="s">
        <v>275</v>
      </c>
      <c r="BD21" s="74">
        <v>961</v>
      </c>
      <c r="BE21" s="74">
        <v>0</v>
      </c>
      <c r="BF21" s="74">
        <f t="shared" si="25"/>
        <v>1418815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275</v>
      </c>
      <c r="BO21" s="74">
        <f t="shared" si="28"/>
        <v>0</v>
      </c>
      <c r="BP21" s="74">
        <f t="shared" si="29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30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275</v>
      </c>
      <c r="CF21" s="74">
        <v>0</v>
      </c>
      <c r="CG21" s="74">
        <v>0</v>
      </c>
      <c r="CH21" s="74">
        <f t="shared" si="32"/>
        <v>0</v>
      </c>
      <c r="CI21" s="74">
        <f t="shared" si="33"/>
        <v>137483</v>
      </c>
      <c r="CJ21" s="74">
        <f t="shared" si="34"/>
        <v>92184</v>
      </c>
      <c r="CK21" s="74">
        <f t="shared" si="35"/>
        <v>0</v>
      </c>
      <c r="CL21" s="74">
        <f t="shared" si="36"/>
        <v>16258</v>
      </c>
      <c r="CM21" s="74">
        <f t="shared" si="37"/>
        <v>0</v>
      </c>
      <c r="CN21" s="74">
        <f t="shared" si="38"/>
        <v>75926</v>
      </c>
      <c r="CO21" s="74">
        <f t="shared" si="39"/>
        <v>45299</v>
      </c>
      <c r="CP21" s="75" t="s">
        <v>275</v>
      </c>
      <c r="CQ21" s="74">
        <f t="shared" si="40"/>
        <v>1281332</v>
      </c>
      <c r="CR21" s="74">
        <f t="shared" si="41"/>
        <v>169059</v>
      </c>
      <c r="CS21" s="74">
        <f t="shared" si="42"/>
        <v>60398</v>
      </c>
      <c r="CT21" s="74">
        <f t="shared" si="43"/>
        <v>0</v>
      </c>
      <c r="CU21" s="74">
        <f t="shared" si="44"/>
        <v>108661</v>
      </c>
      <c r="CV21" s="74">
        <f t="shared" si="45"/>
        <v>0</v>
      </c>
      <c r="CW21" s="74">
        <f t="shared" si="46"/>
        <v>330982</v>
      </c>
      <c r="CX21" s="74">
        <f t="shared" si="47"/>
        <v>0</v>
      </c>
      <c r="CY21" s="74">
        <f t="shared" si="48"/>
        <v>330982</v>
      </c>
      <c r="CZ21" s="74">
        <f t="shared" si="49"/>
        <v>0</v>
      </c>
      <c r="DA21" s="74">
        <f t="shared" si="50"/>
        <v>0</v>
      </c>
      <c r="DB21" s="74">
        <f t="shared" si="51"/>
        <v>780330</v>
      </c>
      <c r="DC21" s="74">
        <f t="shared" si="52"/>
        <v>10891</v>
      </c>
      <c r="DD21" s="74">
        <f t="shared" si="53"/>
        <v>685340</v>
      </c>
      <c r="DE21" s="74">
        <f t="shared" si="54"/>
        <v>31190</v>
      </c>
      <c r="DF21" s="74">
        <f t="shared" si="55"/>
        <v>52909</v>
      </c>
      <c r="DG21" s="75" t="s">
        <v>275</v>
      </c>
      <c r="DH21" s="74">
        <f t="shared" si="56"/>
        <v>961</v>
      </c>
      <c r="DI21" s="74">
        <f t="shared" si="57"/>
        <v>0</v>
      </c>
      <c r="DJ21" s="74">
        <f t="shared" si="58"/>
        <v>1418815</v>
      </c>
    </row>
    <row r="22" spans="1:114" s="50" customFormat="1" ht="12" customHeight="1">
      <c r="A22" s="53" t="s">
        <v>276</v>
      </c>
      <c r="B22" s="54" t="s">
        <v>305</v>
      </c>
      <c r="C22" s="53" t="s">
        <v>306</v>
      </c>
      <c r="D22" s="74">
        <f t="shared" si="6"/>
        <v>521408</v>
      </c>
      <c r="E22" s="74">
        <f t="shared" si="7"/>
        <v>500776</v>
      </c>
      <c r="F22" s="74">
        <v>113676</v>
      </c>
      <c r="G22" s="74">
        <v>0</v>
      </c>
      <c r="H22" s="74">
        <v>387100</v>
      </c>
      <c r="I22" s="74">
        <v>0</v>
      </c>
      <c r="J22" s="74">
        <v>115011</v>
      </c>
      <c r="K22" s="74">
        <v>0</v>
      </c>
      <c r="L22" s="74">
        <v>20632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521408</v>
      </c>
      <c r="W22" s="74">
        <f t="shared" si="11"/>
        <v>500776</v>
      </c>
      <c r="X22" s="74">
        <f t="shared" si="12"/>
        <v>113676</v>
      </c>
      <c r="Y22" s="74">
        <f t="shared" si="13"/>
        <v>0</v>
      </c>
      <c r="Z22" s="74">
        <f t="shared" si="14"/>
        <v>387100</v>
      </c>
      <c r="AA22" s="74">
        <f t="shared" si="15"/>
        <v>0</v>
      </c>
      <c r="AB22" s="74">
        <f t="shared" si="16"/>
        <v>115011</v>
      </c>
      <c r="AC22" s="74">
        <f t="shared" si="17"/>
        <v>0</v>
      </c>
      <c r="AD22" s="74">
        <f t="shared" si="18"/>
        <v>20632</v>
      </c>
      <c r="AE22" s="74">
        <f t="shared" si="19"/>
        <v>564888</v>
      </c>
      <c r="AF22" s="74">
        <f t="shared" si="20"/>
        <v>563949</v>
      </c>
      <c r="AG22" s="74">
        <v>0</v>
      </c>
      <c r="AH22" s="74">
        <v>563949</v>
      </c>
      <c r="AI22" s="74">
        <v>0</v>
      </c>
      <c r="AJ22" s="74">
        <v>0</v>
      </c>
      <c r="AK22" s="74">
        <v>939</v>
      </c>
      <c r="AL22" s="75" t="s">
        <v>275</v>
      </c>
      <c r="AM22" s="74">
        <f t="shared" si="21"/>
        <v>58334</v>
      </c>
      <c r="AN22" s="74">
        <f t="shared" si="22"/>
        <v>58334</v>
      </c>
      <c r="AO22" s="74">
        <v>58334</v>
      </c>
      <c r="AP22" s="74">
        <v>0</v>
      </c>
      <c r="AQ22" s="74">
        <v>0</v>
      </c>
      <c r="AR22" s="74">
        <v>0</v>
      </c>
      <c r="AS22" s="74">
        <f t="shared" si="23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4"/>
        <v>0</v>
      </c>
      <c r="AY22" s="74">
        <v>0</v>
      </c>
      <c r="AZ22" s="74">
        <v>0</v>
      </c>
      <c r="BA22" s="74">
        <v>0</v>
      </c>
      <c r="BB22" s="74">
        <v>0</v>
      </c>
      <c r="BC22" s="75" t="s">
        <v>275</v>
      </c>
      <c r="BD22" s="74">
        <v>0</v>
      </c>
      <c r="BE22" s="74">
        <v>13197</v>
      </c>
      <c r="BF22" s="74">
        <f t="shared" si="25"/>
        <v>636419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275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275</v>
      </c>
      <c r="CF22" s="74">
        <v>0</v>
      </c>
      <c r="CG22" s="74">
        <v>0</v>
      </c>
      <c r="CH22" s="74">
        <f t="shared" si="32"/>
        <v>0</v>
      </c>
      <c r="CI22" s="74">
        <f t="shared" si="33"/>
        <v>564888</v>
      </c>
      <c r="CJ22" s="74">
        <f t="shared" si="34"/>
        <v>563949</v>
      </c>
      <c r="CK22" s="74">
        <f t="shared" si="35"/>
        <v>0</v>
      </c>
      <c r="CL22" s="74">
        <f t="shared" si="36"/>
        <v>563949</v>
      </c>
      <c r="CM22" s="74">
        <f t="shared" si="37"/>
        <v>0</v>
      </c>
      <c r="CN22" s="74">
        <f t="shared" si="38"/>
        <v>0</v>
      </c>
      <c r="CO22" s="74">
        <f t="shared" si="39"/>
        <v>939</v>
      </c>
      <c r="CP22" s="75" t="s">
        <v>275</v>
      </c>
      <c r="CQ22" s="74">
        <f t="shared" si="40"/>
        <v>58334</v>
      </c>
      <c r="CR22" s="74">
        <f t="shared" si="41"/>
        <v>58334</v>
      </c>
      <c r="CS22" s="74">
        <f t="shared" si="42"/>
        <v>58334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0</v>
      </c>
      <c r="DC22" s="74">
        <f t="shared" si="52"/>
        <v>0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5" t="s">
        <v>275</v>
      </c>
      <c r="DH22" s="74">
        <f t="shared" si="56"/>
        <v>0</v>
      </c>
      <c r="DI22" s="74">
        <f t="shared" si="57"/>
        <v>13197</v>
      </c>
      <c r="DJ22" s="74">
        <f t="shared" si="58"/>
        <v>636419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307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308</v>
      </c>
      <c r="B2" s="147" t="s">
        <v>309</v>
      </c>
      <c r="C2" s="153" t="s">
        <v>310</v>
      </c>
      <c r="D2" s="136" t="s">
        <v>311</v>
      </c>
      <c r="E2" s="103"/>
      <c r="F2" s="103"/>
      <c r="G2" s="103"/>
      <c r="H2" s="103"/>
      <c r="I2" s="103"/>
      <c r="J2" s="103"/>
      <c r="K2" s="103"/>
      <c r="L2" s="104"/>
      <c r="M2" s="136" t="s">
        <v>312</v>
      </c>
      <c r="N2" s="103"/>
      <c r="O2" s="103"/>
      <c r="P2" s="103"/>
      <c r="Q2" s="103"/>
      <c r="R2" s="103"/>
      <c r="S2" s="103"/>
      <c r="T2" s="103"/>
      <c r="U2" s="104"/>
      <c r="V2" s="136" t="s">
        <v>198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202</v>
      </c>
      <c r="E3" s="105"/>
      <c r="F3" s="105"/>
      <c r="G3" s="105"/>
      <c r="H3" s="105"/>
      <c r="I3" s="105"/>
      <c r="J3" s="105"/>
      <c r="K3" s="105"/>
      <c r="L3" s="106"/>
      <c r="M3" s="137" t="s">
        <v>202</v>
      </c>
      <c r="N3" s="105"/>
      <c r="O3" s="105"/>
      <c r="P3" s="105"/>
      <c r="Q3" s="105"/>
      <c r="R3" s="105"/>
      <c r="S3" s="105"/>
      <c r="T3" s="105"/>
      <c r="U3" s="106"/>
      <c r="V3" s="137" t="s">
        <v>202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313</v>
      </c>
      <c r="F4" s="108"/>
      <c r="G4" s="108"/>
      <c r="H4" s="108"/>
      <c r="I4" s="108"/>
      <c r="J4" s="108"/>
      <c r="K4" s="109"/>
      <c r="L4" s="127" t="s">
        <v>314</v>
      </c>
      <c r="M4" s="107"/>
      <c r="N4" s="137" t="s">
        <v>313</v>
      </c>
      <c r="O4" s="108"/>
      <c r="P4" s="108"/>
      <c r="Q4" s="108"/>
      <c r="R4" s="108"/>
      <c r="S4" s="108"/>
      <c r="T4" s="109"/>
      <c r="U4" s="127" t="s">
        <v>213</v>
      </c>
      <c r="V4" s="107"/>
      <c r="W4" s="137" t="s">
        <v>212</v>
      </c>
      <c r="X4" s="108"/>
      <c r="Y4" s="108"/>
      <c r="Z4" s="108"/>
      <c r="AA4" s="108"/>
      <c r="AB4" s="108"/>
      <c r="AC4" s="109"/>
      <c r="AD4" s="127" t="s">
        <v>213</v>
      </c>
    </row>
    <row r="5" spans="1:30" s="45" customFormat="1" ht="23.25" customHeight="1">
      <c r="A5" s="154"/>
      <c r="B5" s="148"/>
      <c r="C5" s="154"/>
      <c r="D5" s="107"/>
      <c r="E5" s="107" t="s">
        <v>198</v>
      </c>
      <c r="F5" s="126" t="s">
        <v>315</v>
      </c>
      <c r="G5" s="126" t="s">
        <v>316</v>
      </c>
      <c r="H5" s="126" t="s">
        <v>317</v>
      </c>
      <c r="I5" s="126" t="s">
        <v>318</v>
      </c>
      <c r="J5" s="126" t="s">
        <v>3</v>
      </c>
      <c r="K5" s="126" t="s">
        <v>319</v>
      </c>
      <c r="L5" s="69"/>
      <c r="M5" s="107"/>
      <c r="N5" s="107" t="s">
        <v>214</v>
      </c>
      <c r="O5" s="126" t="s">
        <v>320</v>
      </c>
      <c r="P5" s="126" t="s">
        <v>241</v>
      </c>
      <c r="Q5" s="126" t="s">
        <v>317</v>
      </c>
      <c r="R5" s="126" t="s">
        <v>318</v>
      </c>
      <c r="S5" s="126" t="s">
        <v>321</v>
      </c>
      <c r="T5" s="126" t="s">
        <v>208</v>
      </c>
      <c r="U5" s="69"/>
      <c r="V5" s="107"/>
      <c r="W5" s="107" t="s">
        <v>198</v>
      </c>
      <c r="X5" s="126" t="s">
        <v>236</v>
      </c>
      <c r="Y5" s="126" t="s">
        <v>241</v>
      </c>
      <c r="Z5" s="126" t="s">
        <v>317</v>
      </c>
      <c r="AA5" s="126" t="s">
        <v>322</v>
      </c>
      <c r="AB5" s="126" t="s">
        <v>323</v>
      </c>
      <c r="AC5" s="126" t="s">
        <v>319</v>
      </c>
      <c r="AD5" s="69"/>
    </row>
    <row r="6" spans="1:30" s="46" customFormat="1" ht="13.5">
      <c r="A6" s="155"/>
      <c r="B6" s="149"/>
      <c r="C6" s="155"/>
      <c r="D6" s="110" t="s">
        <v>272</v>
      </c>
      <c r="E6" s="110" t="s">
        <v>272</v>
      </c>
      <c r="F6" s="111" t="s">
        <v>272</v>
      </c>
      <c r="G6" s="111" t="s">
        <v>324</v>
      </c>
      <c r="H6" s="111" t="s">
        <v>325</v>
      </c>
      <c r="I6" s="111" t="s">
        <v>324</v>
      </c>
      <c r="J6" s="111" t="s">
        <v>272</v>
      </c>
      <c r="K6" s="111" t="s">
        <v>272</v>
      </c>
      <c r="L6" s="111" t="s">
        <v>272</v>
      </c>
      <c r="M6" s="110" t="s">
        <v>326</v>
      </c>
      <c r="N6" s="110" t="s">
        <v>327</v>
      </c>
      <c r="O6" s="111" t="s">
        <v>326</v>
      </c>
      <c r="P6" s="111" t="s">
        <v>272</v>
      </c>
      <c r="Q6" s="111" t="s">
        <v>272</v>
      </c>
      <c r="R6" s="111" t="s">
        <v>272</v>
      </c>
      <c r="S6" s="111" t="s">
        <v>328</v>
      </c>
      <c r="T6" s="111" t="s">
        <v>327</v>
      </c>
      <c r="U6" s="111" t="s">
        <v>328</v>
      </c>
      <c r="V6" s="110" t="s">
        <v>272</v>
      </c>
      <c r="W6" s="110" t="s">
        <v>272</v>
      </c>
      <c r="X6" s="111" t="s">
        <v>272</v>
      </c>
      <c r="Y6" s="111" t="s">
        <v>328</v>
      </c>
      <c r="Z6" s="111" t="s">
        <v>327</v>
      </c>
      <c r="AA6" s="111" t="s">
        <v>328</v>
      </c>
      <c r="AB6" s="111" t="s">
        <v>272</v>
      </c>
      <c r="AC6" s="111" t="s">
        <v>272</v>
      </c>
      <c r="AD6" s="111" t="s">
        <v>272</v>
      </c>
    </row>
    <row r="7" spans="1:30" s="50" customFormat="1" ht="12" customHeight="1">
      <c r="A7" s="48" t="s">
        <v>329</v>
      </c>
      <c r="B7" s="63" t="s">
        <v>330</v>
      </c>
      <c r="C7" s="48" t="s">
        <v>331</v>
      </c>
      <c r="D7" s="70">
        <f aca="true" t="shared" si="0" ref="D7:AD7">SUM(D8:D63)</f>
        <v>90316935</v>
      </c>
      <c r="E7" s="70">
        <f t="shared" si="0"/>
        <v>29890176</v>
      </c>
      <c r="F7" s="70">
        <f t="shared" si="0"/>
        <v>4832151</v>
      </c>
      <c r="G7" s="70">
        <f t="shared" si="0"/>
        <v>46548</v>
      </c>
      <c r="H7" s="70">
        <f t="shared" si="0"/>
        <v>12743463</v>
      </c>
      <c r="I7" s="70">
        <f t="shared" si="0"/>
        <v>7685928</v>
      </c>
      <c r="J7" s="70">
        <f t="shared" si="0"/>
        <v>5396300</v>
      </c>
      <c r="K7" s="70">
        <f t="shared" si="0"/>
        <v>4582086</v>
      </c>
      <c r="L7" s="70">
        <f t="shared" si="0"/>
        <v>60426759</v>
      </c>
      <c r="M7" s="70">
        <f t="shared" si="0"/>
        <v>7017415</v>
      </c>
      <c r="N7" s="70">
        <f t="shared" si="0"/>
        <v>1617105</v>
      </c>
      <c r="O7" s="70">
        <f t="shared" si="0"/>
        <v>93974</v>
      </c>
      <c r="P7" s="70">
        <f t="shared" si="0"/>
        <v>486</v>
      </c>
      <c r="Q7" s="70">
        <f t="shared" si="0"/>
        <v>214003</v>
      </c>
      <c r="R7" s="70">
        <f t="shared" si="0"/>
        <v>1277183</v>
      </c>
      <c r="S7" s="70">
        <f t="shared" si="0"/>
        <v>799717</v>
      </c>
      <c r="T7" s="70">
        <f t="shared" si="0"/>
        <v>31459</v>
      </c>
      <c r="U7" s="70">
        <f t="shared" si="0"/>
        <v>5400310</v>
      </c>
      <c r="V7" s="70">
        <f t="shared" si="0"/>
        <v>97334350</v>
      </c>
      <c r="W7" s="70">
        <f t="shared" si="0"/>
        <v>31507281</v>
      </c>
      <c r="X7" s="70">
        <f t="shared" si="0"/>
        <v>4926125</v>
      </c>
      <c r="Y7" s="70">
        <f t="shared" si="0"/>
        <v>47034</v>
      </c>
      <c r="Z7" s="70">
        <f t="shared" si="0"/>
        <v>12957466</v>
      </c>
      <c r="AA7" s="70">
        <f t="shared" si="0"/>
        <v>8963111</v>
      </c>
      <c r="AB7" s="70">
        <f t="shared" si="0"/>
        <v>6196017</v>
      </c>
      <c r="AC7" s="70">
        <f t="shared" si="0"/>
        <v>4613545</v>
      </c>
      <c r="AD7" s="70">
        <f t="shared" si="0"/>
        <v>65827069</v>
      </c>
    </row>
    <row r="8" spans="1:30" s="50" customFormat="1" ht="12" customHeight="1">
      <c r="A8" s="51" t="s">
        <v>273</v>
      </c>
      <c r="B8" s="64" t="s">
        <v>332</v>
      </c>
      <c r="C8" s="51" t="s">
        <v>333</v>
      </c>
      <c r="D8" s="72">
        <f aca="true" t="shared" si="1" ref="D8:D39">SUM(E8,+L8)</f>
        <v>26887511</v>
      </c>
      <c r="E8" s="72">
        <f aca="true" t="shared" si="2" ref="E8:E39">+SUM(F8:I8,K8)</f>
        <v>9572223</v>
      </c>
      <c r="F8" s="72">
        <v>825802</v>
      </c>
      <c r="G8" s="72">
        <v>38000</v>
      </c>
      <c r="H8" s="72">
        <v>2665000</v>
      </c>
      <c r="I8" s="72">
        <v>2805664</v>
      </c>
      <c r="J8" s="73">
        <v>0</v>
      </c>
      <c r="K8" s="72">
        <v>3237757</v>
      </c>
      <c r="L8" s="72">
        <v>17315288</v>
      </c>
      <c r="M8" s="72">
        <f aca="true" t="shared" si="3" ref="M8:M39">SUM(N8,+U8)</f>
        <v>201122</v>
      </c>
      <c r="N8" s="72">
        <f aca="true" t="shared" si="4" ref="N8:N39">+SUM(O8:R8,T8)</f>
        <v>2819</v>
      </c>
      <c r="O8" s="72">
        <v>0</v>
      </c>
      <c r="P8" s="72">
        <v>0</v>
      </c>
      <c r="Q8" s="72">
        <v>0</v>
      </c>
      <c r="R8" s="72">
        <v>2439</v>
      </c>
      <c r="S8" s="73">
        <v>0</v>
      </c>
      <c r="T8" s="72">
        <v>380</v>
      </c>
      <c r="U8" s="72">
        <v>198303</v>
      </c>
      <c r="V8" s="72">
        <f aca="true" t="shared" si="5" ref="V8:V39">+SUM(D8,M8)</f>
        <v>27088633</v>
      </c>
      <c r="W8" s="72">
        <f aca="true" t="shared" si="6" ref="W8:W39">+SUM(E8,N8)</f>
        <v>9575042</v>
      </c>
      <c r="X8" s="72">
        <f aca="true" t="shared" si="7" ref="X8:X39">+SUM(F8,O8)</f>
        <v>825802</v>
      </c>
      <c r="Y8" s="72">
        <f aca="true" t="shared" si="8" ref="Y8:Y39">+SUM(G8,P8)</f>
        <v>38000</v>
      </c>
      <c r="Z8" s="72">
        <f aca="true" t="shared" si="9" ref="Z8:Z39">+SUM(H8,Q8)</f>
        <v>2665000</v>
      </c>
      <c r="AA8" s="72">
        <f aca="true" t="shared" si="10" ref="AA8:AA39">+SUM(I8,R8)</f>
        <v>2808103</v>
      </c>
      <c r="AB8" s="73">
        <v>0</v>
      </c>
      <c r="AC8" s="72">
        <f aca="true" t="shared" si="11" ref="AC8:AC39">+SUM(K8,T8)</f>
        <v>3238137</v>
      </c>
      <c r="AD8" s="72">
        <f aca="true" t="shared" si="12" ref="AD8:AD39">+SUM(L8,U8)</f>
        <v>17513591</v>
      </c>
    </row>
    <row r="9" spans="1:30" s="50" customFormat="1" ht="12" customHeight="1">
      <c r="A9" s="51" t="s">
        <v>329</v>
      </c>
      <c r="B9" s="64" t="s">
        <v>334</v>
      </c>
      <c r="C9" s="51" t="s">
        <v>335</v>
      </c>
      <c r="D9" s="72">
        <f t="shared" si="1"/>
        <v>19126189</v>
      </c>
      <c r="E9" s="72">
        <f t="shared" si="2"/>
        <v>12182489</v>
      </c>
      <c r="F9" s="72">
        <v>3358917</v>
      </c>
      <c r="G9" s="72">
        <v>2911</v>
      </c>
      <c r="H9" s="72">
        <v>8055500</v>
      </c>
      <c r="I9" s="72">
        <v>609417</v>
      </c>
      <c r="J9" s="73">
        <v>0</v>
      </c>
      <c r="K9" s="72">
        <v>155744</v>
      </c>
      <c r="L9" s="72">
        <v>6943700</v>
      </c>
      <c r="M9" s="72">
        <f t="shared" si="3"/>
        <v>730428</v>
      </c>
      <c r="N9" s="72">
        <f t="shared" si="4"/>
        <v>61622</v>
      </c>
      <c r="O9" s="72">
        <v>0</v>
      </c>
      <c r="P9" s="72">
        <v>0</v>
      </c>
      <c r="Q9" s="72">
        <v>0</v>
      </c>
      <c r="R9" s="72">
        <v>61622</v>
      </c>
      <c r="S9" s="73">
        <v>0</v>
      </c>
      <c r="T9" s="72">
        <v>0</v>
      </c>
      <c r="U9" s="72">
        <v>668806</v>
      </c>
      <c r="V9" s="72">
        <f t="shared" si="5"/>
        <v>19856617</v>
      </c>
      <c r="W9" s="72">
        <f t="shared" si="6"/>
        <v>12244111</v>
      </c>
      <c r="X9" s="72">
        <f t="shared" si="7"/>
        <v>3358917</v>
      </c>
      <c r="Y9" s="72">
        <f t="shared" si="8"/>
        <v>2911</v>
      </c>
      <c r="Z9" s="72">
        <f t="shared" si="9"/>
        <v>8055500</v>
      </c>
      <c r="AA9" s="72">
        <f t="shared" si="10"/>
        <v>671039</v>
      </c>
      <c r="AB9" s="73">
        <v>0</v>
      </c>
      <c r="AC9" s="72">
        <f t="shared" si="11"/>
        <v>155744</v>
      </c>
      <c r="AD9" s="72">
        <f t="shared" si="12"/>
        <v>7612506</v>
      </c>
    </row>
    <row r="10" spans="1:30" s="50" customFormat="1" ht="12" customHeight="1">
      <c r="A10" s="51" t="s">
        <v>273</v>
      </c>
      <c r="B10" s="64" t="s">
        <v>336</v>
      </c>
      <c r="C10" s="51" t="s">
        <v>337</v>
      </c>
      <c r="D10" s="72">
        <f t="shared" si="1"/>
        <v>5765852</v>
      </c>
      <c r="E10" s="72">
        <f t="shared" si="2"/>
        <v>116146</v>
      </c>
      <c r="F10" s="72">
        <v>2940</v>
      </c>
      <c r="G10" s="72">
        <v>0</v>
      </c>
      <c r="H10" s="72">
        <v>33400</v>
      </c>
      <c r="I10" s="72">
        <v>79474</v>
      </c>
      <c r="J10" s="73">
        <v>0</v>
      </c>
      <c r="K10" s="72">
        <v>332</v>
      </c>
      <c r="L10" s="72">
        <v>5649706</v>
      </c>
      <c r="M10" s="72">
        <f t="shared" si="3"/>
        <v>297450</v>
      </c>
      <c r="N10" s="72">
        <f t="shared" si="4"/>
        <v>155819</v>
      </c>
      <c r="O10" s="72">
        <v>0</v>
      </c>
      <c r="P10" s="72">
        <v>0</v>
      </c>
      <c r="Q10" s="72">
        <v>149703</v>
      </c>
      <c r="R10" s="72">
        <v>6116</v>
      </c>
      <c r="S10" s="73">
        <v>0</v>
      </c>
      <c r="T10" s="72"/>
      <c r="U10" s="72">
        <v>141631</v>
      </c>
      <c r="V10" s="72">
        <f t="shared" si="5"/>
        <v>6063302</v>
      </c>
      <c r="W10" s="72">
        <f t="shared" si="6"/>
        <v>271965</v>
      </c>
      <c r="X10" s="72">
        <f t="shared" si="7"/>
        <v>2940</v>
      </c>
      <c r="Y10" s="72">
        <f t="shared" si="8"/>
        <v>0</v>
      </c>
      <c r="Z10" s="72">
        <f t="shared" si="9"/>
        <v>183103</v>
      </c>
      <c r="AA10" s="72">
        <f t="shared" si="10"/>
        <v>85590</v>
      </c>
      <c r="AB10" s="73">
        <v>0</v>
      </c>
      <c r="AC10" s="72">
        <f t="shared" si="11"/>
        <v>332</v>
      </c>
      <c r="AD10" s="72">
        <f t="shared" si="12"/>
        <v>5791337</v>
      </c>
    </row>
    <row r="11" spans="1:30" s="50" customFormat="1" ht="12" customHeight="1">
      <c r="A11" s="51" t="s">
        <v>329</v>
      </c>
      <c r="B11" s="64" t="s">
        <v>338</v>
      </c>
      <c r="C11" s="51" t="s">
        <v>339</v>
      </c>
      <c r="D11" s="72">
        <f t="shared" si="1"/>
        <v>2681235</v>
      </c>
      <c r="E11" s="72">
        <f t="shared" si="2"/>
        <v>611939</v>
      </c>
      <c r="F11" s="72">
        <v>980</v>
      </c>
      <c r="G11" s="72">
        <v>1</v>
      </c>
      <c r="H11" s="72">
        <v>5300</v>
      </c>
      <c r="I11" s="72">
        <v>299270</v>
      </c>
      <c r="J11" s="73">
        <v>0</v>
      </c>
      <c r="K11" s="72">
        <v>306388</v>
      </c>
      <c r="L11" s="72">
        <v>2069296</v>
      </c>
      <c r="M11" s="72">
        <f t="shared" si="3"/>
        <v>275345</v>
      </c>
      <c r="N11" s="72">
        <f t="shared" si="4"/>
        <v>16112</v>
      </c>
      <c r="O11" s="72">
        <v>0</v>
      </c>
      <c r="P11" s="72">
        <v>324</v>
      </c>
      <c r="Q11" s="72">
        <v>0</v>
      </c>
      <c r="R11" s="72">
        <v>15744</v>
      </c>
      <c r="S11" s="73">
        <v>0</v>
      </c>
      <c r="T11" s="72">
        <v>44</v>
      </c>
      <c r="U11" s="72">
        <v>259233</v>
      </c>
      <c r="V11" s="72">
        <f t="shared" si="5"/>
        <v>2956580</v>
      </c>
      <c r="W11" s="72">
        <f t="shared" si="6"/>
        <v>628051</v>
      </c>
      <c r="X11" s="72">
        <f t="shared" si="7"/>
        <v>980</v>
      </c>
      <c r="Y11" s="72">
        <f t="shared" si="8"/>
        <v>325</v>
      </c>
      <c r="Z11" s="72">
        <f t="shared" si="9"/>
        <v>5300</v>
      </c>
      <c r="AA11" s="72">
        <f t="shared" si="10"/>
        <v>315014</v>
      </c>
      <c r="AB11" s="73">
        <v>0</v>
      </c>
      <c r="AC11" s="72">
        <f t="shared" si="11"/>
        <v>306432</v>
      </c>
      <c r="AD11" s="72">
        <f t="shared" si="12"/>
        <v>2328529</v>
      </c>
    </row>
    <row r="12" spans="1:30" s="50" customFormat="1" ht="12" customHeight="1">
      <c r="A12" s="53" t="s">
        <v>273</v>
      </c>
      <c r="B12" s="54" t="s">
        <v>340</v>
      </c>
      <c r="C12" s="53" t="s">
        <v>341</v>
      </c>
      <c r="D12" s="74">
        <f t="shared" si="1"/>
        <v>5509175</v>
      </c>
      <c r="E12" s="74">
        <f t="shared" si="2"/>
        <v>2003199</v>
      </c>
      <c r="F12" s="74">
        <v>222647</v>
      </c>
      <c r="G12" s="74">
        <v>0</v>
      </c>
      <c r="H12" s="74">
        <v>767300</v>
      </c>
      <c r="I12" s="74">
        <v>611994</v>
      </c>
      <c r="J12" s="75">
        <v>0</v>
      </c>
      <c r="K12" s="74">
        <v>401258</v>
      </c>
      <c r="L12" s="74">
        <v>3505976</v>
      </c>
      <c r="M12" s="74">
        <f t="shared" si="3"/>
        <v>59480</v>
      </c>
      <c r="N12" s="74">
        <f t="shared" si="4"/>
        <v>11022</v>
      </c>
      <c r="O12" s="74">
        <v>0</v>
      </c>
      <c r="P12" s="74">
        <v>0</v>
      </c>
      <c r="Q12" s="74">
        <v>0</v>
      </c>
      <c r="R12" s="74">
        <v>10823</v>
      </c>
      <c r="S12" s="75">
        <v>0</v>
      </c>
      <c r="T12" s="74">
        <v>199</v>
      </c>
      <c r="U12" s="74">
        <v>48458</v>
      </c>
      <c r="V12" s="74">
        <f t="shared" si="5"/>
        <v>5568655</v>
      </c>
      <c r="W12" s="74">
        <f t="shared" si="6"/>
        <v>2014221</v>
      </c>
      <c r="X12" s="74">
        <f t="shared" si="7"/>
        <v>222647</v>
      </c>
      <c r="Y12" s="74">
        <f t="shared" si="8"/>
        <v>0</v>
      </c>
      <c r="Z12" s="74">
        <f t="shared" si="9"/>
        <v>767300</v>
      </c>
      <c r="AA12" s="74">
        <f t="shared" si="10"/>
        <v>622817</v>
      </c>
      <c r="AB12" s="75">
        <v>0</v>
      </c>
      <c r="AC12" s="74">
        <f t="shared" si="11"/>
        <v>401457</v>
      </c>
      <c r="AD12" s="74">
        <f t="shared" si="12"/>
        <v>3554434</v>
      </c>
    </row>
    <row r="13" spans="1:30" s="50" customFormat="1" ht="12" customHeight="1">
      <c r="A13" s="53" t="s">
        <v>329</v>
      </c>
      <c r="B13" s="54" t="s">
        <v>342</v>
      </c>
      <c r="C13" s="53" t="s">
        <v>343</v>
      </c>
      <c r="D13" s="74">
        <f t="shared" si="1"/>
        <v>475052</v>
      </c>
      <c r="E13" s="74">
        <f t="shared" si="2"/>
        <v>53551</v>
      </c>
      <c r="F13" s="74">
        <v>0</v>
      </c>
      <c r="G13" s="74">
        <v>0</v>
      </c>
      <c r="H13" s="74">
        <v>0</v>
      </c>
      <c r="I13" s="74">
        <v>52501</v>
      </c>
      <c r="J13" s="75">
        <v>0</v>
      </c>
      <c r="K13" s="74">
        <v>1050</v>
      </c>
      <c r="L13" s="74">
        <v>421501</v>
      </c>
      <c r="M13" s="74">
        <f t="shared" si="3"/>
        <v>99422</v>
      </c>
      <c r="N13" s="74">
        <f t="shared" si="4"/>
        <v>28925</v>
      </c>
      <c r="O13" s="74">
        <v>0</v>
      </c>
      <c r="P13" s="74">
        <v>0</v>
      </c>
      <c r="Q13" s="74">
        <v>0</v>
      </c>
      <c r="R13" s="74">
        <v>28845</v>
      </c>
      <c r="S13" s="75">
        <v>0</v>
      </c>
      <c r="T13" s="74">
        <v>80</v>
      </c>
      <c r="U13" s="74">
        <v>70497</v>
      </c>
      <c r="V13" s="74">
        <f t="shared" si="5"/>
        <v>574474</v>
      </c>
      <c r="W13" s="74">
        <f t="shared" si="6"/>
        <v>82476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81346</v>
      </c>
      <c r="AB13" s="75">
        <v>0</v>
      </c>
      <c r="AC13" s="74">
        <f t="shared" si="11"/>
        <v>1130</v>
      </c>
      <c r="AD13" s="74">
        <f t="shared" si="12"/>
        <v>491998</v>
      </c>
    </row>
    <row r="14" spans="1:30" s="50" customFormat="1" ht="12" customHeight="1">
      <c r="A14" s="53" t="s">
        <v>273</v>
      </c>
      <c r="B14" s="54" t="s">
        <v>344</v>
      </c>
      <c r="C14" s="53" t="s">
        <v>345</v>
      </c>
      <c r="D14" s="74">
        <f t="shared" si="1"/>
        <v>1330388</v>
      </c>
      <c r="E14" s="74">
        <f t="shared" si="2"/>
        <v>144779</v>
      </c>
      <c r="F14" s="74">
        <v>0</v>
      </c>
      <c r="G14" s="74">
        <v>0</v>
      </c>
      <c r="H14" s="74">
        <v>0</v>
      </c>
      <c r="I14" s="74">
        <v>133456</v>
      </c>
      <c r="J14" s="75">
        <v>0</v>
      </c>
      <c r="K14" s="74">
        <v>11323</v>
      </c>
      <c r="L14" s="74">
        <v>1185609</v>
      </c>
      <c r="M14" s="74">
        <f t="shared" si="3"/>
        <v>3673</v>
      </c>
      <c r="N14" s="74">
        <f t="shared" si="4"/>
        <v>920</v>
      </c>
      <c r="O14" s="74">
        <v>0</v>
      </c>
      <c r="P14" s="74">
        <v>0</v>
      </c>
      <c r="Q14" s="74">
        <v>0</v>
      </c>
      <c r="R14" s="74">
        <v>920</v>
      </c>
      <c r="S14" s="75">
        <v>0</v>
      </c>
      <c r="T14" s="74">
        <v>0</v>
      </c>
      <c r="U14" s="74">
        <v>2753</v>
      </c>
      <c r="V14" s="74">
        <f t="shared" si="5"/>
        <v>1334061</v>
      </c>
      <c r="W14" s="74">
        <f t="shared" si="6"/>
        <v>145699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134376</v>
      </c>
      <c r="AB14" s="75">
        <v>0</v>
      </c>
      <c r="AC14" s="74">
        <f t="shared" si="11"/>
        <v>11323</v>
      </c>
      <c r="AD14" s="74">
        <f t="shared" si="12"/>
        <v>1188362</v>
      </c>
    </row>
    <row r="15" spans="1:30" s="50" customFormat="1" ht="12" customHeight="1">
      <c r="A15" s="53" t="s">
        <v>329</v>
      </c>
      <c r="B15" s="54" t="s">
        <v>346</v>
      </c>
      <c r="C15" s="53" t="s">
        <v>347</v>
      </c>
      <c r="D15" s="74">
        <f t="shared" si="1"/>
        <v>1670714</v>
      </c>
      <c r="E15" s="74">
        <f t="shared" si="2"/>
        <v>79433</v>
      </c>
      <c r="F15" s="74">
        <v>0</v>
      </c>
      <c r="G15" s="74">
        <v>0</v>
      </c>
      <c r="H15" s="74">
        <v>9616</v>
      </c>
      <c r="I15" s="74">
        <v>69817</v>
      </c>
      <c r="J15" s="75">
        <v>0</v>
      </c>
      <c r="K15" s="74">
        <v>0</v>
      </c>
      <c r="L15" s="74">
        <v>1591281</v>
      </c>
      <c r="M15" s="74">
        <f t="shared" si="3"/>
        <v>72773</v>
      </c>
      <c r="N15" s="74">
        <f t="shared" si="4"/>
        <v>43079</v>
      </c>
      <c r="O15" s="74">
        <v>0</v>
      </c>
      <c r="P15" s="74">
        <v>0</v>
      </c>
      <c r="Q15" s="74">
        <v>0</v>
      </c>
      <c r="R15" s="74">
        <v>43079</v>
      </c>
      <c r="S15" s="75">
        <v>0</v>
      </c>
      <c r="T15" s="74">
        <v>0</v>
      </c>
      <c r="U15" s="74">
        <v>29694</v>
      </c>
      <c r="V15" s="74">
        <f t="shared" si="5"/>
        <v>1743487</v>
      </c>
      <c r="W15" s="74">
        <f t="shared" si="6"/>
        <v>122512</v>
      </c>
      <c r="X15" s="74">
        <f t="shared" si="7"/>
        <v>0</v>
      </c>
      <c r="Y15" s="74">
        <f t="shared" si="8"/>
        <v>0</v>
      </c>
      <c r="Z15" s="74">
        <f t="shared" si="9"/>
        <v>9616</v>
      </c>
      <c r="AA15" s="74">
        <f t="shared" si="10"/>
        <v>112896</v>
      </c>
      <c r="AB15" s="75">
        <v>0</v>
      </c>
      <c r="AC15" s="74">
        <f t="shared" si="11"/>
        <v>0</v>
      </c>
      <c r="AD15" s="74">
        <f t="shared" si="12"/>
        <v>1620975</v>
      </c>
    </row>
    <row r="16" spans="1:30" s="50" customFormat="1" ht="12" customHeight="1">
      <c r="A16" s="53" t="s">
        <v>273</v>
      </c>
      <c r="B16" s="54" t="s">
        <v>348</v>
      </c>
      <c r="C16" s="53" t="s">
        <v>349</v>
      </c>
      <c r="D16" s="74">
        <f t="shared" si="1"/>
        <v>405011</v>
      </c>
      <c r="E16" s="74">
        <f t="shared" si="2"/>
        <v>86858</v>
      </c>
      <c r="F16" s="74">
        <v>0</v>
      </c>
      <c r="G16" s="74">
        <v>0</v>
      </c>
      <c r="H16" s="74">
        <v>0</v>
      </c>
      <c r="I16" s="74">
        <v>61826</v>
      </c>
      <c r="J16" s="75">
        <v>0</v>
      </c>
      <c r="K16" s="74">
        <v>25032</v>
      </c>
      <c r="L16" s="74">
        <v>318153</v>
      </c>
      <c r="M16" s="74">
        <f t="shared" si="3"/>
        <v>12499</v>
      </c>
      <c r="N16" s="74">
        <f t="shared" si="4"/>
        <v>9074</v>
      </c>
      <c r="O16" s="74">
        <v>0</v>
      </c>
      <c r="P16" s="74">
        <v>0</v>
      </c>
      <c r="Q16" s="74">
        <v>0</v>
      </c>
      <c r="R16" s="74">
        <v>9074</v>
      </c>
      <c r="S16" s="75">
        <v>0</v>
      </c>
      <c r="T16" s="74">
        <v>0</v>
      </c>
      <c r="U16" s="74">
        <v>3425</v>
      </c>
      <c r="V16" s="74">
        <f t="shared" si="5"/>
        <v>417510</v>
      </c>
      <c r="W16" s="74">
        <f t="shared" si="6"/>
        <v>95932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70900</v>
      </c>
      <c r="AB16" s="75">
        <v>0</v>
      </c>
      <c r="AC16" s="74">
        <f t="shared" si="11"/>
        <v>25032</v>
      </c>
      <c r="AD16" s="74">
        <f t="shared" si="12"/>
        <v>321578</v>
      </c>
    </row>
    <row r="17" spans="1:30" s="50" customFormat="1" ht="12" customHeight="1">
      <c r="A17" s="53" t="s">
        <v>329</v>
      </c>
      <c r="B17" s="54" t="s">
        <v>350</v>
      </c>
      <c r="C17" s="53" t="s">
        <v>351</v>
      </c>
      <c r="D17" s="74">
        <f t="shared" si="1"/>
        <v>925886</v>
      </c>
      <c r="E17" s="74">
        <f t="shared" si="2"/>
        <v>314505</v>
      </c>
      <c r="F17" s="74">
        <v>743</v>
      </c>
      <c r="G17" s="74">
        <v>1657</v>
      </c>
      <c r="H17" s="74">
        <v>0</v>
      </c>
      <c r="I17" s="74">
        <v>286140</v>
      </c>
      <c r="J17" s="75">
        <v>0</v>
      </c>
      <c r="K17" s="74">
        <v>25965</v>
      </c>
      <c r="L17" s="74">
        <v>611381</v>
      </c>
      <c r="M17" s="74">
        <f t="shared" si="3"/>
        <v>98666</v>
      </c>
      <c r="N17" s="74">
        <f t="shared" si="4"/>
        <v>52370</v>
      </c>
      <c r="O17" s="74">
        <v>24</v>
      </c>
      <c r="P17" s="74">
        <v>0</v>
      </c>
      <c r="Q17" s="74">
        <v>0</v>
      </c>
      <c r="R17" s="74">
        <v>52279</v>
      </c>
      <c r="S17" s="75">
        <v>0</v>
      </c>
      <c r="T17" s="74">
        <v>67</v>
      </c>
      <c r="U17" s="74">
        <v>46296</v>
      </c>
      <c r="V17" s="74">
        <f t="shared" si="5"/>
        <v>1024552</v>
      </c>
      <c r="W17" s="74">
        <f t="shared" si="6"/>
        <v>366875</v>
      </c>
      <c r="X17" s="74">
        <f t="shared" si="7"/>
        <v>767</v>
      </c>
      <c r="Y17" s="74">
        <f t="shared" si="8"/>
        <v>1657</v>
      </c>
      <c r="Z17" s="74">
        <f t="shared" si="9"/>
        <v>0</v>
      </c>
      <c r="AA17" s="74">
        <f t="shared" si="10"/>
        <v>338419</v>
      </c>
      <c r="AB17" s="75">
        <v>0</v>
      </c>
      <c r="AC17" s="74">
        <f t="shared" si="11"/>
        <v>26032</v>
      </c>
      <c r="AD17" s="74">
        <f t="shared" si="12"/>
        <v>657677</v>
      </c>
    </row>
    <row r="18" spans="1:30" s="50" customFormat="1" ht="12" customHeight="1">
      <c r="A18" s="53" t="s">
        <v>273</v>
      </c>
      <c r="B18" s="54" t="s">
        <v>352</v>
      </c>
      <c r="C18" s="53" t="s">
        <v>353</v>
      </c>
      <c r="D18" s="74">
        <f t="shared" si="1"/>
        <v>2985919</v>
      </c>
      <c r="E18" s="74">
        <f t="shared" si="2"/>
        <v>678306</v>
      </c>
      <c r="F18" s="74">
        <v>131838</v>
      </c>
      <c r="G18" s="74">
        <v>0</v>
      </c>
      <c r="H18" s="74">
        <v>286500</v>
      </c>
      <c r="I18" s="74">
        <v>218775</v>
      </c>
      <c r="J18" s="75">
        <v>0</v>
      </c>
      <c r="K18" s="74">
        <v>41193</v>
      </c>
      <c r="L18" s="74">
        <v>2307613</v>
      </c>
      <c r="M18" s="74">
        <f t="shared" si="3"/>
        <v>604054</v>
      </c>
      <c r="N18" s="74">
        <f t="shared" si="4"/>
        <v>164886</v>
      </c>
      <c r="O18" s="74">
        <v>0</v>
      </c>
      <c r="P18" s="74">
        <v>0</v>
      </c>
      <c r="Q18" s="74">
        <v>0</v>
      </c>
      <c r="R18" s="74">
        <v>164886</v>
      </c>
      <c r="S18" s="75">
        <v>0</v>
      </c>
      <c r="T18" s="74">
        <v>0</v>
      </c>
      <c r="U18" s="74">
        <v>439168</v>
      </c>
      <c r="V18" s="74">
        <f t="shared" si="5"/>
        <v>3589973</v>
      </c>
      <c r="W18" s="74">
        <f t="shared" si="6"/>
        <v>843192</v>
      </c>
      <c r="X18" s="74">
        <f t="shared" si="7"/>
        <v>131838</v>
      </c>
      <c r="Y18" s="74">
        <f t="shared" si="8"/>
        <v>0</v>
      </c>
      <c r="Z18" s="74">
        <f t="shared" si="9"/>
        <v>286500</v>
      </c>
      <c r="AA18" s="74">
        <f t="shared" si="10"/>
        <v>383661</v>
      </c>
      <c r="AB18" s="75">
        <v>0</v>
      </c>
      <c r="AC18" s="74">
        <f t="shared" si="11"/>
        <v>41193</v>
      </c>
      <c r="AD18" s="74">
        <f t="shared" si="12"/>
        <v>2746781</v>
      </c>
    </row>
    <row r="19" spans="1:30" s="50" customFormat="1" ht="12" customHeight="1">
      <c r="A19" s="53" t="s">
        <v>329</v>
      </c>
      <c r="B19" s="54" t="s">
        <v>354</v>
      </c>
      <c r="C19" s="53" t="s">
        <v>355</v>
      </c>
      <c r="D19" s="74">
        <f t="shared" si="1"/>
        <v>486743</v>
      </c>
      <c r="E19" s="74">
        <f t="shared" si="2"/>
        <v>58930</v>
      </c>
      <c r="F19" s="74">
        <v>15708</v>
      </c>
      <c r="G19" s="74">
        <v>0</v>
      </c>
      <c r="H19" s="74">
        <v>4500</v>
      </c>
      <c r="I19" s="74">
        <v>38712</v>
      </c>
      <c r="J19" s="75">
        <v>0</v>
      </c>
      <c r="K19" s="74">
        <v>10</v>
      </c>
      <c r="L19" s="74">
        <v>427813</v>
      </c>
      <c r="M19" s="74">
        <f t="shared" si="3"/>
        <v>20600</v>
      </c>
      <c r="N19" s="74">
        <f t="shared" si="4"/>
        <v>7098</v>
      </c>
      <c r="O19" s="74">
        <v>0</v>
      </c>
      <c r="P19" s="74">
        <v>0</v>
      </c>
      <c r="Q19" s="74">
        <v>0</v>
      </c>
      <c r="R19" s="74">
        <v>7098</v>
      </c>
      <c r="S19" s="75">
        <v>0</v>
      </c>
      <c r="T19" s="74">
        <v>0</v>
      </c>
      <c r="U19" s="74">
        <v>13502</v>
      </c>
      <c r="V19" s="74">
        <f t="shared" si="5"/>
        <v>507343</v>
      </c>
      <c r="W19" s="74">
        <f t="shared" si="6"/>
        <v>66028</v>
      </c>
      <c r="X19" s="74">
        <f t="shared" si="7"/>
        <v>15708</v>
      </c>
      <c r="Y19" s="74">
        <f t="shared" si="8"/>
        <v>0</v>
      </c>
      <c r="Z19" s="74">
        <f t="shared" si="9"/>
        <v>4500</v>
      </c>
      <c r="AA19" s="74">
        <f t="shared" si="10"/>
        <v>45810</v>
      </c>
      <c r="AB19" s="75">
        <v>0</v>
      </c>
      <c r="AC19" s="74">
        <f t="shared" si="11"/>
        <v>10</v>
      </c>
      <c r="AD19" s="74">
        <f t="shared" si="12"/>
        <v>441315</v>
      </c>
    </row>
    <row r="20" spans="1:30" s="50" customFormat="1" ht="12" customHeight="1">
      <c r="A20" s="53" t="s">
        <v>273</v>
      </c>
      <c r="B20" s="54" t="s">
        <v>356</v>
      </c>
      <c r="C20" s="53" t="s">
        <v>357</v>
      </c>
      <c r="D20" s="74">
        <f t="shared" si="1"/>
        <v>439756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439756</v>
      </c>
      <c r="M20" s="74">
        <f t="shared" si="3"/>
        <v>134294</v>
      </c>
      <c r="N20" s="74">
        <f t="shared" si="4"/>
        <v>44600</v>
      </c>
      <c r="O20" s="74">
        <v>0</v>
      </c>
      <c r="P20" s="74">
        <v>0</v>
      </c>
      <c r="Q20" s="74">
        <v>0</v>
      </c>
      <c r="R20" s="74">
        <v>44600</v>
      </c>
      <c r="S20" s="75">
        <v>0</v>
      </c>
      <c r="T20" s="74">
        <v>0</v>
      </c>
      <c r="U20" s="74">
        <v>89694</v>
      </c>
      <c r="V20" s="74">
        <f t="shared" si="5"/>
        <v>574050</v>
      </c>
      <c r="W20" s="74">
        <f t="shared" si="6"/>
        <v>44600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44600</v>
      </c>
      <c r="AB20" s="75">
        <v>0</v>
      </c>
      <c r="AC20" s="74">
        <f t="shared" si="11"/>
        <v>0</v>
      </c>
      <c r="AD20" s="74">
        <f t="shared" si="12"/>
        <v>529450</v>
      </c>
    </row>
    <row r="21" spans="1:30" s="50" customFormat="1" ht="12" customHeight="1">
      <c r="A21" s="53" t="s">
        <v>329</v>
      </c>
      <c r="B21" s="54" t="s">
        <v>358</v>
      </c>
      <c r="C21" s="53" t="s">
        <v>359</v>
      </c>
      <c r="D21" s="74">
        <f t="shared" si="1"/>
        <v>2273538</v>
      </c>
      <c r="E21" s="74">
        <f t="shared" si="2"/>
        <v>202160</v>
      </c>
      <c r="F21" s="74">
        <v>0</v>
      </c>
      <c r="G21" s="74">
        <v>0</v>
      </c>
      <c r="H21" s="74">
        <v>5600</v>
      </c>
      <c r="I21" s="74">
        <v>194910</v>
      </c>
      <c r="J21" s="75">
        <v>0</v>
      </c>
      <c r="K21" s="74">
        <v>1650</v>
      </c>
      <c r="L21" s="74">
        <v>2071378</v>
      </c>
      <c r="M21" s="74">
        <f t="shared" si="3"/>
        <v>104580</v>
      </c>
      <c r="N21" s="74">
        <f t="shared" si="4"/>
        <v>5025</v>
      </c>
      <c r="O21" s="74">
        <v>0</v>
      </c>
      <c r="P21" s="74">
        <v>0</v>
      </c>
      <c r="Q21" s="74">
        <v>0</v>
      </c>
      <c r="R21" s="74">
        <v>5005</v>
      </c>
      <c r="S21" s="75">
        <v>0</v>
      </c>
      <c r="T21" s="74">
        <v>20</v>
      </c>
      <c r="U21" s="74">
        <v>99555</v>
      </c>
      <c r="V21" s="74">
        <f t="shared" si="5"/>
        <v>2378118</v>
      </c>
      <c r="W21" s="74">
        <f t="shared" si="6"/>
        <v>207185</v>
      </c>
      <c r="X21" s="74">
        <f t="shared" si="7"/>
        <v>0</v>
      </c>
      <c r="Y21" s="74">
        <f t="shared" si="8"/>
        <v>0</v>
      </c>
      <c r="Z21" s="74">
        <f t="shared" si="9"/>
        <v>5600</v>
      </c>
      <c r="AA21" s="74">
        <f t="shared" si="10"/>
        <v>199915</v>
      </c>
      <c r="AB21" s="75">
        <v>0</v>
      </c>
      <c r="AC21" s="74">
        <f t="shared" si="11"/>
        <v>1670</v>
      </c>
      <c r="AD21" s="74">
        <f t="shared" si="12"/>
        <v>2170933</v>
      </c>
    </row>
    <row r="22" spans="1:30" s="50" customFormat="1" ht="12" customHeight="1">
      <c r="A22" s="53" t="s">
        <v>273</v>
      </c>
      <c r="B22" s="54" t="s">
        <v>360</v>
      </c>
      <c r="C22" s="53" t="s">
        <v>361</v>
      </c>
      <c r="D22" s="74">
        <f t="shared" si="1"/>
        <v>938755</v>
      </c>
      <c r="E22" s="74">
        <f t="shared" si="2"/>
        <v>99120</v>
      </c>
      <c r="F22" s="74">
        <v>0</v>
      </c>
      <c r="G22" s="74">
        <v>0</v>
      </c>
      <c r="H22" s="74">
        <v>0</v>
      </c>
      <c r="I22" s="74">
        <v>84475</v>
      </c>
      <c r="J22" s="75">
        <v>0</v>
      </c>
      <c r="K22" s="74">
        <v>14645</v>
      </c>
      <c r="L22" s="74">
        <v>839635</v>
      </c>
      <c r="M22" s="74">
        <f t="shared" si="3"/>
        <v>125372</v>
      </c>
      <c r="N22" s="74">
        <f t="shared" si="4"/>
        <v>9384</v>
      </c>
      <c r="O22" s="74">
        <v>0</v>
      </c>
      <c r="P22" s="74">
        <v>0</v>
      </c>
      <c r="Q22" s="74">
        <v>0</v>
      </c>
      <c r="R22" s="74">
        <v>9384</v>
      </c>
      <c r="S22" s="75">
        <v>0</v>
      </c>
      <c r="T22" s="74">
        <v>0</v>
      </c>
      <c r="U22" s="74">
        <v>115988</v>
      </c>
      <c r="V22" s="74">
        <f t="shared" si="5"/>
        <v>1064127</v>
      </c>
      <c r="W22" s="74">
        <f t="shared" si="6"/>
        <v>108504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93859</v>
      </c>
      <c r="AB22" s="75">
        <v>0</v>
      </c>
      <c r="AC22" s="74">
        <f t="shared" si="11"/>
        <v>14645</v>
      </c>
      <c r="AD22" s="74">
        <f t="shared" si="12"/>
        <v>955623</v>
      </c>
    </row>
    <row r="23" spans="1:30" s="50" customFormat="1" ht="12" customHeight="1">
      <c r="A23" s="53" t="s">
        <v>329</v>
      </c>
      <c r="B23" s="54" t="s">
        <v>362</v>
      </c>
      <c r="C23" s="53" t="s">
        <v>363</v>
      </c>
      <c r="D23" s="74">
        <f t="shared" si="1"/>
        <v>1780130</v>
      </c>
      <c r="E23" s="74">
        <f t="shared" si="2"/>
        <v>128790</v>
      </c>
      <c r="F23" s="74">
        <v>0</v>
      </c>
      <c r="G23" s="74">
        <v>0</v>
      </c>
      <c r="H23" s="74">
        <v>0</v>
      </c>
      <c r="I23" s="74">
        <v>104905</v>
      </c>
      <c r="J23" s="75">
        <v>0</v>
      </c>
      <c r="K23" s="74">
        <v>23885</v>
      </c>
      <c r="L23" s="74">
        <v>1651340</v>
      </c>
      <c r="M23" s="74">
        <f t="shared" si="3"/>
        <v>282959</v>
      </c>
      <c r="N23" s="74">
        <f t="shared" si="4"/>
        <v>24977</v>
      </c>
      <c r="O23" s="74">
        <v>0</v>
      </c>
      <c r="P23" s="74">
        <v>0</v>
      </c>
      <c r="Q23" s="74">
        <v>0</v>
      </c>
      <c r="R23" s="74">
        <v>24927</v>
      </c>
      <c r="S23" s="75">
        <v>0</v>
      </c>
      <c r="T23" s="74">
        <v>50</v>
      </c>
      <c r="U23" s="74">
        <v>257982</v>
      </c>
      <c r="V23" s="74">
        <f t="shared" si="5"/>
        <v>2063089</v>
      </c>
      <c r="W23" s="74">
        <f t="shared" si="6"/>
        <v>153767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129832</v>
      </c>
      <c r="AB23" s="75">
        <v>0</v>
      </c>
      <c r="AC23" s="74">
        <f t="shared" si="11"/>
        <v>23935</v>
      </c>
      <c r="AD23" s="74">
        <f t="shared" si="12"/>
        <v>1909322</v>
      </c>
    </row>
    <row r="24" spans="1:30" s="50" customFormat="1" ht="12" customHeight="1">
      <c r="A24" s="53" t="s">
        <v>273</v>
      </c>
      <c r="B24" s="54" t="s">
        <v>364</v>
      </c>
      <c r="C24" s="53" t="s">
        <v>365</v>
      </c>
      <c r="D24" s="74">
        <f t="shared" si="1"/>
        <v>2089296</v>
      </c>
      <c r="E24" s="74">
        <f t="shared" si="2"/>
        <v>4746</v>
      </c>
      <c r="F24" s="74">
        <v>0</v>
      </c>
      <c r="G24" s="74">
        <v>0</v>
      </c>
      <c r="H24" s="74">
        <v>0</v>
      </c>
      <c r="I24" s="74">
        <v>4746</v>
      </c>
      <c r="J24" s="75">
        <v>0</v>
      </c>
      <c r="K24" s="74">
        <v>0</v>
      </c>
      <c r="L24" s="74">
        <v>2084550</v>
      </c>
      <c r="M24" s="74">
        <f t="shared" si="3"/>
        <v>105340</v>
      </c>
      <c r="N24" s="74">
        <f t="shared" si="4"/>
        <v>10772</v>
      </c>
      <c r="O24" s="74">
        <v>0</v>
      </c>
      <c r="P24" s="74">
        <v>162</v>
      </c>
      <c r="Q24" s="74">
        <v>0</v>
      </c>
      <c r="R24" s="74">
        <v>10610</v>
      </c>
      <c r="S24" s="75">
        <v>0</v>
      </c>
      <c r="T24" s="74"/>
      <c r="U24" s="74">
        <v>94568</v>
      </c>
      <c r="V24" s="74">
        <f t="shared" si="5"/>
        <v>2194636</v>
      </c>
      <c r="W24" s="74">
        <f t="shared" si="6"/>
        <v>15518</v>
      </c>
      <c r="X24" s="74">
        <f t="shared" si="7"/>
        <v>0</v>
      </c>
      <c r="Y24" s="74">
        <f t="shared" si="8"/>
        <v>162</v>
      </c>
      <c r="Z24" s="74">
        <f t="shared" si="9"/>
        <v>0</v>
      </c>
      <c r="AA24" s="74">
        <f t="shared" si="10"/>
        <v>15356</v>
      </c>
      <c r="AB24" s="75">
        <v>0</v>
      </c>
      <c r="AC24" s="74">
        <f t="shared" si="11"/>
        <v>0</v>
      </c>
      <c r="AD24" s="74">
        <f t="shared" si="12"/>
        <v>2179118</v>
      </c>
    </row>
    <row r="25" spans="1:30" s="50" customFormat="1" ht="12" customHeight="1">
      <c r="A25" s="53" t="s">
        <v>329</v>
      </c>
      <c r="B25" s="54" t="s">
        <v>366</v>
      </c>
      <c r="C25" s="53" t="s">
        <v>367</v>
      </c>
      <c r="D25" s="74">
        <f t="shared" si="1"/>
        <v>378197</v>
      </c>
      <c r="E25" s="74">
        <f t="shared" si="2"/>
        <v>4888</v>
      </c>
      <c r="F25" s="74">
        <v>0</v>
      </c>
      <c r="G25" s="74">
        <v>0</v>
      </c>
      <c r="H25" s="74">
        <v>0</v>
      </c>
      <c r="I25" s="74">
        <v>344</v>
      </c>
      <c r="J25" s="75">
        <v>0</v>
      </c>
      <c r="K25" s="74">
        <v>4544</v>
      </c>
      <c r="L25" s="74">
        <v>373309</v>
      </c>
      <c r="M25" s="74">
        <f t="shared" si="3"/>
        <v>104919</v>
      </c>
      <c r="N25" s="74">
        <f t="shared" si="4"/>
        <v>22460</v>
      </c>
      <c r="O25" s="74">
        <v>0</v>
      </c>
      <c r="P25" s="74">
        <v>0</v>
      </c>
      <c r="Q25" s="74">
        <v>0</v>
      </c>
      <c r="R25" s="74">
        <v>22460</v>
      </c>
      <c r="S25" s="75">
        <v>0</v>
      </c>
      <c r="T25" s="74">
        <v>0</v>
      </c>
      <c r="U25" s="74">
        <v>82459</v>
      </c>
      <c r="V25" s="74">
        <f t="shared" si="5"/>
        <v>483116</v>
      </c>
      <c r="W25" s="74">
        <f t="shared" si="6"/>
        <v>27348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22804</v>
      </c>
      <c r="AB25" s="75">
        <v>0</v>
      </c>
      <c r="AC25" s="74">
        <f t="shared" si="11"/>
        <v>4544</v>
      </c>
      <c r="AD25" s="74">
        <f t="shared" si="12"/>
        <v>455768</v>
      </c>
    </row>
    <row r="26" spans="1:30" s="50" customFormat="1" ht="12" customHeight="1">
      <c r="A26" s="53" t="s">
        <v>273</v>
      </c>
      <c r="B26" s="54" t="s">
        <v>368</v>
      </c>
      <c r="C26" s="53" t="s">
        <v>369</v>
      </c>
      <c r="D26" s="74">
        <f t="shared" si="1"/>
        <v>1556655</v>
      </c>
      <c r="E26" s="74">
        <f t="shared" si="2"/>
        <v>106632</v>
      </c>
      <c r="F26" s="74">
        <v>0</v>
      </c>
      <c r="G26" s="74">
        <v>0</v>
      </c>
      <c r="H26" s="74">
        <v>0</v>
      </c>
      <c r="I26" s="74">
        <v>102386</v>
      </c>
      <c r="J26" s="75">
        <v>0</v>
      </c>
      <c r="K26" s="74">
        <v>4246</v>
      </c>
      <c r="L26" s="74">
        <v>1450023</v>
      </c>
      <c r="M26" s="74">
        <f t="shared" si="3"/>
        <v>1463029</v>
      </c>
      <c r="N26" s="74">
        <f t="shared" si="4"/>
        <v>41922</v>
      </c>
      <c r="O26" s="74">
        <v>0</v>
      </c>
      <c r="P26" s="74">
        <v>0</v>
      </c>
      <c r="Q26" s="74">
        <v>0</v>
      </c>
      <c r="R26" s="74">
        <v>40924</v>
      </c>
      <c r="S26" s="75">
        <v>0</v>
      </c>
      <c r="T26" s="74">
        <v>998</v>
      </c>
      <c r="U26" s="74">
        <v>1421107</v>
      </c>
      <c r="V26" s="74">
        <f t="shared" si="5"/>
        <v>3019684</v>
      </c>
      <c r="W26" s="74">
        <f t="shared" si="6"/>
        <v>148554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143310</v>
      </c>
      <c r="AB26" s="75">
        <v>0</v>
      </c>
      <c r="AC26" s="74">
        <f t="shared" si="11"/>
        <v>5244</v>
      </c>
      <c r="AD26" s="74">
        <f t="shared" si="12"/>
        <v>2871130</v>
      </c>
    </row>
    <row r="27" spans="1:30" s="50" customFormat="1" ht="12" customHeight="1">
      <c r="A27" s="53" t="s">
        <v>329</v>
      </c>
      <c r="B27" s="54" t="s">
        <v>370</v>
      </c>
      <c r="C27" s="53" t="s">
        <v>371</v>
      </c>
      <c r="D27" s="74">
        <f t="shared" si="1"/>
        <v>465671</v>
      </c>
      <c r="E27" s="74">
        <f t="shared" si="2"/>
        <v>123787</v>
      </c>
      <c r="F27" s="74">
        <v>0</v>
      </c>
      <c r="G27" s="74">
        <v>0</v>
      </c>
      <c r="H27" s="74">
        <v>0</v>
      </c>
      <c r="I27" s="74">
        <v>123787</v>
      </c>
      <c r="J27" s="75">
        <v>0</v>
      </c>
      <c r="K27" s="74">
        <v>0</v>
      </c>
      <c r="L27" s="74">
        <v>341884</v>
      </c>
      <c r="M27" s="74">
        <f t="shared" si="3"/>
        <v>149470</v>
      </c>
      <c r="N27" s="74">
        <f t="shared" si="4"/>
        <v>136997</v>
      </c>
      <c r="O27" s="74">
        <v>0</v>
      </c>
      <c r="P27" s="74">
        <v>0</v>
      </c>
      <c r="Q27" s="74">
        <v>0</v>
      </c>
      <c r="R27" s="74">
        <v>136997</v>
      </c>
      <c r="S27" s="75">
        <v>0</v>
      </c>
      <c r="T27" s="74">
        <v>0</v>
      </c>
      <c r="U27" s="74">
        <v>12473</v>
      </c>
      <c r="V27" s="74">
        <f t="shared" si="5"/>
        <v>615141</v>
      </c>
      <c r="W27" s="74">
        <f t="shared" si="6"/>
        <v>260784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260784</v>
      </c>
      <c r="AB27" s="75">
        <v>0</v>
      </c>
      <c r="AC27" s="74">
        <f t="shared" si="11"/>
        <v>0</v>
      </c>
      <c r="AD27" s="74">
        <f t="shared" si="12"/>
        <v>354357</v>
      </c>
    </row>
    <row r="28" spans="1:30" s="50" customFormat="1" ht="12" customHeight="1">
      <c r="A28" s="53" t="s">
        <v>273</v>
      </c>
      <c r="B28" s="54" t="s">
        <v>372</v>
      </c>
      <c r="C28" s="53" t="s">
        <v>373</v>
      </c>
      <c r="D28" s="74">
        <f t="shared" si="1"/>
        <v>530360</v>
      </c>
      <c r="E28" s="74">
        <f t="shared" si="2"/>
        <v>214338</v>
      </c>
      <c r="F28" s="74">
        <v>0</v>
      </c>
      <c r="G28" s="74">
        <v>0</v>
      </c>
      <c r="H28" s="74">
        <v>0</v>
      </c>
      <c r="I28" s="74">
        <v>115201</v>
      </c>
      <c r="J28" s="75">
        <v>0</v>
      </c>
      <c r="K28" s="74">
        <v>99137</v>
      </c>
      <c r="L28" s="74">
        <v>316022</v>
      </c>
      <c r="M28" s="74">
        <f t="shared" si="3"/>
        <v>126102</v>
      </c>
      <c r="N28" s="74">
        <f t="shared" si="4"/>
        <v>49917</v>
      </c>
      <c r="O28" s="74">
        <v>0</v>
      </c>
      <c r="P28" s="74">
        <v>0</v>
      </c>
      <c r="Q28" s="74">
        <v>0</v>
      </c>
      <c r="R28" s="74">
        <v>49917</v>
      </c>
      <c r="S28" s="75">
        <v>0</v>
      </c>
      <c r="T28" s="74">
        <v>0</v>
      </c>
      <c r="U28" s="74">
        <v>76185</v>
      </c>
      <c r="V28" s="74">
        <f t="shared" si="5"/>
        <v>656462</v>
      </c>
      <c r="W28" s="74">
        <f t="shared" si="6"/>
        <v>264255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165118</v>
      </c>
      <c r="AB28" s="75">
        <v>0</v>
      </c>
      <c r="AC28" s="74">
        <f t="shared" si="11"/>
        <v>99137</v>
      </c>
      <c r="AD28" s="74">
        <f t="shared" si="12"/>
        <v>392207</v>
      </c>
    </row>
    <row r="29" spans="1:30" s="50" customFormat="1" ht="12" customHeight="1">
      <c r="A29" s="53" t="s">
        <v>273</v>
      </c>
      <c r="B29" s="54" t="s">
        <v>374</v>
      </c>
      <c r="C29" s="53" t="s">
        <v>375</v>
      </c>
      <c r="D29" s="74">
        <f t="shared" si="1"/>
        <v>217926</v>
      </c>
      <c r="E29" s="74">
        <f t="shared" si="2"/>
        <v>79295</v>
      </c>
      <c r="F29" s="74">
        <v>0</v>
      </c>
      <c r="G29" s="74">
        <v>3155</v>
      </c>
      <c r="H29" s="74">
        <v>0</v>
      </c>
      <c r="I29" s="74">
        <v>66493</v>
      </c>
      <c r="J29" s="75">
        <v>0</v>
      </c>
      <c r="K29" s="74">
        <v>9647</v>
      </c>
      <c r="L29" s="74">
        <v>138631</v>
      </c>
      <c r="M29" s="74">
        <f t="shared" si="3"/>
        <v>27256</v>
      </c>
      <c r="N29" s="74">
        <f t="shared" si="4"/>
        <v>27256</v>
      </c>
      <c r="O29" s="74">
        <v>0</v>
      </c>
      <c r="P29" s="74">
        <v>0</v>
      </c>
      <c r="Q29" s="74">
        <v>0</v>
      </c>
      <c r="R29" s="74">
        <v>15153</v>
      </c>
      <c r="S29" s="75">
        <v>0</v>
      </c>
      <c r="T29" s="74">
        <v>12103</v>
      </c>
      <c r="U29" s="74">
        <v>0</v>
      </c>
      <c r="V29" s="74">
        <f t="shared" si="5"/>
        <v>245182</v>
      </c>
      <c r="W29" s="74">
        <f t="shared" si="6"/>
        <v>106551</v>
      </c>
      <c r="X29" s="74">
        <f t="shared" si="7"/>
        <v>0</v>
      </c>
      <c r="Y29" s="74">
        <f t="shared" si="8"/>
        <v>3155</v>
      </c>
      <c r="Z29" s="74">
        <f t="shared" si="9"/>
        <v>0</v>
      </c>
      <c r="AA29" s="74">
        <f t="shared" si="10"/>
        <v>81646</v>
      </c>
      <c r="AB29" s="75">
        <v>0</v>
      </c>
      <c r="AC29" s="74">
        <f t="shared" si="11"/>
        <v>21750</v>
      </c>
      <c r="AD29" s="74">
        <f t="shared" si="12"/>
        <v>138631</v>
      </c>
    </row>
    <row r="30" spans="1:30" s="50" customFormat="1" ht="12" customHeight="1">
      <c r="A30" s="53" t="s">
        <v>273</v>
      </c>
      <c r="B30" s="54" t="s">
        <v>376</v>
      </c>
      <c r="C30" s="53" t="s">
        <v>377</v>
      </c>
      <c r="D30" s="74">
        <f t="shared" si="1"/>
        <v>1267195</v>
      </c>
      <c r="E30" s="74">
        <f t="shared" si="2"/>
        <v>387618</v>
      </c>
      <c r="F30" s="74">
        <v>23598</v>
      </c>
      <c r="G30" s="74">
        <v>0</v>
      </c>
      <c r="H30" s="74">
        <v>145000</v>
      </c>
      <c r="I30" s="74">
        <v>195101</v>
      </c>
      <c r="J30" s="75">
        <v>0</v>
      </c>
      <c r="K30" s="74">
        <v>23919</v>
      </c>
      <c r="L30" s="74">
        <v>879577</v>
      </c>
      <c r="M30" s="74">
        <f t="shared" si="3"/>
        <v>144072</v>
      </c>
      <c r="N30" s="74">
        <f t="shared" si="4"/>
        <v>56592</v>
      </c>
      <c r="O30" s="74">
        <v>0</v>
      </c>
      <c r="P30" s="74">
        <v>0</v>
      </c>
      <c r="Q30" s="74">
        <v>4300</v>
      </c>
      <c r="R30" s="74">
        <v>50918</v>
      </c>
      <c r="S30" s="75">
        <v>0</v>
      </c>
      <c r="T30" s="74">
        <v>1374</v>
      </c>
      <c r="U30" s="74">
        <v>87480</v>
      </c>
      <c r="V30" s="74">
        <f t="shared" si="5"/>
        <v>1411267</v>
      </c>
      <c r="W30" s="74">
        <f t="shared" si="6"/>
        <v>444210</v>
      </c>
      <c r="X30" s="74">
        <f t="shared" si="7"/>
        <v>23598</v>
      </c>
      <c r="Y30" s="74">
        <f t="shared" si="8"/>
        <v>0</v>
      </c>
      <c r="Z30" s="74">
        <f t="shared" si="9"/>
        <v>149300</v>
      </c>
      <c r="AA30" s="74">
        <f t="shared" si="10"/>
        <v>246019</v>
      </c>
      <c r="AB30" s="75">
        <v>0</v>
      </c>
      <c r="AC30" s="74">
        <f t="shared" si="11"/>
        <v>25293</v>
      </c>
      <c r="AD30" s="74">
        <f t="shared" si="12"/>
        <v>967057</v>
      </c>
    </row>
    <row r="31" spans="1:30" s="50" customFormat="1" ht="12" customHeight="1">
      <c r="A31" s="53" t="s">
        <v>273</v>
      </c>
      <c r="B31" s="54" t="s">
        <v>378</v>
      </c>
      <c r="C31" s="53" t="s">
        <v>379</v>
      </c>
      <c r="D31" s="74">
        <f t="shared" si="1"/>
        <v>560617</v>
      </c>
      <c r="E31" s="74">
        <f t="shared" si="2"/>
        <v>96153</v>
      </c>
      <c r="F31" s="74">
        <v>0</v>
      </c>
      <c r="G31" s="74">
        <v>0</v>
      </c>
      <c r="H31" s="74">
        <v>0</v>
      </c>
      <c r="I31" s="74">
        <v>83196</v>
      </c>
      <c r="J31" s="75">
        <v>0</v>
      </c>
      <c r="K31" s="74">
        <v>12957</v>
      </c>
      <c r="L31" s="74">
        <v>464464</v>
      </c>
      <c r="M31" s="74">
        <f t="shared" si="3"/>
        <v>279820</v>
      </c>
      <c r="N31" s="74">
        <f t="shared" si="4"/>
        <v>208140</v>
      </c>
      <c r="O31" s="74">
        <v>93900</v>
      </c>
      <c r="P31" s="74">
        <v>0</v>
      </c>
      <c r="Q31" s="74">
        <v>60000</v>
      </c>
      <c r="R31" s="74">
        <v>54240</v>
      </c>
      <c r="S31" s="75">
        <v>0</v>
      </c>
      <c r="T31" s="74">
        <v>0</v>
      </c>
      <c r="U31" s="74">
        <v>71680</v>
      </c>
      <c r="V31" s="74">
        <f t="shared" si="5"/>
        <v>840437</v>
      </c>
      <c r="W31" s="74">
        <f t="shared" si="6"/>
        <v>304293</v>
      </c>
      <c r="X31" s="74">
        <f t="shared" si="7"/>
        <v>93900</v>
      </c>
      <c r="Y31" s="74">
        <f t="shared" si="8"/>
        <v>0</v>
      </c>
      <c r="Z31" s="74">
        <f t="shared" si="9"/>
        <v>60000</v>
      </c>
      <c r="AA31" s="74">
        <f t="shared" si="10"/>
        <v>137436</v>
      </c>
      <c r="AB31" s="75">
        <v>0</v>
      </c>
      <c r="AC31" s="74">
        <f t="shared" si="11"/>
        <v>12957</v>
      </c>
      <c r="AD31" s="74">
        <f t="shared" si="12"/>
        <v>536144</v>
      </c>
    </row>
    <row r="32" spans="1:30" s="50" customFormat="1" ht="12" customHeight="1">
      <c r="A32" s="53" t="s">
        <v>273</v>
      </c>
      <c r="B32" s="54" t="s">
        <v>380</v>
      </c>
      <c r="C32" s="53" t="s">
        <v>381</v>
      </c>
      <c r="D32" s="74">
        <f t="shared" si="1"/>
        <v>350302</v>
      </c>
      <c r="E32" s="74">
        <f t="shared" si="2"/>
        <v>131854</v>
      </c>
      <c r="F32" s="74">
        <v>0</v>
      </c>
      <c r="G32" s="74">
        <v>0</v>
      </c>
      <c r="H32" s="74">
        <v>0</v>
      </c>
      <c r="I32" s="74">
        <v>121175</v>
      </c>
      <c r="J32" s="75">
        <v>0</v>
      </c>
      <c r="K32" s="74">
        <v>10679</v>
      </c>
      <c r="L32" s="74">
        <v>218448</v>
      </c>
      <c r="M32" s="74">
        <f t="shared" si="3"/>
        <v>117550</v>
      </c>
      <c r="N32" s="74">
        <f t="shared" si="4"/>
        <v>55395</v>
      </c>
      <c r="O32" s="74">
        <v>0</v>
      </c>
      <c r="P32" s="74">
        <v>0</v>
      </c>
      <c r="Q32" s="74">
        <v>0</v>
      </c>
      <c r="R32" s="74">
        <v>55395</v>
      </c>
      <c r="S32" s="75">
        <v>0</v>
      </c>
      <c r="T32" s="74">
        <v>0</v>
      </c>
      <c r="U32" s="74">
        <v>62155</v>
      </c>
      <c r="V32" s="74">
        <f t="shared" si="5"/>
        <v>467852</v>
      </c>
      <c r="W32" s="74">
        <f t="shared" si="6"/>
        <v>187249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176570</v>
      </c>
      <c r="AB32" s="75">
        <v>0</v>
      </c>
      <c r="AC32" s="74">
        <f t="shared" si="11"/>
        <v>10679</v>
      </c>
      <c r="AD32" s="74">
        <f t="shared" si="12"/>
        <v>280603</v>
      </c>
    </row>
    <row r="33" spans="1:30" s="50" customFormat="1" ht="12" customHeight="1">
      <c r="A33" s="53" t="s">
        <v>273</v>
      </c>
      <c r="B33" s="54" t="s">
        <v>382</v>
      </c>
      <c r="C33" s="53" t="s">
        <v>383</v>
      </c>
      <c r="D33" s="74">
        <f t="shared" si="1"/>
        <v>555109</v>
      </c>
      <c r="E33" s="74">
        <f t="shared" si="2"/>
        <v>123815</v>
      </c>
      <c r="F33" s="74">
        <v>0</v>
      </c>
      <c r="G33" s="74">
        <v>824</v>
      </c>
      <c r="H33" s="74">
        <v>0</v>
      </c>
      <c r="I33" s="74">
        <v>116850</v>
      </c>
      <c r="J33" s="75">
        <v>0</v>
      </c>
      <c r="K33" s="74">
        <v>6141</v>
      </c>
      <c r="L33" s="74">
        <v>431294</v>
      </c>
      <c r="M33" s="74">
        <f t="shared" si="3"/>
        <v>84616</v>
      </c>
      <c r="N33" s="74">
        <f t="shared" si="4"/>
        <v>23777</v>
      </c>
      <c r="O33" s="74">
        <v>0</v>
      </c>
      <c r="P33" s="74">
        <v>0</v>
      </c>
      <c r="Q33" s="74">
        <v>0</v>
      </c>
      <c r="R33" s="74">
        <v>23777</v>
      </c>
      <c r="S33" s="75">
        <v>0</v>
      </c>
      <c r="T33" s="74">
        <v>0</v>
      </c>
      <c r="U33" s="74">
        <v>60839</v>
      </c>
      <c r="V33" s="74">
        <f t="shared" si="5"/>
        <v>639725</v>
      </c>
      <c r="W33" s="74">
        <f t="shared" si="6"/>
        <v>147592</v>
      </c>
      <c r="X33" s="74">
        <f t="shared" si="7"/>
        <v>0</v>
      </c>
      <c r="Y33" s="74">
        <f t="shared" si="8"/>
        <v>824</v>
      </c>
      <c r="Z33" s="74">
        <f t="shared" si="9"/>
        <v>0</v>
      </c>
      <c r="AA33" s="74">
        <f t="shared" si="10"/>
        <v>140627</v>
      </c>
      <c r="AB33" s="75">
        <v>0</v>
      </c>
      <c r="AC33" s="74">
        <f t="shared" si="11"/>
        <v>6141</v>
      </c>
      <c r="AD33" s="74">
        <f t="shared" si="12"/>
        <v>492133</v>
      </c>
    </row>
    <row r="34" spans="1:30" s="50" customFormat="1" ht="12" customHeight="1">
      <c r="A34" s="53" t="s">
        <v>273</v>
      </c>
      <c r="B34" s="54" t="s">
        <v>384</v>
      </c>
      <c r="C34" s="53" t="s">
        <v>385</v>
      </c>
      <c r="D34" s="74">
        <f t="shared" si="1"/>
        <v>639385</v>
      </c>
      <c r="E34" s="74">
        <f t="shared" si="2"/>
        <v>114083</v>
      </c>
      <c r="F34" s="74">
        <v>77167</v>
      </c>
      <c r="G34" s="74">
        <v>0</v>
      </c>
      <c r="H34" s="74">
        <v>0</v>
      </c>
      <c r="I34" s="74">
        <v>36916</v>
      </c>
      <c r="J34" s="75">
        <v>0</v>
      </c>
      <c r="K34" s="74">
        <v>0</v>
      </c>
      <c r="L34" s="74">
        <v>525302</v>
      </c>
      <c r="M34" s="74">
        <f t="shared" si="3"/>
        <v>96381</v>
      </c>
      <c r="N34" s="74">
        <f t="shared" si="4"/>
        <v>48845</v>
      </c>
      <c r="O34" s="74">
        <v>0</v>
      </c>
      <c r="P34" s="74">
        <v>0</v>
      </c>
      <c r="Q34" s="74">
        <v>0</v>
      </c>
      <c r="R34" s="74">
        <v>48845</v>
      </c>
      <c r="S34" s="75">
        <v>0</v>
      </c>
      <c r="T34" s="74">
        <v>0</v>
      </c>
      <c r="U34" s="74">
        <v>47536</v>
      </c>
      <c r="V34" s="74">
        <f t="shared" si="5"/>
        <v>735766</v>
      </c>
      <c r="W34" s="74">
        <f t="shared" si="6"/>
        <v>162928</v>
      </c>
      <c r="X34" s="74">
        <f t="shared" si="7"/>
        <v>77167</v>
      </c>
      <c r="Y34" s="74">
        <f t="shared" si="8"/>
        <v>0</v>
      </c>
      <c r="Z34" s="74">
        <f t="shared" si="9"/>
        <v>0</v>
      </c>
      <c r="AA34" s="74">
        <f t="shared" si="10"/>
        <v>85761</v>
      </c>
      <c r="AB34" s="75">
        <v>0</v>
      </c>
      <c r="AC34" s="74">
        <f t="shared" si="11"/>
        <v>0</v>
      </c>
      <c r="AD34" s="74">
        <f t="shared" si="12"/>
        <v>572838</v>
      </c>
    </row>
    <row r="35" spans="1:30" s="50" customFormat="1" ht="12" customHeight="1">
      <c r="A35" s="53" t="s">
        <v>273</v>
      </c>
      <c r="B35" s="54" t="s">
        <v>386</v>
      </c>
      <c r="C35" s="53" t="s">
        <v>387</v>
      </c>
      <c r="D35" s="74">
        <f t="shared" si="1"/>
        <v>306083</v>
      </c>
      <c r="E35" s="74">
        <f t="shared" si="2"/>
        <v>38513</v>
      </c>
      <c r="F35" s="74">
        <v>0</v>
      </c>
      <c r="G35" s="74">
        <v>0</v>
      </c>
      <c r="H35" s="74">
        <v>7100</v>
      </c>
      <c r="I35" s="74">
        <v>27048</v>
      </c>
      <c r="J35" s="75">
        <v>0</v>
      </c>
      <c r="K35" s="74">
        <v>4365</v>
      </c>
      <c r="L35" s="74">
        <v>267570</v>
      </c>
      <c r="M35" s="74">
        <f t="shared" si="3"/>
        <v>191531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191531</v>
      </c>
      <c r="V35" s="74">
        <f t="shared" si="5"/>
        <v>497614</v>
      </c>
      <c r="W35" s="74">
        <f t="shared" si="6"/>
        <v>38513</v>
      </c>
      <c r="X35" s="74">
        <f t="shared" si="7"/>
        <v>0</v>
      </c>
      <c r="Y35" s="74">
        <f t="shared" si="8"/>
        <v>0</v>
      </c>
      <c r="Z35" s="74">
        <f t="shared" si="9"/>
        <v>7100</v>
      </c>
      <c r="AA35" s="74">
        <f t="shared" si="10"/>
        <v>27048</v>
      </c>
      <c r="AB35" s="75">
        <v>0</v>
      </c>
      <c r="AC35" s="74">
        <f t="shared" si="11"/>
        <v>4365</v>
      </c>
      <c r="AD35" s="74">
        <f t="shared" si="12"/>
        <v>459101</v>
      </c>
    </row>
    <row r="36" spans="1:30" s="50" customFormat="1" ht="12" customHeight="1">
      <c r="A36" s="53" t="s">
        <v>273</v>
      </c>
      <c r="B36" s="54" t="s">
        <v>388</v>
      </c>
      <c r="C36" s="53" t="s">
        <v>389</v>
      </c>
      <c r="D36" s="74">
        <f t="shared" si="1"/>
        <v>877226</v>
      </c>
      <c r="E36" s="74">
        <f t="shared" si="2"/>
        <v>2206</v>
      </c>
      <c r="F36" s="74">
        <v>0</v>
      </c>
      <c r="G36" s="74">
        <v>0</v>
      </c>
      <c r="H36" s="74">
        <v>0</v>
      </c>
      <c r="I36" s="74">
        <v>2086</v>
      </c>
      <c r="J36" s="75">
        <v>0</v>
      </c>
      <c r="K36" s="74">
        <v>120</v>
      </c>
      <c r="L36" s="74">
        <v>875020</v>
      </c>
      <c r="M36" s="74">
        <f t="shared" si="3"/>
        <v>114627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114627</v>
      </c>
      <c r="V36" s="74">
        <f t="shared" si="5"/>
        <v>991853</v>
      </c>
      <c r="W36" s="74">
        <f t="shared" si="6"/>
        <v>2206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2086</v>
      </c>
      <c r="AB36" s="75">
        <v>0</v>
      </c>
      <c r="AC36" s="74">
        <f t="shared" si="11"/>
        <v>120</v>
      </c>
      <c r="AD36" s="74">
        <f t="shared" si="12"/>
        <v>989647</v>
      </c>
    </row>
    <row r="37" spans="1:30" s="50" customFormat="1" ht="12" customHeight="1">
      <c r="A37" s="53" t="s">
        <v>273</v>
      </c>
      <c r="B37" s="54" t="s">
        <v>390</v>
      </c>
      <c r="C37" s="53" t="s">
        <v>391</v>
      </c>
      <c r="D37" s="74">
        <f t="shared" si="1"/>
        <v>445372</v>
      </c>
      <c r="E37" s="74">
        <f t="shared" si="2"/>
        <v>3840</v>
      </c>
      <c r="F37" s="74">
        <v>0</v>
      </c>
      <c r="G37" s="74">
        <v>0</v>
      </c>
      <c r="H37" s="74">
        <v>0</v>
      </c>
      <c r="I37" s="74">
        <v>3028</v>
      </c>
      <c r="J37" s="75">
        <v>0</v>
      </c>
      <c r="K37" s="74">
        <v>812</v>
      </c>
      <c r="L37" s="74">
        <v>441532</v>
      </c>
      <c r="M37" s="74">
        <f t="shared" si="3"/>
        <v>48779</v>
      </c>
      <c r="N37" s="74">
        <f t="shared" si="4"/>
        <v>2142</v>
      </c>
      <c r="O37" s="74">
        <v>0</v>
      </c>
      <c r="P37" s="74">
        <v>0</v>
      </c>
      <c r="Q37" s="74">
        <v>0</v>
      </c>
      <c r="R37" s="74">
        <v>2142</v>
      </c>
      <c r="S37" s="75">
        <v>0</v>
      </c>
      <c r="T37" s="74">
        <v>0</v>
      </c>
      <c r="U37" s="74">
        <v>46637</v>
      </c>
      <c r="V37" s="74">
        <f t="shared" si="5"/>
        <v>494151</v>
      </c>
      <c r="W37" s="74">
        <f t="shared" si="6"/>
        <v>5982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5170</v>
      </c>
      <c r="AB37" s="75">
        <v>0</v>
      </c>
      <c r="AC37" s="74">
        <f t="shared" si="11"/>
        <v>812</v>
      </c>
      <c r="AD37" s="74">
        <f t="shared" si="12"/>
        <v>488169</v>
      </c>
    </row>
    <row r="38" spans="1:30" s="50" customFormat="1" ht="12" customHeight="1">
      <c r="A38" s="53" t="s">
        <v>273</v>
      </c>
      <c r="B38" s="54" t="s">
        <v>392</v>
      </c>
      <c r="C38" s="53" t="s">
        <v>393</v>
      </c>
      <c r="D38" s="74">
        <f t="shared" si="1"/>
        <v>205537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205537</v>
      </c>
      <c r="M38" s="74">
        <f t="shared" si="3"/>
        <v>44698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44698</v>
      </c>
      <c r="V38" s="74">
        <f t="shared" si="5"/>
        <v>250235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v>0</v>
      </c>
      <c r="AC38" s="74">
        <f t="shared" si="11"/>
        <v>0</v>
      </c>
      <c r="AD38" s="74">
        <f t="shared" si="12"/>
        <v>250235</v>
      </c>
    </row>
    <row r="39" spans="1:30" s="50" customFormat="1" ht="12" customHeight="1">
      <c r="A39" s="53" t="s">
        <v>273</v>
      </c>
      <c r="B39" s="54" t="s">
        <v>394</v>
      </c>
      <c r="C39" s="53" t="s">
        <v>395</v>
      </c>
      <c r="D39" s="74">
        <f t="shared" si="1"/>
        <v>525472</v>
      </c>
      <c r="E39" s="74">
        <f t="shared" si="2"/>
        <v>20377</v>
      </c>
      <c r="F39" s="74">
        <v>0</v>
      </c>
      <c r="G39" s="74">
        <v>0</v>
      </c>
      <c r="H39" s="74">
        <v>0</v>
      </c>
      <c r="I39" s="74">
        <v>18763</v>
      </c>
      <c r="J39" s="75">
        <v>0</v>
      </c>
      <c r="K39" s="74">
        <v>1614</v>
      </c>
      <c r="L39" s="74">
        <v>505095</v>
      </c>
      <c r="M39" s="74">
        <f t="shared" si="3"/>
        <v>116856</v>
      </c>
      <c r="N39" s="74">
        <f t="shared" si="4"/>
        <v>15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15</v>
      </c>
      <c r="U39" s="74">
        <v>116841</v>
      </c>
      <c r="V39" s="74">
        <f t="shared" si="5"/>
        <v>642328</v>
      </c>
      <c r="W39" s="74">
        <f t="shared" si="6"/>
        <v>20392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18763</v>
      </c>
      <c r="AB39" s="75">
        <v>0</v>
      </c>
      <c r="AC39" s="74">
        <f t="shared" si="11"/>
        <v>1629</v>
      </c>
      <c r="AD39" s="74">
        <f t="shared" si="12"/>
        <v>621936</v>
      </c>
    </row>
    <row r="40" spans="1:30" s="50" customFormat="1" ht="12" customHeight="1">
      <c r="A40" s="53" t="s">
        <v>273</v>
      </c>
      <c r="B40" s="54" t="s">
        <v>396</v>
      </c>
      <c r="C40" s="53" t="s">
        <v>397</v>
      </c>
      <c r="D40" s="74">
        <f aca="true" t="shared" si="13" ref="D40:D71">SUM(E40,+L40)</f>
        <v>434110</v>
      </c>
      <c r="E40" s="74">
        <f aca="true" t="shared" si="14" ref="E40:E71">+SUM(F40:I40,K40)</f>
        <v>21341</v>
      </c>
      <c r="F40" s="74">
        <v>0</v>
      </c>
      <c r="G40" s="74">
        <v>0</v>
      </c>
      <c r="H40" s="74">
        <v>0</v>
      </c>
      <c r="I40" s="74">
        <v>19501</v>
      </c>
      <c r="J40" s="75">
        <v>0</v>
      </c>
      <c r="K40" s="74">
        <v>1840</v>
      </c>
      <c r="L40" s="74">
        <v>412769</v>
      </c>
      <c r="M40" s="74">
        <f aca="true" t="shared" si="15" ref="M40:M71">SUM(N40,+U40)</f>
        <v>75961</v>
      </c>
      <c r="N40" s="74">
        <f aca="true" t="shared" si="16" ref="N40:N71">+SUM(O40:R40,T40)</f>
        <v>2696</v>
      </c>
      <c r="O40" s="74">
        <v>0</v>
      </c>
      <c r="P40" s="74">
        <v>0</v>
      </c>
      <c r="Q40" s="74">
        <v>0</v>
      </c>
      <c r="R40" s="74">
        <v>2696</v>
      </c>
      <c r="S40" s="75">
        <v>0</v>
      </c>
      <c r="T40" s="74">
        <v>0</v>
      </c>
      <c r="U40" s="74">
        <v>73265</v>
      </c>
      <c r="V40" s="74">
        <f aca="true" t="shared" si="17" ref="V40:V63">+SUM(D40,M40)</f>
        <v>510071</v>
      </c>
      <c r="W40" s="74">
        <f aca="true" t="shared" si="18" ref="W40:W63">+SUM(E40,N40)</f>
        <v>24037</v>
      </c>
      <c r="X40" s="74">
        <f aca="true" t="shared" si="19" ref="X40:X63">+SUM(F40,O40)</f>
        <v>0</v>
      </c>
      <c r="Y40" s="74">
        <f aca="true" t="shared" si="20" ref="Y40:Y63">+SUM(G40,P40)</f>
        <v>0</v>
      </c>
      <c r="Z40" s="74">
        <f aca="true" t="shared" si="21" ref="Z40:Z63">+SUM(H40,Q40)</f>
        <v>0</v>
      </c>
      <c r="AA40" s="74">
        <f aca="true" t="shared" si="22" ref="AA40:AA63">+SUM(I40,R40)</f>
        <v>22197</v>
      </c>
      <c r="AB40" s="75">
        <v>0</v>
      </c>
      <c r="AC40" s="74">
        <f aca="true" t="shared" si="23" ref="AC40:AC63">+SUM(K40,T40)</f>
        <v>1840</v>
      </c>
      <c r="AD40" s="74">
        <f aca="true" t="shared" si="24" ref="AD40:AD63">+SUM(L40,U40)</f>
        <v>486034</v>
      </c>
    </row>
    <row r="41" spans="1:30" s="50" customFormat="1" ht="12" customHeight="1">
      <c r="A41" s="53" t="s">
        <v>273</v>
      </c>
      <c r="B41" s="54" t="s">
        <v>398</v>
      </c>
      <c r="C41" s="53" t="s">
        <v>399</v>
      </c>
      <c r="D41" s="74">
        <f t="shared" si="13"/>
        <v>353973</v>
      </c>
      <c r="E41" s="74">
        <f t="shared" si="14"/>
        <v>0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0</v>
      </c>
      <c r="L41" s="74">
        <v>353973</v>
      </c>
      <c r="M41" s="74">
        <f t="shared" si="15"/>
        <v>63937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63937</v>
      </c>
      <c r="V41" s="74">
        <f t="shared" si="17"/>
        <v>417910</v>
      </c>
      <c r="W41" s="74">
        <f t="shared" si="18"/>
        <v>0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0</v>
      </c>
      <c r="AB41" s="75">
        <v>0</v>
      </c>
      <c r="AC41" s="74">
        <f t="shared" si="23"/>
        <v>0</v>
      </c>
      <c r="AD41" s="74">
        <f t="shared" si="24"/>
        <v>417910</v>
      </c>
    </row>
    <row r="42" spans="1:30" s="50" customFormat="1" ht="12" customHeight="1">
      <c r="A42" s="53" t="s">
        <v>273</v>
      </c>
      <c r="B42" s="54" t="s">
        <v>400</v>
      </c>
      <c r="C42" s="53" t="s">
        <v>401</v>
      </c>
      <c r="D42" s="74">
        <f t="shared" si="13"/>
        <v>177038</v>
      </c>
      <c r="E42" s="74">
        <f t="shared" si="14"/>
        <v>4844</v>
      </c>
      <c r="F42" s="74">
        <v>0</v>
      </c>
      <c r="G42" s="74">
        <v>0</v>
      </c>
      <c r="H42" s="74">
        <v>0</v>
      </c>
      <c r="I42" s="74">
        <v>178</v>
      </c>
      <c r="J42" s="75">
        <v>0</v>
      </c>
      <c r="K42" s="74">
        <v>4666</v>
      </c>
      <c r="L42" s="74">
        <v>172194</v>
      </c>
      <c r="M42" s="74">
        <f t="shared" si="15"/>
        <v>69613</v>
      </c>
      <c r="N42" s="74">
        <f t="shared" si="16"/>
        <v>19089</v>
      </c>
      <c r="O42" s="74">
        <v>0</v>
      </c>
      <c r="P42" s="74">
        <v>0</v>
      </c>
      <c r="Q42" s="74">
        <v>0</v>
      </c>
      <c r="R42" s="74">
        <v>19089</v>
      </c>
      <c r="S42" s="75">
        <v>0</v>
      </c>
      <c r="T42" s="74">
        <v>0</v>
      </c>
      <c r="U42" s="74">
        <v>50524</v>
      </c>
      <c r="V42" s="74">
        <f t="shared" si="17"/>
        <v>246651</v>
      </c>
      <c r="W42" s="74">
        <f t="shared" si="18"/>
        <v>23933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19267</v>
      </c>
      <c r="AB42" s="75">
        <v>0</v>
      </c>
      <c r="AC42" s="74">
        <f t="shared" si="23"/>
        <v>4666</v>
      </c>
      <c r="AD42" s="74">
        <f t="shared" si="24"/>
        <v>222718</v>
      </c>
    </row>
    <row r="43" spans="1:30" s="50" customFormat="1" ht="12" customHeight="1">
      <c r="A43" s="53" t="s">
        <v>273</v>
      </c>
      <c r="B43" s="54" t="s">
        <v>402</v>
      </c>
      <c r="C43" s="53" t="s">
        <v>403</v>
      </c>
      <c r="D43" s="74">
        <f t="shared" si="13"/>
        <v>362998</v>
      </c>
      <c r="E43" s="74">
        <f t="shared" si="14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362998</v>
      </c>
      <c r="M43" s="74">
        <f t="shared" si="15"/>
        <v>42486</v>
      </c>
      <c r="N43" s="74">
        <f t="shared" si="16"/>
        <v>1179</v>
      </c>
      <c r="O43" s="74">
        <v>0</v>
      </c>
      <c r="P43" s="74">
        <v>0</v>
      </c>
      <c r="Q43" s="74">
        <v>0</v>
      </c>
      <c r="R43" s="74">
        <v>1179</v>
      </c>
      <c r="S43" s="75">
        <v>0</v>
      </c>
      <c r="T43" s="74">
        <v>0</v>
      </c>
      <c r="U43" s="74">
        <v>41307</v>
      </c>
      <c r="V43" s="74">
        <f t="shared" si="17"/>
        <v>405484</v>
      </c>
      <c r="W43" s="74">
        <f t="shared" si="18"/>
        <v>1179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1179</v>
      </c>
      <c r="AB43" s="75">
        <v>0</v>
      </c>
      <c r="AC43" s="74">
        <f t="shared" si="23"/>
        <v>0</v>
      </c>
      <c r="AD43" s="74">
        <f t="shared" si="24"/>
        <v>404305</v>
      </c>
    </row>
    <row r="44" spans="1:30" s="50" customFormat="1" ht="12" customHeight="1">
      <c r="A44" s="53" t="s">
        <v>273</v>
      </c>
      <c r="B44" s="54" t="s">
        <v>404</v>
      </c>
      <c r="C44" s="53" t="s">
        <v>405</v>
      </c>
      <c r="D44" s="74">
        <f t="shared" si="13"/>
        <v>322502</v>
      </c>
      <c r="E44" s="74">
        <f t="shared" si="14"/>
        <v>1580</v>
      </c>
      <c r="F44" s="74">
        <v>0</v>
      </c>
      <c r="G44" s="74">
        <v>0</v>
      </c>
      <c r="H44" s="74">
        <v>0</v>
      </c>
      <c r="I44" s="74">
        <v>1480</v>
      </c>
      <c r="J44" s="75">
        <v>0</v>
      </c>
      <c r="K44" s="74">
        <v>100</v>
      </c>
      <c r="L44" s="74">
        <v>320922</v>
      </c>
      <c r="M44" s="74">
        <f t="shared" si="15"/>
        <v>33886</v>
      </c>
      <c r="N44" s="74">
        <f t="shared" si="16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33886</v>
      </c>
      <c r="V44" s="74">
        <f t="shared" si="17"/>
        <v>356388</v>
      </c>
      <c r="W44" s="74">
        <f t="shared" si="18"/>
        <v>1580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1480</v>
      </c>
      <c r="AB44" s="75">
        <v>0</v>
      </c>
      <c r="AC44" s="74">
        <f t="shared" si="23"/>
        <v>100</v>
      </c>
      <c r="AD44" s="74">
        <f t="shared" si="24"/>
        <v>354808</v>
      </c>
    </row>
    <row r="45" spans="1:30" s="50" customFormat="1" ht="12" customHeight="1">
      <c r="A45" s="53" t="s">
        <v>273</v>
      </c>
      <c r="B45" s="54" t="s">
        <v>406</v>
      </c>
      <c r="C45" s="53" t="s">
        <v>407</v>
      </c>
      <c r="D45" s="74">
        <f t="shared" si="13"/>
        <v>205785</v>
      </c>
      <c r="E45" s="74">
        <f t="shared" si="14"/>
        <v>31891</v>
      </c>
      <c r="F45" s="74">
        <v>0</v>
      </c>
      <c r="G45" s="74">
        <v>0</v>
      </c>
      <c r="H45" s="74">
        <v>0</v>
      </c>
      <c r="I45" s="74">
        <v>31891</v>
      </c>
      <c r="J45" s="75">
        <v>0</v>
      </c>
      <c r="K45" s="74">
        <v>0</v>
      </c>
      <c r="L45" s="74">
        <v>173894</v>
      </c>
      <c r="M45" s="74">
        <f t="shared" si="15"/>
        <v>56384</v>
      </c>
      <c r="N45" s="74">
        <f t="shared" si="16"/>
        <v>9384</v>
      </c>
      <c r="O45" s="74">
        <v>0</v>
      </c>
      <c r="P45" s="74">
        <v>0</v>
      </c>
      <c r="Q45" s="74">
        <v>0</v>
      </c>
      <c r="R45" s="74">
        <v>9384</v>
      </c>
      <c r="S45" s="75">
        <v>0</v>
      </c>
      <c r="T45" s="74"/>
      <c r="U45" s="74">
        <v>47000</v>
      </c>
      <c r="V45" s="74">
        <f t="shared" si="17"/>
        <v>262169</v>
      </c>
      <c r="W45" s="74">
        <f t="shared" si="18"/>
        <v>41275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41275</v>
      </c>
      <c r="AB45" s="75">
        <v>0</v>
      </c>
      <c r="AC45" s="74">
        <f t="shared" si="23"/>
        <v>0</v>
      </c>
      <c r="AD45" s="74">
        <f t="shared" si="24"/>
        <v>220894</v>
      </c>
    </row>
    <row r="46" spans="1:30" s="50" customFormat="1" ht="12" customHeight="1">
      <c r="A46" s="53" t="s">
        <v>273</v>
      </c>
      <c r="B46" s="54" t="s">
        <v>408</v>
      </c>
      <c r="C46" s="53" t="s">
        <v>409</v>
      </c>
      <c r="D46" s="74">
        <f t="shared" si="13"/>
        <v>810694</v>
      </c>
      <c r="E46" s="74">
        <f t="shared" si="14"/>
        <v>35681</v>
      </c>
      <c r="F46" s="74">
        <v>0</v>
      </c>
      <c r="G46" s="74">
        <v>0</v>
      </c>
      <c r="H46" s="74">
        <v>0</v>
      </c>
      <c r="I46" s="74">
        <v>35507</v>
      </c>
      <c r="J46" s="75">
        <v>0</v>
      </c>
      <c r="K46" s="74">
        <v>174</v>
      </c>
      <c r="L46" s="74">
        <v>775013</v>
      </c>
      <c r="M46" s="74">
        <f t="shared" si="15"/>
        <v>54596</v>
      </c>
      <c r="N46" s="74">
        <f t="shared" si="16"/>
        <v>21997</v>
      </c>
      <c r="O46" s="74">
        <v>0</v>
      </c>
      <c r="P46" s="74">
        <v>0</v>
      </c>
      <c r="Q46" s="74">
        <v>0</v>
      </c>
      <c r="R46" s="74">
        <v>21997</v>
      </c>
      <c r="S46" s="75">
        <v>0</v>
      </c>
      <c r="T46" s="74">
        <v>0</v>
      </c>
      <c r="U46" s="74">
        <v>32599</v>
      </c>
      <c r="V46" s="74">
        <f t="shared" si="17"/>
        <v>865290</v>
      </c>
      <c r="W46" s="74">
        <f t="shared" si="18"/>
        <v>57678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57504</v>
      </c>
      <c r="AB46" s="75">
        <v>0</v>
      </c>
      <c r="AC46" s="74">
        <f t="shared" si="23"/>
        <v>174</v>
      </c>
      <c r="AD46" s="74">
        <f t="shared" si="24"/>
        <v>807612</v>
      </c>
    </row>
    <row r="47" spans="1:30" s="50" customFormat="1" ht="12" customHeight="1">
      <c r="A47" s="53" t="s">
        <v>273</v>
      </c>
      <c r="B47" s="54" t="s">
        <v>410</v>
      </c>
      <c r="C47" s="53" t="s">
        <v>411</v>
      </c>
      <c r="D47" s="74">
        <f t="shared" si="13"/>
        <v>276302</v>
      </c>
      <c r="E47" s="74">
        <f t="shared" si="14"/>
        <v>106368</v>
      </c>
      <c r="F47" s="74">
        <v>35769</v>
      </c>
      <c r="G47" s="74">
        <v>0</v>
      </c>
      <c r="H47" s="74">
        <v>0</v>
      </c>
      <c r="I47" s="74">
        <v>25106</v>
      </c>
      <c r="J47" s="75">
        <v>0</v>
      </c>
      <c r="K47" s="74">
        <v>45493</v>
      </c>
      <c r="L47" s="74">
        <v>169934</v>
      </c>
      <c r="M47" s="74">
        <f t="shared" si="15"/>
        <v>84404</v>
      </c>
      <c r="N47" s="74">
        <f t="shared" si="16"/>
        <v>75924</v>
      </c>
      <c r="O47" s="74">
        <v>0</v>
      </c>
      <c r="P47" s="74">
        <v>0</v>
      </c>
      <c r="Q47" s="74">
        <v>0</v>
      </c>
      <c r="R47" s="74">
        <v>75924</v>
      </c>
      <c r="S47" s="75">
        <v>0</v>
      </c>
      <c r="T47" s="74">
        <v>0</v>
      </c>
      <c r="U47" s="74">
        <v>8480</v>
      </c>
      <c r="V47" s="74">
        <f t="shared" si="17"/>
        <v>360706</v>
      </c>
      <c r="W47" s="74">
        <f t="shared" si="18"/>
        <v>182292</v>
      </c>
      <c r="X47" s="74">
        <f t="shared" si="19"/>
        <v>35769</v>
      </c>
      <c r="Y47" s="74">
        <f t="shared" si="20"/>
        <v>0</v>
      </c>
      <c r="Z47" s="74">
        <f t="shared" si="21"/>
        <v>0</v>
      </c>
      <c r="AA47" s="74">
        <f t="shared" si="22"/>
        <v>101030</v>
      </c>
      <c r="AB47" s="75">
        <v>0</v>
      </c>
      <c r="AC47" s="74">
        <f t="shared" si="23"/>
        <v>45493</v>
      </c>
      <c r="AD47" s="74">
        <f t="shared" si="24"/>
        <v>178414</v>
      </c>
    </row>
    <row r="48" spans="1:30" s="50" customFormat="1" ht="12" customHeight="1">
      <c r="A48" s="53" t="s">
        <v>273</v>
      </c>
      <c r="B48" s="54" t="s">
        <v>412</v>
      </c>
      <c r="C48" s="53" t="s">
        <v>413</v>
      </c>
      <c r="D48" s="74">
        <f t="shared" si="13"/>
        <v>290282</v>
      </c>
      <c r="E48" s="74">
        <f t="shared" si="14"/>
        <v>49959</v>
      </c>
      <c r="F48" s="74">
        <v>0</v>
      </c>
      <c r="G48" s="74">
        <v>0</v>
      </c>
      <c r="H48" s="74">
        <v>0</v>
      </c>
      <c r="I48" s="74">
        <v>44518</v>
      </c>
      <c r="J48" s="75">
        <v>0</v>
      </c>
      <c r="K48" s="74">
        <v>5441</v>
      </c>
      <c r="L48" s="74">
        <v>240323</v>
      </c>
      <c r="M48" s="74">
        <f t="shared" si="15"/>
        <v>60415</v>
      </c>
      <c r="N48" s="74">
        <f t="shared" si="16"/>
        <v>33063</v>
      </c>
      <c r="O48" s="74">
        <v>0</v>
      </c>
      <c r="P48" s="74">
        <v>0</v>
      </c>
      <c r="Q48" s="74">
        <v>0</v>
      </c>
      <c r="R48" s="74">
        <v>32907</v>
      </c>
      <c r="S48" s="75">
        <v>0</v>
      </c>
      <c r="T48" s="74">
        <v>156</v>
      </c>
      <c r="U48" s="74">
        <v>27352</v>
      </c>
      <c r="V48" s="74">
        <f t="shared" si="17"/>
        <v>350697</v>
      </c>
      <c r="W48" s="74">
        <f t="shared" si="18"/>
        <v>83022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77425</v>
      </c>
      <c r="AB48" s="75">
        <v>0</v>
      </c>
      <c r="AC48" s="74">
        <f t="shared" si="23"/>
        <v>5597</v>
      </c>
      <c r="AD48" s="74">
        <f t="shared" si="24"/>
        <v>267675</v>
      </c>
    </row>
    <row r="49" spans="1:30" s="50" customFormat="1" ht="12" customHeight="1">
      <c r="A49" s="53" t="s">
        <v>273</v>
      </c>
      <c r="B49" s="54" t="s">
        <v>414</v>
      </c>
      <c r="C49" s="53" t="s">
        <v>415</v>
      </c>
      <c r="D49" s="74">
        <f t="shared" si="13"/>
        <v>0</v>
      </c>
      <c r="E49" s="74">
        <f t="shared" si="14"/>
        <v>0</v>
      </c>
      <c r="F49" s="74">
        <v>0</v>
      </c>
      <c r="G49" s="74">
        <v>0</v>
      </c>
      <c r="H49" s="74">
        <v>0</v>
      </c>
      <c r="I49" s="74">
        <v>0</v>
      </c>
      <c r="J49" s="75">
        <v>0</v>
      </c>
      <c r="K49" s="74">
        <v>0</v>
      </c>
      <c r="L49" s="74">
        <v>0</v>
      </c>
      <c r="M49" s="74">
        <f t="shared" si="15"/>
        <v>27822</v>
      </c>
      <c r="N49" s="74">
        <f t="shared" si="16"/>
        <v>21663</v>
      </c>
      <c r="O49" s="74">
        <v>50</v>
      </c>
      <c r="P49" s="74">
        <v>0</v>
      </c>
      <c r="Q49" s="74">
        <v>0</v>
      </c>
      <c r="R49" s="74">
        <v>21440</v>
      </c>
      <c r="S49" s="75">
        <v>176613</v>
      </c>
      <c r="T49" s="74">
        <v>173</v>
      </c>
      <c r="U49" s="74">
        <v>6159</v>
      </c>
      <c r="V49" s="74">
        <f t="shared" si="17"/>
        <v>27822</v>
      </c>
      <c r="W49" s="74">
        <f t="shared" si="18"/>
        <v>21663</v>
      </c>
      <c r="X49" s="74">
        <f t="shared" si="19"/>
        <v>50</v>
      </c>
      <c r="Y49" s="74">
        <f t="shared" si="20"/>
        <v>0</v>
      </c>
      <c r="Z49" s="74">
        <f t="shared" si="21"/>
        <v>0</v>
      </c>
      <c r="AA49" s="74">
        <f t="shared" si="22"/>
        <v>21440</v>
      </c>
      <c r="AB49" s="75">
        <f aca="true" t="shared" si="25" ref="AB49:AB63">+SUM(J49,S49)</f>
        <v>176613</v>
      </c>
      <c r="AC49" s="74">
        <f t="shared" si="23"/>
        <v>173</v>
      </c>
      <c r="AD49" s="74">
        <f t="shared" si="24"/>
        <v>6159</v>
      </c>
    </row>
    <row r="50" spans="1:30" s="50" customFormat="1" ht="12" customHeight="1">
      <c r="A50" s="53" t="s">
        <v>273</v>
      </c>
      <c r="B50" s="54" t="s">
        <v>416</v>
      </c>
      <c r="C50" s="53" t="s">
        <v>417</v>
      </c>
      <c r="D50" s="74">
        <f t="shared" si="13"/>
        <v>400389</v>
      </c>
      <c r="E50" s="74">
        <f t="shared" si="14"/>
        <v>400389</v>
      </c>
      <c r="F50" s="74">
        <v>0</v>
      </c>
      <c r="G50" s="74">
        <v>0</v>
      </c>
      <c r="H50" s="74">
        <v>0</v>
      </c>
      <c r="I50" s="74">
        <v>337620</v>
      </c>
      <c r="J50" s="75">
        <v>911436</v>
      </c>
      <c r="K50" s="74">
        <v>62769</v>
      </c>
      <c r="L50" s="74">
        <v>0</v>
      </c>
      <c r="M50" s="74">
        <f t="shared" si="15"/>
        <v>50716</v>
      </c>
      <c r="N50" s="74">
        <f t="shared" si="16"/>
        <v>50716</v>
      </c>
      <c r="O50" s="74">
        <v>0</v>
      </c>
      <c r="P50" s="74">
        <v>0</v>
      </c>
      <c r="Q50" s="74">
        <v>0</v>
      </c>
      <c r="R50" s="74">
        <v>36874</v>
      </c>
      <c r="S50" s="75">
        <v>148513</v>
      </c>
      <c r="T50" s="74">
        <v>13842</v>
      </c>
      <c r="U50" s="74">
        <v>0</v>
      </c>
      <c r="V50" s="74">
        <f t="shared" si="17"/>
        <v>451105</v>
      </c>
      <c r="W50" s="74">
        <f t="shared" si="18"/>
        <v>451105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374494</v>
      </c>
      <c r="AB50" s="75">
        <f t="shared" si="25"/>
        <v>1059949</v>
      </c>
      <c r="AC50" s="74">
        <f t="shared" si="23"/>
        <v>76611</v>
      </c>
      <c r="AD50" s="74">
        <f t="shared" si="24"/>
        <v>0</v>
      </c>
    </row>
    <row r="51" spans="1:30" s="50" customFormat="1" ht="12" customHeight="1">
      <c r="A51" s="53" t="s">
        <v>273</v>
      </c>
      <c r="B51" s="54" t="s">
        <v>418</v>
      </c>
      <c r="C51" s="53" t="s">
        <v>419</v>
      </c>
      <c r="D51" s="74">
        <f t="shared" si="13"/>
        <v>195086</v>
      </c>
      <c r="E51" s="74">
        <f t="shared" si="14"/>
        <v>145379</v>
      </c>
      <c r="F51" s="74">
        <v>0</v>
      </c>
      <c r="G51" s="74">
        <v>0</v>
      </c>
      <c r="H51" s="74">
        <v>0</v>
      </c>
      <c r="I51" s="74">
        <v>131448</v>
      </c>
      <c r="J51" s="75">
        <v>741951</v>
      </c>
      <c r="K51" s="74">
        <v>13931</v>
      </c>
      <c r="L51" s="74">
        <v>49707</v>
      </c>
      <c r="M51" s="74">
        <f t="shared" si="15"/>
        <v>0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0</v>
      </c>
      <c r="V51" s="74">
        <f t="shared" si="17"/>
        <v>195086</v>
      </c>
      <c r="W51" s="74">
        <f t="shared" si="18"/>
        <v>145379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131448</v>
      </c>
      <c r="AB51" s="75">
        <f t="shared" si="25"/>
        <v>741951</v>
      </c>
      <c r="AC51" s="74">
        <f t="shared" si="23"/>
        <v>13931</v>
      </c>
      <c r="AD51" s="74">
        <f t="shared" si="24"/>
        <v>49707</v>
      </c>
    </row>
    <row r="52" spans="1:30" s="50" customFormat="1" ht="12" customHeight="1">
      <c r="A52" s="53" t="s">
        <v>273</v>
      </c>
      <c r="B52" s="54" t="s">
        <v>420</v>
      </c>
      <c r="C52" s="53" t="s">
        <v>421</v>
      </c>
      <c r="D52" s="74">
        <f t="shared" si="13"/>
        <v>0</v>
      </c>
      <c r="E52" s="74">
        <f t="shared" si="14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0</v>
      </c>
      <c r="M52" s="74">
        <f t="shared" si="15"/>
        <v>41295</v>
      </c>
      <c r="N52" s="74">
        <f t="shared" si="16"/>
        <v>41295</v>
      </c>
      <c r="O52" s="74">
        <v>0</v>
      </c>
      <c r="P52" s="74">
        <v>0</v>
      </c>
      <c r="Q52" s="74">
        <v>0</v>
      </c>
      <c r="R52" s="74">
        <v>41295</v>
      </c>
      <c r="S52" s="75">
        <v>150385</v>
      </c>
      <c r="T52" s="74">
        <v>0</v>
      </c>
      <c r="U52" s="74">
        <v>0</v>
      </c>
      <c r="V52" s="74">
        <f t="shared" si="17"/>
        <v>41295</v>
      </c>
      <c r="W52" s="74">
        <f t="shared" si="18"/>
        <v>41295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41295</v>
      </c>
      <c r="AB52" s="75">
        <f t="shared" si="25"/>
        <v>150385</v>
      </c>
      <c r="AC52" s="74">
        <f t="shared" si="23"/>
        <v>0</v>
      </c>
      <c r="AD52" s="74">
        <f t="shared" si="24"/>
        <v>0</v>
      </c>
    </row>
    <row r="53" spans="1:30" s="50" customFormat="1" ht="12" customHeight="1">
      <c r="A53" s="53" t="s">
        <v>273</v>
      </c>
      <c r="B53" s="54" t="s">
        <v>422</v>
      </c>
      <c r="C53" s="53" t="s">
        <v>423</v>
      </c>
      <c r="D53" s="74">
        <f t="shared" si="13"/>
        <v>0</v>
      </c>
      <c r="E53" s="74">
        <f t="shared" si="14"/>
        <v>0</v>
      </c>
      <c r="F53" s="74">
        <v>0</v>
      </c>
      <c r="G53" s="74">
        <v>0</v>
      </c>
      <c r="H53" s="74">
        <v>0</v>
      </c>
      <c r="I53" s="74">
        <v>0</v>
      </c>
      <c r="J53" s="75">
        <v>0</v>
      </c>
      <c r="K53" s="74">
        <v>0</v>
      </c>
      <c r="L53" s="74">
        <v>0</v>
      </c>
      <c r="M53" s="74">
        <f t="shared" si="15"/>
        <v>16263</v>
      </c>
      <c r="N53" s="74">
        <f t="shared" si="16"/>
        <v>16263</v>
      </c>
      <c r="O53" s="74">
        <v>0</v>
      </c>
      <c r="P53" s="74">
        <v>0</v>
      </c>
      <c r="Q53" s="74">
        <v>0</v>
      </c>
      <c r="R53" s="74">
        <v>14305</v>
      </c>
      <c r="S53" s="75">
        <v>160069</v>
      </c>
      <c r="T53" s="74">
        <v>1958</v>
      </c>
      <c r="U53" s="74">
        <v>0</v>
      </c>
      <c r="V53" s="74">
        <f t="shared" si="17"/>
        <v>16263</v>
      </c>
      <c r="W53" s="74">
        <f t="shared" si="18"/>
        <v>16263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14305</v>
      </c>
      <c r="AB53" s="75">
        <f t="shared" si="25"/>
        <v>160069</v>
      </c>
      <c r="AC53" s="74">
        <f t="shared" si="23"/>
        <v>1958</v>
      </c>
      <c r="AD53" s="74">
        <f t="shared" si="24"/>
        <v>0</v>
      </c>
    </row>
    <row r="54" spans="1:30" s="50" customFormat="1" ht="12" customHeight="1">
      <c r="A54" s="53" t="s">
        <v>273</v>
      </c>
      <c r="B54" s="54" t="s">
        <v>424</v>
      </c>
      <c r="C54" s="53" t="s">
        <v>425</v>
      </c>
      <c r="D54" s="74">
        <f t="shared" si="13"/>
        <v>96805</v>
      </c>
      <c r="E54" s="74">
        <f t="shared" si="14"/>
        <v>68257</v>
      </c>
      <c r="F54" s="74">
        <v>0</v>
      </c>
      <c r="G54" s="74">
        <v>0</v>
      </c>
      <c r="H54" s="74">
        <v>0</v>
      </c>
      <c r="I54" s="74">
        <v>68257</v>
      </c>
      <c r="J54" s="75">
        <v>240407</v>
      </c>
      <c r="K54" s="74">
        <v>0</v>
      </c>
      <c r="L54" s="74">
        <v>28548</v>
      </c>
      <c r="M54" s="74">
        <f t="shared" si="15"/>
        <v>0</v>
      </c>
      <c r="N54" s="74">
        <f t="shared" si="16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0</v>
      </c>
      <c r="V54" s="74">
        <f t="shared" si="17"/>
        <v>96805</v>
      </c>
      <c r="W54" s="74">
        <f t="shared" si="18"/>
        <v>68257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68257</v>
      </c>
      <c r="AB54" s="75">
        <f t="shared" si="25"/>
        <v>240407</v>
      </c>
      <c r="AC54" s="74">
        <f t="shared" si="23"/>
        <v>0</v>
      </c>
      <c r="AD54" s="74">
        <f t="shared" si="24"/>
        <v>28548</v>
      </c>
    </row>
    <row r="55" spans="1:30" s="50" customFormat="1" ht="12" customHeight="1">
      <c r="A55" s="53" t="s">
        <v>273</v>
      </c>
      <c r="B55" s="54" t="s">
        <v>426</v>
      </c>
      <c r="C55" s="53" t="s">
        <v>427</v>
      </c>
      <c r="D55" s="74">
        <f t="shared" si="13"/>
        <v>1096</v>
      </c>
      <c r="E55" s="74">
        <f t="shared" si="14"/>
        <v>1096</v>
      </c>
      <c r="F55" s="74">
        <v>0</v>
      </c>
      <c r="G55" s="74">
        <v>0</v>
      </c>
      <c r="H55" s="74">
        <v>0</v>
      </c>
      <c r="I55" s="74">
        <v>1096</v>
      </c>
      <c r="J55" s="75">
        <v>152464</v>
      </c>
      <c r="K55" s="74">
        <v>0</v>
      </c>
      <c r="L55" s="74">
        <v>0</v>
      </c>
      <c r="M55" s="74">
        <f t="shared" si="15"/>
        <v>1874</v>
      </c>
      <c r="N55" s="74">
        <f t="shared" si="16"/>
        <v>1874</v>
      </c>
      <c r="O55" s="74">
        <v>0</v>
      </c>
      <c r="P55" s="74">
        <v>0</v>
      </c>
      <c r="Q55" s="74">
        <v>0</v>
      </c>
      <c r="R55" s="74">
        <v>1874</v>
      </c>
      <c r="S55" s="75">
        <v>164137</v>
      </c>
      <c r="T55" s="74">
        <v>0</v>
      </c>
      <c r="U55" s="74">
        <v>0</v>
      </c>
      <c r="V55" s="74">
        <f t="shared" si="17"/>
        <v>2970</v>
      </c>
      <c r="W55" s="74">
        <f t="shared" si="18"/>
        <v>2970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2970</v>
      </c>
      <c r="AB55" s="75">
        <f t="shared" si="25"/>
        <v>316601</v>
      </c>
      <c r="AC55" s="74">
        <f t="shared" si="23"/>
        <v>0</v>
      </c>
      <c r="AD55" s="74">
        <f t="shared" si="24"/>
        <v>0</v>
      </c>
    </row>
    <row r="56" spans="1:30" s="50" customFormat="1" ht="12" customHeight="1">
      <c r="A56" s="53" t="s">
        <v>273</v>
      </c>
      <c r="B56" s="54" t="s">
        <v>428</v>
      </c>
      <c r="C56" s="53" t="s">
        <v>429</v>
      </c>
      <c r="D56" s="74">
        <f t="shared" si="13"/>
        <v>19814</v>
      </c>
      <c r="E56" s="74">
        <f t="shared" si="14"/>
        <v>41965</v>
      </c>
      <c r="F56" s="74">
        <v>0</v>
      </c>
      <c r="G56" s="74">
        <v>0</v>
      </c>
      <c r="H56" s="74">
        <v>0</v>
      </c>
      <c r="I56" s="74">
        <v>41965</v>
      </c>
      <c r="J56" s="75">
        <v>73258</v>
      </c>
      <c r="K56" s="74">
        <v>0</v>
      </c>
      <c r="L56" s="74">
        <v>-22151</v>
      </c>
      <c r="M56" s="74">
        <f t="shared" si="15"/>
        <v>0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0</v>
      </c>
      <c r="V56" s="74">
        <f t="shared" si="17"/>
        <v>19814</v>
      </c>
      <c r="W56" s="74">
        <f t="shared" si="18"/>
        <v>41965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41965</v>
      </c>
      <c r="AB56" s="75">
        <f t="shared" si="25"/>
        <v>73258</v>
      </c>
      <c r="AC56" s="74">
        <f t="shared" si="23"/>
        <v>0</v>
      </c>
      <c r="AD56" s="74">
        <f t="shared" si="24"/>
        <v>-22151</v>
      </c>
    </row>
    <row r="57" spans="1:30" s="50" customFormat="1" ht="12" customHeight="1">
      <c r="A57" s="53" t="s">
        <v>273</v>
      </c>
      <c r="B57" s="54" t="s">
        <v>430</v>
      </c>
      <c r="C57" s="53" t="s">
        <v>431</v>
      </c>
      <c r="D57" s="74">
        <f t="shared" si="13"/>
        <v>453308</v>
      </c>
      <c r="E57" s="74">
        <f t="shared" si="14"/>
        <v>387203</v>
      </c>
      <c r="F57" s="74">
        <v>0</v>
      </c>
      <c r="G57" s="74">
        <v>0</v>
      </c>
      <c r="H57" s="74">
        <v>368047</v>
      </c>
      <c r="I57" s="74">
        <v>12465</v>
      </c>
      <c r="J57" s="75">
        <v>399394</v>
      </c>
      <c r="K57" s="74">
        <v>6691</v>
      </c>
      <c r="L57" s="74">
        <v>66105</v>
      </c>
      <c r="M57" s="74">
        <f t="shared" si="15"/>
        <v>0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0</v>
      </c>
      <c r="V57" s="74">
        <f t="shared" si="17"/>
        <v>453308</v>
      </c>
      <c r="W57" s="74">
        <f t="shared" si="18"/>
        <v>387203</v>
      </c>
      <c r="X57" s="74">
        <f t="shared" si="19"/>
        <v>0</v>
      </c>
      <c r="Y57" s="74">
        <f t="shared" si="20"/>
        <v>0</v>
      </c>
      <c r="Z57" s="74">
        <f t="shared" si="21"/>
        <v>368047</v>
      </c>
      <c r="AA57" s="74">
        <f t="shared" si="22"/>
        <v>12465</v>
      </c>
      <c r="AB57" s="75">
        <f t="shared" si="25"/>
        <v>399394</v>
      </c>
      <c r="AC57" s="74">
        <f t="shared" si="23"/>
        <v>6691</v>
      </c>
      <c r="AD57" s="74">
        <f t="shared" si="24"/>
        <v>66105</v>
      </c>
    </row>
    <row r="58" spans="1:30" s="50" customFormat="1" ht="12" customHeight="1">
      <c r="A58" s="53" t="s">
        <v>273</v>
      </c>
      <c r="B58" s="54" t="s">
        <v>432</v>
      </c>
      <c r="C58" s="53" t="s">
        <v>433</v>
      </c>
      <c r="D58" s="74">
        <f t="shared" si="13"/>
        <v>239955</v>
      </c>
      <c r="E58" s="74">
        <f t="shared" si="14"/>
        <v>19463</v>
      </c>
      <c r="F58" s="74">
        <v>0</v>
      </c>
      <c r="G58" s="74">
        <v>0</v>
      </c>
      <c r="H58" s="74">
        <v>3500</v>
      </c>
      <c r="I58" s="74">
        <v>15963</v>
      </c>
      <c r="J58" s="75">
        <v>708740</v>
      </c>
      <c r="K58" s="74"/>
      <c r="L58" s="74">
        <v>220492</v>
      </c>
      <c r="M58" s="74">
        <f t="shared" si="15"/>
        <v>0</v>
      </c>
      <c r="N58" s="74">
        <f t="shared" si="16"/>
        <v>0</v>
      </c>
      <c r="O58" s="74">
        <v>0</v>
      </c>
      <c r="P58" s="74">
        <v>0</v>
      </c>
      <c r="Q58" s="74">
        <v>0</v>
      </c>
      <c r="R58" s="74">
        <v>0</v>
      </c>
      <c r="S58" s="75">
        <v>0</v>
      </c>
      <c r="T58" s="74">
        <v>0</v>
      </c>
      <c r="U58" s="74">
        <v>0</v>
      </c>
      <c r="V58" s="74">
        <f t="shared" si="17"/>
        <v>239955</v>
      </c>
      <c r="W58" s="74">
        <f t="shared" si="18"/>
        <v>19463</v>
      </c>
      <c r="X58" s="74">
        <f t="shared" si="19"/>
        <v>0</v>
      </c>
      <c r="Y58" s="74">
        <f t="shared" si="20"/>
        <v>0</v>
      </c>
      <c r="Z58" s="74">
        <f t="shared" si="21"/>
        <v>3500</v>
      </c>
      <c r="AA58" s="74">
        <f t="shared" si="22"/>
        <v>15963</v>
      </c>
      <c r="AB58" s="75">
        <f t="shared" si="25"/>
        <v>708740</v>
      </c>
      <c r="AC58" s="74">
        <f t="shared" si="23"/>
        <v>0</v>
      </c>
      <c r="AD58" s="74">
        <f t="shared" si="24"/>
        <v>220492</v>
      </c>
    </row>
    <row r="59" spans="1:30" s="50" customFormat="1" ht="12" customHeight="1">
      <c r="A59" s="53" t="s">
        <v>273</v>
      </c>
      <c r="B59" s="54" t="s">
        <v>434</v>
      </c>
      <c r="C59" s="53" t="s">
        <v>435</v>
      </c>
      <c r="D59" s="74">
        <f t="shared" si="13"/>
        <v>98265</v>
      </c>
      <c r="E59" s="74">
        <f t="shared" si="14"/>
        <v>78444</v>
      </c>
      <c r="F59" s="74">
        <v>0</v>
      </c>
      <c r="G59" s="74">
        <v>0</v>
      </c>
      <c r="H59" s="74">
        <v>0</v>
      </c>
      <c r="I59" s="74">
        <v>67098</v>
      </c>
      <c r="J59" s="75">
        <v>296482</v>
      </c>
      <c r="K59" s="74">
        <v>11346</v>
      </c>
      <c r="L59" s="74">
        <v>19821</v>
      </c>
      <c r="M59" s="74">
        <f t="shared" si="15"/>
        <v>0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0</v>
      </c>
      <c r="V59" s="74">
        <f t="shared" si="17"/>
        <v>98265</v>
      </c>
      <c r="W59" s="74">
        <f t="shared" si="18"/>
        <v>78444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67098</v>
      </c>
      <c r="AB59" s="75">
        <f t="shared" si="25"/>
        <v>296482</v>
      </c>
      <c r="AC59" s="74">
        <f t="shared" si="23"/>
        <v>11346</v>
      </c>
      <c r="AD59" s="74">
        <f t="shared" si="24"/>
        <v>19821</v>
      </c>
    </row>
    <row r="60" spans="1:30" s="50" customFormat="1" ht="12" customHeight="1">
      <c r="A60" s="53" t="s">
        <v>273</v>
      </c>
      <c r="B60" s="54" t="s">
        <v>436</v>
      </c>
      <c r="C60" s="53" t="s">
        <v>437</v>
      </c>
      <c r="D60" s="74">
        <f t="shared" si="13"/>
        <v>79249</v>
      </c>
      <c r="E60" s="74">
        <f t="shared" si="14"/>
        <v>54168</v>
      </c>
      <c r="F60" s="74">
        <v>0</v>
      </c>
      <c r="G60" s="74">
        <v>0</v>
      </c>
      <c r="H60" s="74">
        <v>0</v>
      </c>
      <c r="I60" s="74">
        <v>48946</v>
      </c>
      <c r="J60" s="75">
        <v>352320</v>
      </c>
      <c r="K60" s="74">
        <v>5222</v>
      </c>
      <c r="L60" s="74">
        <v>25081</v>
      </c>
      <c r="M60" s="74">
        <f t="shared" si="15"/>
        <v>0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0</v>
      </c>
      <c r="V60" s="74">
        <f t="shared" si="17"/>
        <v>79249</v>
      </c>
      <c r="W60" s="74">
        <f t="shared" si="18"/>
        <v>54168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48946</v>
      </c>
      <c r="AB60" s="75">
        <f t="shared" si="25"/>
        <v>352320</v>
      </c>
      <c r="AC60" s="74">
        <f t="shared" si="23"/>
        <v>5222</v>
      </c>
      <c r="AD60" s="74">
        <f t="shared" si="24"/>
        <v>25081</v>
      </c>
    </row>
    <row r="61" spans="1:30" s="50" customFormat="1" ht="12" customHeight="1">
      <c r="A61" s="53" t="s">
        <v>273</v>
      </c>
      <c r="B61" s="54" t="s">
        <v>438</v>
      </c>
      <c r="C61" s="53" t="s">
        <v>439</v>
      </c>
      <c r="D61" s="74">
        <f t="shared" si="13"/>
        <v>38731</v>
      </c>
      <c r="E61" s="74">
        <f t="shared" si="14"/>
        <v>22366</v>
      </c>
      <c r="F61" s="74">
        <v>22366</v>
      </c>
      <c r="G61" s="74">
        <v>0</v>
      </c>
      <c r="H61" s="74">
        <v>0</v>
      </c>
      <c r="I61" s="74">
        <v>0</v>
      </c>
      <c r="J61" s="75">
        <v>272910</v>
      </c>
      <c r="K61" s="74">
        <v>0</v>
      </c>
      <c r="L61" s="74">
        <v>16365</v>
      </c>
      <c r="M61" s="74">
        <f t="shared" si="15"/>
        <v>0</v>
      </c>
      <c r="N61" s="74">
        <f t="shared" si="16"/>
        <v>0</v>
      </c>
      <c r="O61" s="74">
        <v>0</v>
      </c>
      <c r="P61" s="74">
        <v>0</v>
      </c>
      <c r="Q61" s="74">
        <v>0</v>
      </c>
      <c r="R61" s="74">
        <v>0</v>
      </c>
      <c r="S61" s="75">
        <v>0</v>
      </c>
      <c r="T61" s="74">
        <v>0</v>
      </c>
      <c r="U61" s="74">
        <v>0</v>
      </c>
      <c r="V61" s="74">
        <f t="shared" si="17"/>
        <v>38731</v>
      </c>
      <c r="W61" s="74">
        <f t="shared" si="18"/>
        <v>22366</v>
      </c>
      <c r="X61" s="74">
        <f t="shared" si="19"/>
        <v>22366</v>
      </c>
      <c r="Y61" s="74">
        <f t="shared" si="20"/>
        <v>0</v>
      </c>
      <c r="Z61" s="74">
        <f t="shared" si="21"/>
        <v>0</v>
      </c>
      <c r="AA61" s="74">
        <f t="shared" si="22"/>
        <v>0</v>
      </c>
      <c r="AB61" s="75">
        <f t="shared" si="25"/>
        <v>272910</v>
      </c>
      <c r="AC61" s="74">
        <f t="shared" si="23"/>
        <v>0</v>
      </c>
      <c r="AD61" s="74">
        <f t="shared" si="24"/>
        <v>16365</v>
      </c>
    </row>
    <row r="62" spans="1:30" s="50" customFormat="1" ht="12" customHeight="1">
      <c r="A62" s="53" t="s">
        <v>273</v>
      </c>
      <c r="B62" s="54" t="s">
        <v>440</v>
      </c>
      <c r="C62" s="53" t="s">
        <v>441</v>
      </c>
      <c r="D62" s="74">
        <f t="shared" si="13"/>
        <v>286888</v>
      </c>
      <c r="E62" s="74">
        <f t="shared" si="14"/>
        <v>134433</v>
      </c>
      <c r="F62" s="74">
        <v>0</v>
      </c>
      <c r="G62" s="74">
        <v>0</v>
      </c>
      <c r="H62" s="74">
        <v>0</v>
      </c>
      <c r="I62" s="74">
        <v>134433</v>
      </c>
      <c r="J62" s="75">
        <v>1131927</v>
      </c>
      <c r="K62" s="74">
        <v>0</v>
      </c>
      <c r="L62" s="74">
        <v>152455</v>
      </c>
      <c r="M62" s="74">
        <f t="shared" si="15"/>
        <v>0</v>
      </c>
      <c r="N62" s="74">
        <f t="shared" si="16"/>
        <v>0</v>
      </c>
      <c r="O62" s="74">
        <v>0</v>
      </c>
      <c r="P62" s="74">
        <v>0</v>
      </c>
      <c r="Q62" s="74">
        <v>0</v>
      </c>
      <c r="R62" s="74">
        <v>0</v>
      </c>
      <c r="S62" s="75">
        <v>0</v>
      </c>
      <c r="T62" s="74">
        <v>0</v>
      </c>
      <c r="U62" s="74">
        <v>0</v>
      </c>
      <c r="V62" s="74">
        <f t="shared" si="17"/>
        <v>286888</v>
      </c>
      <c r="W62" s="74">
        <f t="shared" si="18"/>
        <v>134433</v>
      </c>
      <c r="X62" s="74">
        <f t="shared" si="19"/>
        <v>0</v>
      </c>
      <c r="Y62" s="74">
        <f t="shared" si="20"/>
        <v>0</v>
      </c>
      <c r="Z62" s="74">
        <f t="shared" si="21"/>
        <v>0</v>
      </c>
      <c r="AA62" s="74">
        <f t="shared" si="22"/>
        <v>134433</v>
      </c>
      <c r="AB62" s="75">
        <f t="shared" si="25"/>
        <v>1131927</v>
      </c>
      <c r="AC62" s="74">
        <f t="shared" si="23"/>
        <v>0</v>
      </c>
      <c r="AD62" s="74">
        <f t="shared" si="24"/>
        <v>152455</v>
      </c>
    </row>
    <row r="63" spans="1:30" s="50" customFormat="1" ht="12" customHeight="1">
      <c r="A63" s="53" t="s">
        <v>273</v>
      </c>
      <c r="B63" s="54" t="s">
        <v>442</v>
      </c>
      <c r="C63" s="53" t="s">
        <v>443</v>
      </c>
      <c r="D63" s="74">
        <f t="shared" si="13"/>
        <v>521408</v>
      </c>
      <c r="E63" s="74">
        <f t="shared" si="14"/>
        <v>500776</v>
      </c>
      <c r="F63" s="74">
        <v>113676</v>
      </c>
      <c r="G63" s="74">
        <v>0</v>
      </c>
      <c r="H63" s="74">
        <v>387100</v>
      </c>
      <c r="I63" s="74">
        <v>0</v>
      </c>
      <c r="J63" s="75">
        <v>115011</v>
      </c>
      <c r="K63" s="74">
        <v>0</v>
      </c>
      <c r="L63" s="74">
        <v>20632</v>
      </c>
      <c r="M63" s="74">
        <f t="shared" si="15"/>
        <v>0</v>
      </c>
      <c r="N63" s="74">
        <f t="shared" si="16"/>
        <v>0</v>
      </c>
      <c r="O63" s="74">
        <v>0</v>
      </c>
      <c r="P63" s="74">
        <v>0</v>
      </c>
      <c r="Q63" s="74">
        <v>0</v>
      </c>
      <c r="R63" s="74">
        <v>0</v>
      </c>
      <c r="S63" s="75">
        <v>0</v>
      </c>
      <c r="T63" s="74">
        <v>0</v>
      </c>
      <c r="U63" s="74">
        <v>0</v>
      </c>
      <c r="V63" s="74">
        <f t="shared" si="17"/>
        <v>521408</v>
      </c>
      <c r="W63" s="74">
        <f t="shared" si="18"/>
        <v>500776</v>
      </c>
      <c r="X63" s="74">
        <f t="shared" si="19"/>
        <v>113676</v>
      </c>
      <c r="Y63" s="74">
        <f t="shared" si="20"/>
        <v>0</v>
      </c>
      <c r="Z63" s="74">
        <f t="shared" si="21"/>
        <v>387100</v>
      </c>
      <c r="AA63" s="74">
        <f t="shared" si="22"/>
        <v>0</v>
      </c>
      <c r="AB63" s="75">
        <f t="shared" si="25"/>
        <v>115011</v>
      </c>
      <c r="AC63" s="74">
        <f t="shared" si="23"/>
        <v>0</v>
      </c>
      <c r="AD63" s="74">
        <f t="shared" si="24"/>
        <v>20632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444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445</v>
      </c>
      <c r="B2" s="147" t="s">
        <v>446</v>
      </c>
      <c r="C2" s="153" t="s">
        <v>447</v>
      </c>
      <c r="D2" s="132" t="s">
        <v>448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449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450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451</v>
      </c>
      <c r="E3" s="80"/>
      <c r="F3" s="80"/>
      <c r="G3" s="80"/>
      <c r="H3" s="80"/>
      <c r="I3" s="80"/>
      <c r="J3" s="80"/>
      <c r="K3" s="85"/>
      <c r="L3" s="81" t="s">
        <v>452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453</v>
      </c>
      <c r="AE3" s="90" t="s">
        <v>454</v>
      </c>
      <c r="AF3" s="134" t="s">
        <v>451</v>
      </c>
      <c r="AG3" s="80"/>
      <c r="AH3" s="80"/>
      <c r="AI3" s="80"/>
      <c r="AJ3" s="80"/>
      <c r="AK3" s="80"/>
      <c r="AL3" s="80"/>
      <c r="AM3" s="85"/>
      <c r="AN3" s="81" t="s">
        <v>452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453</v>
      </c>
      <c r="BG3" s="90" t="s">
        <v>454</v>
      </c>
      <c r="BH3" s="134" t="s">
        <v>451</v>
      </c>
      <c r="BI3" s="80"/>
      <c r="BJ3" s="80"/>
      <c r="BK3" s="80"/>
      <c r="BL3" s="80"/>
      <c r="BM3" s="80"/>
      <c r="BN3" s="80"/>
      <c r="BO3" s="85"/>
      <c r="BP3" s="81" t="s">
        <v>452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453</v>
      </c>
      <c r="CI3" s="90" t="s">
        <v>454</v>
      </c>
    </row>
    <row r="4" spans="1:87" s="45" customFormat="1" ht="13.5" customHeight="1">
      <c r="A4" s="148"/>
      <c r="B4" s="148"/>
      <c r="C4" s="154"/>
      <c r="D4" s="90" t="s">
        <v>454</v>
      </c>
      <c r="E4" s="95" t="s">
        <v>455</v>
      </c>
      <c r="F4" s="89"/>
      <c r="G4" s="93"/>
      <c r="H4" s="80"/>
      <c r="I4" s="94"/>
      <c r="J4" s="135" t="s">
        <v>456</v>
      </c>
      <c r="K4" s="145" t="s">
        <v>457</v>
      </c>
      <c r="L4" s="90" t="s">
        <v>454</v>
      </c>
      <c r="M4" s="134" t="s">
        <v>458</v>
      </c>
      <c r="N4" s="87"/>
      <c r="O4" s="87"/>
      <c r="P4" s="87"/>
      <c r="Q4" s="88"/>
      <c r="R4" s="134" t="s">
        <v>459</v>
      </c>
      <c r="S4" s="80"/>
      <c r="T4" s="80"/>
      <c r="U4" s="94"/>
      <c r="V4" s="95" t="s">
        <v>460</v>
      </c>
      <c r="W4" s="134" t="s">
        <v>461</v>
      </c>
      <c r="X4" s="86"/>
      <c r="Y4" s="87"/>
      <c r="Z4" s="87"/>
      <c r="AA4" s="88"/>
      <c r="AB4" s="95" t="s">
        <v>462</v>
      </c>
      <c r="AC4" s="95" t="s">
        <v>463</v>
      </c>
      <c r="AD4" s="90"/>
      <c r="AE4" s="90"/>
      <c r="AF4" s="90" t="s">
        <v>454</v>
      </c>
      <c r="AG4" s="95" t="s">
        <v>455</v>
      </c>
      <c r="AH4" s="89"/>
      <c r="AI4" s="93"/>
      <c r="AJ4" s="80"/>
      <c r="AK4" s="94"/>
      <c r="AL4" s="135" t="s">
        <v>456</v>
      </c>
      <c r="AM4" s="145" t="s">
        <v>457</v>
      </c>
      <c r="AN4" s="90" t="s">
        <v>454</v>
      </c>
      <c r="AO4" s="134" t="s">
        <v>458</v>
      </c>
      <c r="AP4" s="87"/>
      <c r="AQ4" s="87"/>
      <c r="AR4" s="87"/>
      <c r="AS4" s="88"/>
      <c r="AT4" s="134" t="s">
        <v>459</v>
      </c>
      <c r="AU4" s="80"/>
      <c r="AV4" s="80"/>
      <c r="AW4" s="94"/>
      <c r="AX4" s="95" t="s">
        <v>460</v>
      </c>
      <c r="AY4" s="134" t="s">
        <v>461</v>
      </c>
      <c r="AZ4" s="96"/>
      <c r="BA4" s="96"/>
      <c r="BB4" s="97"/>
      <c r="BC4" s="88"/>
      <c r="BD4" s="95" t="s">
        <v>462</v>
      </c>
      <c r="BE4" s="95" t="s">
        <v>463</v>
      </c>
      <c r="BF4" s="90"/>
      <c r="BG4" s="90"/>
      <c r="BH4" s="90" t="s">
        <v>454</v>
      </c>
      <c r="BI4" s="95" t="s">
        <v>455</v>
      </c>
      <c r="BJ4" s="89"/>
      <c r="BK4" s="93"/>
      <c r="BL4" s="80"/>
      <c r="BM4" s="94"/>
      <c r="BN4" s="135" t="s">
        <v>456</v>
      </c>
      <c r="BO4" s="145" t="s">
        <v>457</v>
      </c>
      <c r="BP4" s="90" t="s">
        <v>454</v>
      </c>
      <c r="BQ4" s="134" t="s">
        <v>458</v>
      </c>
      <c r="BR4" s="87"/>
      <c r="BS4" s="87"/>
      <c r="BT4" s="87"/>
      <c r="BU4" s="88"/>
      <c r="BV4" s="134" t="s">
        <v>459</v>
      </c>
      <c r="BW4" s="80"/>
      <c r="BX4" s="80"/>
      <c r="BY4" s="94"/>
      <c r="BZ4" s="95" t="s">
        <v>460</v>
      </c>
      <c r="CA4" s="134" t="s">
        <v>461</v>
      </c>
      <c r="CB4" s="87"/>
      <c r="CC4" s="87"/>
      <c r="CD4" s="87"/>
      <c r="CE4" s="88"/>
      <c r="CF4" s="95" t="s">
        <v>462</v>
      </c>
      <c r="CG4" s="95" t="s">
        <v>463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454</v>
      </c>
      <c r="F5" s="135" t="s">
        <v>464</v>
      </c>
      <c r="G5" s="135" t="s">
        <v>465</v>
      </c>
      <c r="H5" s="135" t="s">
        <v>466</v>
      </c>
      <c r="I5" s="135" t="s">
        <v>453</v>
      </c>
      <c r="J5" s="98"/>
      <c r="K5" s="146"/>
      <c r="L5" s="90"/>
      <c r="M5" s="90" t="s">
        <v>454</v>
      </c>
      <c r="N5" s="90" t="s">
        <v>467</v>
      </c>
      <c r="O5" s="90" t="s">
        <v>468</v>
      </c>
      <c r="P5" s="90" t="s">
        <v>469</v>
      </c>
      <c r="Q5" s="90" t="s">
        <v>470</v>
      </c>
      <c r="R5" s="90" t="s">
        <v>454</v>
      </c>
      <c r="S5" s="95" t="s">
        <v>471</v>
      </c>
      <c r="T5" s="95" t="s">
        <v>472</v>
      </c>
      <c r="U5" s="95" t="s">
        <v>473</v>
      </c>
      <c r="V5" s="90"/>
      <c r="W5" s="90" t="s">
        <v>454</v>
      </c>
      <c r="X5" s="95" t="s">
        <v>471</v>
      </c>
      <c r="Y5" s="95" t="s">
        <v>472</v>
      </c>
      <c r="Z5" s="95" t="s">
        <v>473</v>
      </c>
      <c r="AA5" s="95" t="s">
        <v>453</v>
      </c>
      <c r="AB5" s="90"/>
      <c r="AC5" s="90"/>
      <c r="AD5" s="90"/>
      <c r="AE5" s="90"/>
      <c r="AF5" s="90"/>
      <c r="AG5" s="90" t="s">
        <v>454</v>
      </c>
      <c r="AH5" s="135" t="s">
        <v>464</v>
      </c>
      <c r="AI5" s="135" t="s">
        <v>465</v>
      </c>
      <c r="AJ5" s="135" t="s">
        <v>466</v>
      </c>
      <c r="AK5" s="135" t="s">
        <v>453</v>
      </c>
      <c r="AL5" s="98"/>
      <c r="AM5" s="146"/>
      <c r="AN5" s="90"/>
      <c r="AO5" s="90" t="s">
        <v>454</v>
      </c>
      <c r="AP5" s="90" t="s">
        <v>467</v>
      </c>
      <c r="AQ5" s="90" t="s">
        <v>468</v>
      </c>
      <c r="AR5" s="90" t="s">
        <v>469</v>
      </c>
      <c r="AS5" s="90" t="s">
        <v>470</v>
      </c>
      <c r="AT5" s="90" t="s">
        <v>454</v>
      </c>
      <c r="AU5" s="95" t="s">
        <v>471</v>
      </c>
      <c r="AV5" s="95" t="s">
        <v>472</v>
      </c>
      <c r="AW5" s="95" t="s">
        <v>473</v>
      </c>
      <c r="AX5" s="90"/>
      <c r="AY5" s="90" t="s">
        <v>454</v>
      </c>
      <c r="AZ5" s="95" t="s">
        <v>471</v>
      </c>
      <c r="BA5" s="95" t="s">
        <v>472</v>
      </c>
      <c r="BB5" s="95" t="s">
        <v>473</v>
      </c>
      <c r="BC5" s="95" t="s">
        <v>453</v>
      </c>
      <c r="BD5" s="90"/>
      <c r="BE5" s="90"/>
      <c r="BF5" s="90"/>
      <c r="BG5" s="90"/>
      <c r="BH5" s="90"/>
      <c r="BI5" s="90" t="s">
        <v>454</v>
      </c>
      <c r="BJ5" s="135" t="s">
        <v>464</v>
      </c>
      <c r="BK5" s="135" t="s">
        <v>465</v>
      </c>
      <c r="BL5" s="135" t="s">
        <v>466</v>
      </c>
      <c r="BM5" s="135" t="s">
        <v>453</v>
      </c>
      <c r="BN5" s="98"/>
      <c r="BO5" s="146"/>
      <c r="BP5" s="90"/>
      <c r="BQ5" s="90" t="s">
        <v>454</v>
      </c>
      <c r="BR5" s="90" t="s">
        <v>467</v>
      </c>
      <c r="BS5" s="90" t="s">
        <v>468</v>
      </c>
      <c r="BT5" s="90" t="s">
        <v>469</v>
      </c>
      <c r="BU5" s="90" t="s">
        <v>470</v>
      </c>
      <c r="BV5" s="90" t="s">
        <v>454</v>
      </c>
      <c r="BW5" s="95" t="s">
        <v>471</v>
      </c>
      <c r="BX5" s="95" t="s">
        <v>472</v>
      </c>
      <c r="BY5" s="95" t="s">
        <v>473</v>
      </c>
      <c r="BZ5" s="90"/>
      <c r="CA5" s="90" t="s">
        <v>454</v>
      </c>
      <c r="CB5" s="95" t="s">
        <v>471</v>
      </c>
      <c r="CC5" s="95" t="s">
        <v>472</v>
      </c>
      <c r="CD5" s="95" t="s">
        <v>473</v>
      </c>
      <c r="CE5" s="95" t="s">
        <v>453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474</v>
      </c>
      <c r="E6" s="101" t="s">
        <v>474</v>
      </c>
      <c r="F6" s="102" t="s">
        <v>474</v>
      </c>
      <c r="G6" s="102" t="s">
        <v>474</v>
      </c>
      <c r="H6" s="102" t="s">
        <v>474</v>
      </c>
      <c r="I6" s="102" t="s">
        <v>474</v>
      </c>
      <c r="J6" s="102" t="s">
        <v>474</v>
      </c>
      <c r="K6" s="102" t="s">
        <v>474</v>
      </c>
      <c r="L6" s="101" t="s">
        <v>474</v>
      </c>
      <c r="M6" s="101" t="s">
        <v>474</v>
      </c>
      <c r="N6" s="101" t="s">
        <v>474</v>
      </c>
      <c r="O6" s="101" t="s">
        <v>474</v>
      </c>
      <c r="P6" s="101" t="s">
        <v>474</v>
      </c>
      <c r="Q6" s="101" t="s">
        <v>474</v>
      </c>
      <c r="R6" s="101" t="s">
        <v>474</v>
      </c>
      <c r="S6" s="101" t="s">
        <v>474</v>
      </c>
      <c r="T6" s="101" t="s">
        <v>474</v>
      </c>
      <c r="U6" s="101" t="s">
        <v>474</v>
      </c>
      <c r="V6" s="101" t="s">
        <v>474</v>
      </c>
      <c r="W6" s="101" t="s">
        <v>474</v>
      </c>
      <c r="X6" s="101" t="s">
        <v>474</v>
      </c>
      <c r="Y6" s="101" t="s">
        <v>474</v>
      </c>
      <c r="Z6" s="101" t="s">
        <v>474</v>
      </c>
      <c r="AA6" s="101" t="s">
        <v>474</v>
      </c>
      <c r="AB6" s="101" t="s">
        <v>474</v>
      </c>
      <c r="AC6" s="101" t="s">
        <v>474</v>
      </c>
      <c r="AD6" s="101" t="s">
        <v>474</v>
      </c>
      <c r="AE6" s="101" t="s">
        <v>474</v>
      </c>
      <c r="AF6" s="101" t="s">
        <v>474</v>
      </c>
      <c r="AG6" s="101" t="s">
        <v>474</v>
      </c>
      <c r="AH6" s="102" t="s">
        <v>474</v>
      </c>
      <c r="AI6" s="102" t="s">
        <v>474</v>
      </c>
      <c r="AJ6" s="102" t="s">
        <v>474</v>
      </c>
      <c r="AK6" s="102" t="s">
        <v>474</v>
      </c>
      <c r="AL6" s="102" t="s">
        <v>474</v>
      </c>
      <c r="AM6" s="102" t="s">
        <v>474</v>
      </c>
      <c r="AN6" s="101" t="s">
        <v>474</v>
      </c>
      <c r="AO6" s="101" t="s">
        <v>474</v>
      </c>
      <c r="AP6" s="101" t="s">
        <v>474</v>
      </c>
      <c r="AQ6" s="101" t="s">
        <v>474</v>
      </c>
      <c r="AR6" s="101" t="s">
        <v>474</v>
      </c>
      <c r="AS6" s="101" t="s">
        <v>474</v>
      </c>
      <c r="AT6" s="101" t="s">
        <v>474</v>
      </c>
      <c r="AU6" s="101" t="s">
        <v>474</v>
      </c>
      <c r="AV6" s="101" t="s">
        <v>474</v>
      </c>
      <c r="AW6" s="101" t="s">
        <v>474</v>
      </c>
      <c r="AX6" s="101" t="s">
        <v>474</v>
      </c>
      <c r="AY6" s="101" t="s">
        <v>474</v>
      </c>
      <c r="AZ6" s="101" t="s">
        <v>474</v>
      </c>
      <c r="BA6" s="101" t="s">
        <v>474</v>
      </c>
      <c r="BB6" s="101" t="s">
        <v>474</v>
      </c>
      <c r="BC6" s="101" t="s">
        <v>474</v>
      </c>
      <c r="BD6" s="101" t="s">
        <v>474</v>
      </c>
      <c r="BE6" s="101" t="s">
        <v>474</v>
      </c>
      <c r="BF6" s="101" t="s">
        <v>474</v>
      </c>
      <c r="BG6" s="101" t="s">
        <v>474</v>
      </c>
      <c r="BH6" s="101" t="s">
        <v>474</v>
      </c>
      <c r="BI6" s="101" t="s">
        <v>474</v>
      </c>
      <c r="BJ6" s="102" t="s">
        <v>474</v>
      </c>
      <c r="BK6" s="102" t="s">
        <v>474</v>
      </c>
      <c r="BL6" s="102" t="s">
        <v>474</v>
      </c>
      <c r="BM6" s="102" t="s">
        <v>474</v>
      </c>
      <c r="BN6" s="102" t="s">
        <v>474</v>
      </c>
      <c r="BO6" s="102" t="s">
        <v>474</v>
      </c>
      <c r="BP6" s="101" t="s">
        <v>474</v>
      </c>
      <c r="BQ6" s="101" t="s">
        <v>474</v>
      </c>
      <c r="BR6" s="102" t="s">
        <v>474</v>
      </c>
      <c r="BS6" s="102" t="s">
        <v>474</v>
      </c>
      <c r="BT6" s="102" t="s">
        <v>474</v>
      </c>
      <c r="BU6" s="102" t="s">
        <v>474</v>
      </c>
      <c r="BV6" s="101" t="s">
        <v>474</v>
      </c>
      <c r="BW6" s="101" t="s">
        <v>474</v>
      </c>
      <c r="BX6" s="101" t="s">
        <v>474</v>
      </c>
      <c r="BY6" s="101" t="s">
        <v>474</v>
      </c>
      <c r="BZ6" s="101" t="s">
        <v>474</v>
      </c>
      <c r="CA6" s="101" t="s">
        <v>474</v>
      </c>
      <c r="CB6" s="101" t="s">
        <v>474</v>
      </c>
      <c r="CC6" s="101" t="s">
        <v>474</v>
      </c>
      <c r="CD6" s="101" t="s">
        <v>474</v>
      </c>
      <c r="CE6" s="101" t="s">
        <v>474</v>
      </c>
      <c r="CF6" s="101" t="s">
        <v>474</v>
      </c>
      <c r="CG6" s="101" t="s">
        <v>474</v>
      </c>
      <c r="CH6" s="101" t="s">
        <v>474</v>
      </c>
      <c r="CI6" s="101" t="s">
        <v>474</v>
      </c>
    </row>
    <row r="7" spans="1:87" s="50" customFormat="1" ht="12" customHeight="1">
      <c r="A7" s="48" t="s">
        <v>475</v>
      </c>
      <c r="B7" s="63" t="s">
        <v>476</v>
      </c>
      <c r="C7" s="48" t="s">
        <v>454</v>
      </c>
      <c r="D7" s="70">
        <f aca="true" t="shared" si="0" ref="D7:AI7">SUM(D8:D63)</f>
        <v>21245225</v>
      </c>
      <c r="E7" s="70">
        <f t="shared" si="0"/>
        <v>21135900</v>
      </c>
      <c r="F7" s="70">
        <f t="shared" si="0"/>
        <v>575403</v>
      </c>
      <c r="G7" s="70">
        <f t="shared" si="0"/>
        <v>19676903</v>
      </c>
      <c r="H7" s="70">
        <f t="shared" si="0"/>
        <v>457042</v>
      </c>
      <c r="I7" s="70">
        <f t="shared" si="0"/>
        <v>426552</v>
      </c>
      <c r="J7" s="70">
        <f t="shared" si="0"/>
        <v>109325</v>
      </c>
      <c r="K7" s="70">
        <f t="shared" si="0"/>
        <v>526391</v>
      </c>
      <c r="L7" s="70">
        <f t="shared" si="0"/>
        <v>65796173</v>
      </c>
      <c r="M7" s="70">
        <f t="shared" si="0"/>
        <v>29364636</v>
      </c>
      <c r="N7" s="70">
        <f t="shared" si="0"/>
        <v>4884856</v>
      </c>
      <c r="O7" s="70">
        <f t="shared" si="0"/>
        <v>17445281</v>
      </c>
      <c r="P7" s="70">
        <f t="shared" si="0"/>
        <v>6626281</v>
      </c>
      <c r="Q7" s="70">
        <f t="shared" si="0"/>
        <v>408218</v>
      </c>
      <c r="R7" s="70">
        <f t="shared" si="0"/>
        <v>15858471</v>
      </c>
      <c r="S7" s="70">
        <f t="shared" si="0"/>
        <v>3473959</v>
      </c>
      <c r="T7" s="70">
        <f t="shared" si="0"/>
        <v>11427197</v>
      </c>
      <c r="U7" s="70">
        <f t="shared" si="0"/>
        <v>957315</v>
      </c>
      <c r="V7" s="70">
        <f t="shared" si="0"/>
        <v>1071959</v>
      </c>
      <c r="W7" s="70">
        <f t="shared" si="0"/>
        <v>19497652</v>
      </c>
      <c r="X7" s="70">
        <f t="shared" si="0"/>
        <v>8842080</v>
      </c>
      <c r="Y7" s="70">
        <f t="shared" si="0"/>
        <v>8793343</v>
      </c>
      <c r="Z7" s="70">
        <f t="shared" si="0"/>
        <v>1281386</v>
      </c>
      <c r="AA7" s="70">
        <f t="shared" si="0"/>
        <v>580843</v>
      </c>
      <c r="AB7" s="70">
        <f t="shared" si="0"/>
        <v>5441959</v>
      </c>
      <c r="AC7" s="70">
        <f t="shared" si="0"/>
        <v>3455</v>
      </c>
      <c r="AD7" s="70">
        <f t="shared" si="0"/>
        <v>2703487</v>
      </c>
      <c r="AE7" s="70">
        <f t="shared" si="0"/>
        <v>89744885</v>
      </c>
      <c r="AF7" s="70">
        <f t="shared" si="0"/>
        <v>1397007</v>
      </c>
      <c r="AG7" s="70">
        <f t="shared" si="0"/>
        <v>1379879</v>
      </c>
      <c r="AH7" s="70">
        <f t="shared" si="0"/>
        <v>58880</v>
      </c>
      <c r="AI7" s="70">
        <f t="shared" si="0"/>
        <v>1301286</v>
      </c>
      <c r="AJ7" s="70">
        <f aca="true" t="shared" si="1" ref="AJ7:BO7">SUM(AJ8:AJ63)</f>
        <v>0</v>
      </c>
      <c r="AK7" s="70">
        <f t="shared" si="1"/>
        <v>19713</v>
      </c>
      <c r="AL7" s="70">
        <f t="shared" si="1"/>
        <v>17128</v>
      </c>
      <c r="AM7" s="70">
        <f t="shared" si="1"/>
        <v>29078</v>
      </c>
      <c r="AN7" s="70">
        <f t="shared" si="1"/>
        <v>5453600</v>
      </c>
      <c r="AO7" s="70">
        <f t="shared" si="1"/>
        <v>1622134</v>
      </c>
      <c r="AP7" s="70">
        <f t="shared" si="1"/>
        <v>636615</v>
      </c>
      <c r="AQ7" s="70">
        <f t="shared" si="1"/>
        <v>623122</v>
      </c>
      <c r="AR7" s="70">
        <f t="shared" si="1"/>
        <v>339087</v>
      </c>
      <c r="AS7" s="70">
        <f t="shared" si="1"/>
        <v>23310</v>
      </c>
      <c r="AT7" s="70">
        <f t="shared" si="1"/>
        <v>1949505</v>
      </c>
      <c r="AU7" s="70">
        <f t="shared" si="1"/>
        <v>306915</v>
      </c>
      <c r="AV7" s="70">
        <f t="shared" si="1"/>
        <v>1547642</v>
      </c>
      <c r="AW7" s="70">
        <f t="shared" si="1"/>
        <v>94948</v>
      </c>
      <c r="AX7" s="70">
        <f t="shared" si="1"/>
        <v>11086</v>
      </c>
      <c r="AY7" s="70">
        <f t="shared" si="1"/>
        <v>1870787</v>
      </c>
      <c r="AZ7" s="70">
        <f t="shared" si="1"/>
        <v>815217</v>
      </c>
      <c r="BA7" s="70">
        <f t="shared" si="1"/>
        <v>833369</v>
      </c>
      <c r="BB7" s="70">
        <f t="shared" si="1"/>
        <v>191588</v>
      </c>
      <c r="BC7" s="70">
        <f t="shared" si="1"/>
        <v>30613</v>
      </c>
      <c r="BD7" s="70">
        <f t="shared" si="1"/>
        <v>770639</v>
      </c>
      <c r="BE7" s="70">
        <f t="shared" si="1"/>
        <v>88</v>
      </c>
      <c r="BF7" s="70">
        <f t="shared" si="1"/>
        <v>166808</v>
      </c>
      <c r="BG7" s="70">
        <f t="shared" si="1"/>
        <v>7017415</v>
      </c>
      <c r="BH7" s="70">
        <f t="shared" si="1"/>
        <v>22642232</v>
      </c>
      <c r="BI7" s="70">
        <f t="shared" si="1"/>
        <v>22515779</v>
      </c>
      <c r="BJ7" s="70">
        <f t="shared" si="1"/>
        <v>634283</v>
      </c>
      <c r="BK7" s="70">
        <f t="shared" si="1"/>
        <v>20978189</v>
      </c>
      <c r="BL7" s="70">
        <f t="shared" si="1"/>
        <v>457042</v>
      </c>
      <c r="BM7" s="70">
        <f t="shared" si="1"/>
        <v>446265</v>
      </c>
      <c r="BN7" s="70">
        <f t="shared" si="1"/>
        <v>126453</v>
      </c>
      <c r="BO7" s="70">
        <f t="shared" si="1"/>
        <v>555469</v>
      </c>
      <c r="BP7" s="70">
        <f aca="true" t="shared" si="2" ref="BP7:CU7">SUM(BP8:BP63)</f>
        <v>71249773</v>
      </c>
      <c r="BQ7" s="70">
        <f t="shared" si="2"/>
        <v>30986770</v>
      </c>
      <c r="BR7" s="70">
        <f t="shared" si="2"/>
        <v>5521471</v>
      </c>
      <c r="BS7" s="70">
        <f t="shared" si="2"/>
        <v>18068403</v>
      </c>
      <c r="BT7" s="70">
        <f t="shared" si="2"/>
        <v>6965368</v>
      </c>
      <c r="BU7" s="70">
        <f t="shared" si="2"/>
        <v>431528</v>
      </c>
      <c r="BV7" s="70">
        <f t="shared" si="2"/>
        <v>17807976</v>
      </c>
      <c r="BW7" s="70">
        <f t="shared" si="2"/>
        <v>3780874</v>
      </c>
      <c r="BX7" s="70">
        <f t="shared" si="2"/>
        <v>12974839</v>
      </c>
      <c r="BY7" s="70">
        <f t="shared" si="2"/>
        <v>1052263</v>
      </c>
      <c r="BZ7" s="70">
        <f t="shared" si="2"/>
        <v>1083045</v>
      </c>
      <c r="CA7" s="70">
        <f t="shared" si="2"/>
        <v>21368439</v>
      </c>
      <c r="CB7" s="70">
        <f t="shared" si="2"/>
        <v>9657297</v>
      </c>
      <c r="CC7" s="70">
        <f t="shared" si="2"/>
        <v>9626712</v>
      </c>
      <c r="CD7" s="70">
        <f t="shared" si="2"/>
        <v>1472974</v>
      </c>
      <c r="CE7" s="70">
        <f t="shared" si="2"/>
        <v>611456</v>
      </c>
      <c r="CF7" s="70">
        <f t="shared" si="2"/>
        <v>6212598</v>
      </c>
      <c r="CG7" s="70">
        <f t="shared" si="2"/>
        <v>3543</v>
      </c>
      <c r="CH7" s="70">
        <f t="shared" si="2"/>
        <v>2870295</v>
      </c>
      <c r="CI7" s="70">
        <f t="shared" si="2"/>
        <v>96762300</v>
      </c>
    </row>
    <row r="8" spans="1:87" s="50" customFormat="1" ht="12" customHeight="1">
      <c r="A8" s="51" t="s">
        <v>475</v>
      </c>
      <c r="B8" s="64" t="s">
        <v>477</v>
      </c>
      <c r="C8" s="51" t="s">
        <v>478</v>
      </c>
      <c r="D8" s="72">
        <f aca="true" t="shared" si="3" ref="D8:D39">+SUM(E8,J8)</f>
        <v>3636421</v>
      </c>
      <c r="E8" s="72">
        <f aca="true" t="shared" si="4" ref="E8:E39">+SUM(F8:I8)</f>
        <v>3636421</v>
      </c>
      <c r="F8" s="72">
        <v>0</v>
      </c>
      <c r="G8" s="72">
        <v>3551512</v>
      </c>
      <c r="H8" s="72">
        <v>84909</v>
      </c>
      <c r="I8" s="72">
        <v>0</v>
      </c>
      <c r="J8" s="72">
        <v>0</v>
      </c>
      <c r="K8" s="73">
        <v>0</v>
      </c>
      <c r="L8" s="72">
        <f aca="true" t="shared" si="5" ref="L8:L39">+SUM(M8,R8,V8,W8,AC8)</f>
        <v>21640326</v>
      </c>
      <c r="M8" s="72">
        <f aca="true" t="shared" si="6" ref="M8:M39">+SUM(N8:Q8)</f>
        <v>14461398</v>
      </c>
      <c r="N8" s="72">
        <v>1349574</v>
      </c>
      <c r="O8" s="72">
        <v>9825775</v>
      </c>
      <c r="P8" s="72">
        <v>3097353</v>
      </c>
      <c r="Q8" s="72">
        <v>188696</v>
      </c>
      <c r="R8" s="72">
        <f aca="true" t="shared" si="7" ref="R8:R39">+SUM(S8:U8)</f>
        <v>5204780</v>
      </c>
      <c r="S8" s="72">
        <v>1510795</v>
      </c>
      <c r="T8" s="72">
        <v>3015978</v>
      </c>
      <c r="U8" s="72">
        <v>678007</v>
      </c>
      <c r="V8" s="72">
        <v>821151</v>
      </c>
      <c r="W8" s="72">
        <f aca="true" t="shared" si="8" ref="W8:W39">+SUM(X8:AA8)</f>
        <v>1152997</v>
      </c>
      <c r="X8" s="72">
        <v>0</v>
      </c>
      <c r="Y8" s="72">
        <v>642703</v>
      </c>
      <c r="Z8" s="72">
        <v>475982</v>
      </c>
      <c r="AA8" s="72">
        <v>34312</v>
      </c>
      <c r="AB8" s="73">
        <v>0</v>
      </c>
      <c r="AC8" s="72">
        <v>0</v>
      </c>
      <c r="AD8" s="72">
        <v>1610764</v>
      </c>
      <c r="AE8" s="72">
        <f aca="true" t="shared" si="9" ref="AE8:AE39">+SUM(D8,L8,AD8)</f>
        <v>26887511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186569</v>
      </c>
      <c r="AO8" s="72">
        <f aca="true" t="shared" si="13" ref="AO8:AO39">+SUM(AP8:AS8)</f>
        <v>0</v>
      </c>
      <c r="AP8" s="72">
        <v>0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142353</v>
      </c>
      <c r="AU8" s="72">
        <v>131194</v>
      </c>
      <c r="AV8" s="72">
        <v>11159</v>
      </c>
      <c r="AW8" s="72">
        <v>0</v>
      </c>
      <c r="AX8" s="72">
        <v>0</v>
      </c>
      <c r="AY8" s="72">
        <f aca="true" t="shared" si="15" ref="AY8:AY39">+SUM(AZ8:BC8)</f>
        <v>44216</v>
      </c>
      <c r="AZ8" s="72">
        <v>0</v>
      </c>
      <c r="BA8" s="72">
        <v>44216</v>
      </c>
      <c r="BB8" s="72">
        <v>0</v>
      </c>
      <c r="BC8" s="72">
        <v>0</v>
      </c>
      <c r="BD8" s="73">
        <v>0</v>
      </c>
      <c r="BE8" s="72">
        <v>0</v>
      </c>
      <c r="BF8" s="72">
        <v>14553</v>
      </c>
      <c r="BG8" s="72">
        <f aca="true" t="shared" si="16" ref="BG8:BG39">+SUM(BF8,AN8,AF8)</f>
        <v>201122</v>
      </c>
      <c r="BH8" s="72">
        <f aca="true" t="shared" si="17" ref="BH8:BH48">SUM(D8,AF8)</f>
        <v>3636421</v>
      </c>
      <c r="BI8" s="72">
        <f aca="true" t="shared" si="18" ref="BI8:BI48">SUM(E8,AG8)</f>
        <v>3636421</v>
      </c>
      <c r="BJ8" s="72">
        <f aca="true" t="shared" si="19" ref="BJ8:BJ48">SUM(F8,AH8)</f>
        <v>0</v>
      </c>
      <c r="BK8" s="72">
        <f aca="true" t="shared" si="20" ref="BK8:BK48">SUM(G8,AI8)</f>
        <v>3551512</v>
      </c>
      <c r="BL8" s="72">
        <f aca="true" t="shared" si="21" ref="BL8:BL48">SUM(H8,AJ8)</f>
        <v>84909</v>
      </c>
      <c r="BM8" s="72">
        <f aca="true" t="shared" si="22" ref="BM8:BM48">SUM(I8,AK8)</f>
        <v>0</v>
      </c>
      <c r="BN8" s="72">
        <f aca="true" t="shared" si="23" ref="BN8:BN48">SUM(J8,AL8)</f>
        <v>0</v>
      </c>
      <c r="BO8" s="73">
        <f aca="true" t="shared" si="24" ref="BO8:BO48">SUM(K8,AM8)</f>
        <v>0</v>
      </c>
      <c r="BP8" s="72">
        <f aca="true" t="shared" si="25" ref="BP8:BP48">SUM(L8,AN8)</f>
        <v>21826895</v>
      </c>
      <c r="BQ8" s="72">
        <f aca="true" t="shared" si="26" ref="BQ8:BQ48">SUM(M8,AO8)</f>
        <v>14461398</v>
      </c>
      <c r="BR8" s="72">
        <f aca="true" t="shared" si="27" ref="BR8:BR48">SUM(N8,AP8)</f>
        <v>1349574</v>
      </c>
      <c r="BS8" s="72">
        <f aca="true" t="shared" si="28" ref="BS8:BS48">SUM(O8,AQ8)</f>
        <v>9825775</v>
      </c>
      <c r="BT8" s="72">
        <f aca="true" t="shared" si="29" ref="BT8:BT48">SUM(P8,AR8)</f>
        <v>3097353</v>
      </c>
      <c r="BU8" s="72">
        <f aca="true" t="shared" si="30" ref="BU8:BU48">SUM(Q8,AS8)</f>
        <v>188696</v>
      </c>
      <c r="BV8" s="72">
        <f aca="true" t="shared" si="31" ref="BV8:BV48">SUM(R8,AT8)</f>
        <v>5347133</v>
      </c>
      <c r="BW8" s="72">
        <f aca="true" t="shared" si="32" ref="BW8:BW48">SUM(S8,AU8)</f>
        <v>1641989</v>
      </c>
      <c r="BX8" s="72">
        <f aca="true" t="shared" si="33" ref="BX8:BX48">SUM(T8,AV8)</f>
        <v>3027137</v>
      </c>
      <c r="BY8" s="72">
        <f aca="true" t="shared" si="34" ref="BY8:BY48">SUM(U8,AW8)</f>
        <v>678007</v>
      </c>
      <c r="BZ8" s="72">
        <f aca="true" t="shared" si="35" ref="BZ8:BZ48">SUM(V8,AX8)</f>
        <v>821151</v>
      </c>
      <c r="CA8" s="72">
        <f aca="true" t="shared" si="36" ref="CA8:CA48">SUM(W8,AY8)</f>
        <v>1197213</v>
      </c>
      <c r="CB8" s="72">
        <f aca="true" t="shared" si="37" ref="CB8:CB48">SUM(X8,AZ8)</f>
        <v>0</v>
      </c>
      <c r="CC8" s="72">
        <f aca="true" t="shared" si="38" ref="CC8:CC48">SUM(Y8,BA8)</f>
        <v>686919</v>
      </c>
      <c r="CD8" s="72">
        <f aca="true" t="shared" si="39" ref="CD8:CD48">SUM(Z8,BB8)</f>
        <v>475982</v>
      </c>
      <c r="CE8" s="72">
        <f aca="true" t="shared" si="40" ref="CE8:CE48">SUM(AA8,BC8)</f>
        <v>34312</v>
      </c>
      <c r="CF8" s="73">
        <f aca="true" t="shared" si="41" ref="CF8:CF48">SUM(AB8,BD8)</f>
        <v>0</v>
      </c>
      <c r="CG8" s="72">
        <f aca="true" t="shared" si="42" ref="CG8:CG48">SUM(AC8,BE8)</f>
        <v>0</v>
      </c>
      <c r="CH8" s="72">
        <f aca="true" t="shared" si="43" ref="CH8:CH48">SUM(AD8,BF8)</f>
        <v>1625317</v>
      </c>
      <c r="CI8" s="72">
        <f aca="true" t="shared" si="44" ref="CI8:CI48">SUM(AE8,BG8)</f>
        <v>27088633</v>
      </c>
    </row>
    <row r="9" spans="1:87" s="50" customFormat="1" ht="12" customHeight="1">
      <c r="A9" s="51" t="s">
        <v>475</v>
      </c>
      <c r="B9" s="64" t="s">
        <v>479</v>
      </c>
      <c r="C9" s="51" t="s">
        <v>480</v>
      </c>
      <c r="D9" s="72">
        <f t="shared" si="3"/>
        <v>13620308</v>
      </c>
      <c r="E9" s="72">
        <f t="shared" si="4"/>
        <v>13620308</v>
      </c>
      <c r="F9" s="72">
        <v>0</v>
      </c>
      <c r="G9" s="72">
        <v>13598110</v>
      </c>
      <c r="H9" s="72">
        <v>22198</v>
      </c>
      <c r="I9" s="72">
        <v>0</v>
      </c>
      <c r="J9" s="72">
        <v>0</v>
      </c>
      <c r="K9" s="73">
        <v>8509</v>
      </c>
      <c r="L9" s="72">
        <f t="shared" si="5"/>
        <v>5095452</v>
      </c>
      <c r="M9" s="72">
        <f t="shared" si="6"/>
        <v>2169280</v>
      </c>
      <c r="N9" s="72">
        <v>729591</v>
      </c>
      <c r="O9" s="72">
        <v>853262</v>
      </c>
      <c r="P9" s="72">
        <v>557058</v>
      </c>
      <c r="Q9" s="72">
        <v>29369</v>
      </c>
      <c r="R9" s="72">
        <f t="shared" si="7"/>
        <v>671449</v>
      </c>
      <c r="S9" s="72">
        <v>130965</v>
      </c>
      <c r="T9" s="72">
        <v>511401</v>
      </c>
      <c r="U9" s="72">
        <v>29083</v>
      </c>
      <c r="V9" s="72">
        <v>44801</v>
      </c>
      <c r="W9" s="72">
        <f t="shared" si="8"/>
        <v>2209922</v>
      </c>
      <c r="X9" s="72">
        <v>1865320</v>
      </c>
      <c r="Y9" s="72">
        <v>281214</v>
      </c>
      <c r="Z9" s="72">
        <v>27300</v>
      </c>
      <c r="AA9" s="72">
        <v>36088</v>
      </c>
      <c r="AB9" s="73">
        <v>315199</v>
      </c>
      <c r="AC9" s="72">
        <v>0</v>
      </c>
      <c r="AD9" s="72">
        <v>86721</v>
      </c>
      <c r="AE9" s="72">
        <f t="shared" si="9"/>
        <v>18802481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710062</v>
      </c>
      <c r="AO9" s="72">
        <f t="shared" si="13"/>
        <v>259176</v>
      </c>
      <c r="AP9" s="72">
        <v>29542</v>
      </c>
      <c r="AQ9" s="72">
        <v>173259</v>
      </c>
      <c r="AR9" s="72">
        <v>56375</v>
      </c>
      <c r="AS9" s="72">
        <v>0</v>
      </c>
      <c r="AT9" s="72">
        <f t="shared" si="14"/>
        <v>260287</v>
      </c>
      <c r="AU9" s="72">
        <v>30862</v>
      </c>
      <c r="AV9" s="72">
        <v>229425</v>
      </c>
      <c r="AW9" s="72">
        <v>0</v>
      </c>
      <c r="AX9" s="72">
        <v>0</v>
      </c>
      <c r="AY9" s="72">
        <f t="shared" si="15"/>
        <v>190599</v>
      </c>
      <c r="AZ9" s="72">
        <v>76668</v>
      </c>
      <c r="BA9" s="72">
        <v>113931</v>
      </c>
      <c r="BB9" s="72">
        <v>0</v>
      </c>
      <c r="BC9" s="72">
        <v>0</v>
      </c>
      <c r="BD9" s="73">
        <v>20366</v>
      </c>
      <c r="BE9" s="72">
        <v>0</v>
      </c>
      <c r="BF9" s="72">
        <v>0</v>
      </c>
      <c r="BG9" s="72">
        <f t="shared" si="16"/>
        <v>710062</v>
      </c>
      <c r="BH9" s="72">
        <f t="shared" si="17"/>
        <v>13620308</v>
      </c>
      <c r="BI9" s="72">
        <f t="shared" si="18"/>
        <v>13620308</v>
      </c>
      <c r="BJ9" s="72">
        <f t="shared" si="19"/>
        <v>0</v>
      </c>
      <c r="BK9" s="72">
        <f t="shared" si="20"/>
        <v>13598110</v>
      </c>
      <c r="BL9" s="72">
        <f t="shared" si="21"/>
        <v>22198</v>
      </c>
      <c r="BM9" s="72">
        <f t="shared" si="22"/>
        <v>0</v>
      </c>
      <c r="BN9" s="72">
        <f t="shared" si="23"/>
        <v>0</v>
      </c>
      <c r="BO9" s="73">
        <f t="shared" si="24"/>
        <v>8509</v>
      </c>
      <c r="BP9" s="72">
        <f t="shared" si="25"/>
        <v>5805514</v>
      </c>
      <c r="BQ9" s="72">
        <f t="shared" si="26"/>
        <v>2428456</v>
      </c>
      <c r="BR9" s="72">
        <f t="shared" si="27"/>
        <v>759133</v>
      </c>
      <c r="BS9" s="72">
        <f t="shared" si="28"/>
        <v>1026521</v>
      </c>
      <c r="BT9" s="72">
        <f t="shared" si="29"/>
        <v>613433</v>
      </c>
      <c r="BU9" s="72">
        <f t="shared" si="30"/>
        <v>29369</v>
      </c>
      <c r="BV9" s="72">
        <f t="shared" si="31"/>
        <v>931736</v>
      </c>
      <c r="BW9" s="72">
        <f t="shared" si="32"/>
        <v>161827</v>
      </c>
      <c r="BX9" s="72">
        <f t="shared" si="33"/>
        <v>740826</v>
      </c>
      <c r="BY9" s="72">
        <f t="shared" si="34"/>
        <v>29083</v>
      </c>
      <c r="BZ9" s="72">
        <f t="shared" si="35"/>
        <v>44801</v>
      </c>
      <c r="CA9" s="72">
        <f t="shared" si="36"/>
        <v>2400521</v>
      </c>
      <c r="CB9" s="72">
        <f t="shared" si="37"/>
        <v>1941988</v>
      </c>
      <c r="CC9" s="72">
        <f t="shared" si="38"/>
        <v>395145</v>
      </c>
      <c r="CD9" s="72">
        <f t="shared" si="39"/>
        <v>27300</v>
      </c>
      <c r="CE9" s="72">
        <f t="shared" si="40"/>
        <v>36088</v>
      </c>
      <c r="CF9" s="73">
        <f t="shared" si="41"/>
        <v>335565</v>
      </c>
      <c r="CG9" s="72">
        <f t="shared" si="42"/>
        <v>0</v>
      </c>
      <c r="CH9" s="72">
        <f t="shared" si="43"/>
        <v>86721</v>
      </c>
      <c r="CI9" s="72">
        <f t="shared" si="44"/>
        <v>19512543</v>
      </c>
    </row>
    <row r="10" spans="1:87" s="50" customFormat="1" ht="12" customHeight="1">
      <c r="A10" s="51" t="s">
        <v>475</v>
      </c>
      <c r="B10" s="64" t="s">
        <v>481</v>
      </c>
      <c r="C10" s="51" t="s">
        <v>482</v>
      </c>
      <c r="D10" s="72">
        <f t="shared" si="3"/>
        <v>316978</v>
      </c>
      <c r="E10" s="72">
        <f t="shared" si="4"/>
        <v>316978</v>
      </c>
      <c r="F10" s="72">
        <v>0</v>
      </c>
      <c r="G10" s="72">
        <v>305677</v>
      </c>
      <c r="H10" s="72">
        <v>11301</v>
      </c>
      <c r="I10" s="72"/>
      <c r="J10" s="72">
        <v>0</v>
      </c>
      <c r="K10" s="73">
        <v>0</v>
      </c>
      <c r="L10" s="72">
        <f t="shared" si="5"/>
        <v>5448874</v>
      </c>
      <c r="M10" s="72">
        <f t="shared" si="6"/>
        <v>1589002</v>
      </c>
      <c r="N10" s="72">
        <v>169386</v>
      </c>
      <c r="O10" s="72">
        <v>992118</v>
      </c>
      <c r="P10" s="72">
        <v>427498</v>
      </c>
      <c r="Q10" s="72">
        <v>0</v>
      </c>
      <c r="R10" s="72">
        <f t="shared" si="7"/>
        <v>1618784</v>
      </c>
      <c r="S10" s="72">
        <v>871029</v>
      </c>
      <c r="T10" s="72">
        <v>747755</v>
      </c>
      <c r="U10" s="72"/>
      <c r="V10" s="72">
        <v>24565</v>
      </c>
      <c r="W10" s="72">
        <f t="shared" si="8"/>
        <v>2216523</v>
      </c>
      <c r="X10" s="72">
        <v>995893</v>
      </c>
      <c r="Y10" s="72">
        <v>971231</v>
      </c>
      <c r="Z10" s="72">
        <v>135114</v>
      </c>
      <c r="AA10" s="72">
        <v>114285</v>
      </c>
      <c r="AB10" s="73">
        <v>0</v>
      </c>
      <c r="AC10" s="72">
        <v>0</v>
      </c>
      <c r="AD10" s="72">
        <v>0</v>
      </c>
      <c r="AE10" s="72">
        <f t="shared" si="9"/>
        <v>5765852</v>
      </c>
      <c r="AF10" s="72">
        <f t="shared" si="10"/>
        <v>149703</v>
      </c>
      <c r="AG10" s="72">
        <f t="shared" si="11"/>
        <v>149703</v>
      </c>
      <c r="AH10" s="72">
        <v>0</v>
      </c>
      <c r="AI10" s="72">
        <v>149703</v>
      </c>
      <c r="AJ10" s="72">
        <v>0</v>
      </c>
      <c r="AK10" s="72">
        <v>0</v>
      </c>
      <c r="AL10" s="72"/>
      <c r="AM10" s="73">
        <v>0</v>
      </c>
      <c r="AN10" s="72">
        <f t="shared" si="12"/>
        <v>147747</v>
      </c>
      <c r="AO10" s="72">
        <f t="shared" si="13"/>
        <v>8066</v>
      </c>
      <c r="AP10" s="72">
        <v>8066</v>
      </c>
      <c r="AQ10" s="72">
        <v>0</v>
      </c>
      <c r="AR10" s="72">
        <v>0</v>
      </c>
      <c r="AS10" s="72">
        <v>0</v>
      </c>
      <c r="AT10" s="72">
        <f t="shared" si="14"/>
        <v>2084</v>
      </c>
      <c r="AU10" s="72">
        <v>129</v>
      </c>
      <c r="AV10" s="72">
        <v>1955</v>
      </c>
      <c r="AW10" s="72">
        <v>0</v>
      </c>
      <c r="AX10" s="72">
        <v>0</v>
      </c>
      <c r="AY10" s="72">
        <f t="shared" si="15"/>
        <v>137597</v>
      </c>
      <c r="AZ10" s="72">
        <v>48738</v>
      </c>
      <c r="BA10" s="72">
        <v>88785</v>
      </c>
      <c r="BB10" s="72">
        <v>74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297450</v>
      </c>
      <c r="BH10" s="72">
        <f t="shared" si="17"/>
        <v>466681</v>
      </c>
      <c r="BI10" s="72">
        <f t="shared" si="18"/>
        <v>466681</v>
      </c>
      <c r="BJ10" s="72">
        <f t="shared" si="19"/>
        <v>0</v>
      </c>
      <c r="BK10" s="72">
        <f t="shared" si="20"/>
        <v>455380</v>
      </c>
      <c r="BL10" s="72">
        <f t="shared" si="21"/>
        <v>11301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5596621</v>
      </c>
      <c r="BQ10" s="72">
        <f t="shared" si="26"/>
        <v>1597068</v>
      </c>
      <c r="BR10" s="72">
        <f t="shared" si="27"/>
        <v>177452</v>
      </c>
      <c r="BS10" s="72">
        <f t="shared" si="28"/>
        <v>992118</v>
      </c>
      <c r="BT10" s="72">
        <f t="shared" si="29"/>
        <v>427498</v>
      </c>
      <c r="BU10" s="72">
        <f t="shared" si="30"/>
        <v>0</v>
      </c>
      <c r="BV10" s="72">
        <f t="shared" si="31"/>
        <v>1620868</v>
      </c>
      <c r="BW10" s="72">
        <f t="shared" si="32"/>
        <v>871158</v>
      </c>
      <c r="BX10" s="72">
        <f t="shared" si="33"/>
        <v>749710</v>
      </c>
      <c r="BY10" s="72">
        <f t="shared" si="34"/>
        <v>0</v>
      </c>
      <c r="BZ10" s="72">
        <f t="shared" si="35"/>
        <v>24565</v>
      </c>
      <c r="CA10" s="72">
        <f t="shared" si="36"/>
        <v>2354120</v>
      </c>
      <c r="CB10" s="72">
        <f t="shared" si="37"/>
        <v>1044631</v>
      </c>
      <c r="CC10" s="72">
        <f t="shared" si="38"/>
        <v>1060016</v>
      </c>
      <c r="CD10" s="72">
        <f t="shared" si="39"/>
        <v>135188</v>
      </c>
      <c r="CE10" s="72">
        <f t="shared" si="40"/>
        <v>114285</v>
      </c>
      <c r="CF10" s="73">
        <f t="shared" si="41"/>
        <v>0</v>
      </c>
      <c r="CG10" s="72">
        <f t="shared" si="42"/>
        <v>0</v>
      </c>
      <c r="CH10" s="72">
        <f t="shared" si="43"/>
        <v>0</v>
      </c>
      <c r="CI10" s="72">
        <f t="shared" si="44"/>
        <v>6063302</v>
      </c>
    </row>
    <row r="11" spans="1:87" s="50" customFormat="1" ht="12" customHeight="1">
      <c r="A11" s="51" t="s">
        <v>475</v>
      </c>
      <c r="B11" s="64" t="s">
        <v>483</v>
      </c>
      <c r="C11" s="51" t="s">
        <v>484</v>
      </c>
      <c r="D11" s="72">
        <f t="shared" si="3"/>
        <v>269393</v>
      </c>
      <c r="E11" s="72">
        <f t="shared" si="4"/>
        <v>269393</v>
      </c>
      <c r="F11" s="72">
        <v>3454</v>
      </c>
      <c r="G11" s="72">
        <v>242423</v>
      </c>
      <c r="H11" s="72">
        <v>5060</v>
      </c>
      <c r="I11" s="72">
        <v>18456</v>
      </c>
      <c r="J11" s="72">
        <v>0</v>
      </c>
      <c r="K11" s="73">
        <v>0</v>
      </c>
      <c r="L11" s="72">
        <f t="shared" si="5"/>
        <v>2334804</v>
      </c>
      <c r="M11" s="72">
        <f t="shared" si="6"/>
        <v>917316</v>
      </c>
      <c r="N11" s="72">
        <v>247962</v>
      </c>
      <c r="O11" s="72">
        <v>595200</v>
      </c>
      <c r="P11" s="72">
        <v>74154</v>
      </c>
      <c r="Q11" s="72">
        <v>0</v>
      </c>
      <c r="R11" s="72">
        <f t="shared" si="7"/>
        <v>92458</v>
      </c>
      <c r="S11" s="72">
        <v>67906</v>
      </c>
      <c r="T11" s="72">
        <v>2504</v>
      </c>
      <c r="U11" s="72">
        <v>22048</v>
      </c>
      <c r="V11" s="72">
        <v>0</v>
      </c>
      <c r="W11" s="72">
        <f t="shared" si="8"/>
        <v>1324667</v>
      </c>
      <c r="X11" s="72">
        <v>341062</v>
      </c>
      <c r="Y11" s="72">
        <v>871665</v>
      </c>
      <c r="Z11" s="72">
        <v>108791</v>
      </c>
      <c r="AA11" s="72">
        <v>3149</v>
      </c>
      <c r="AB11" s="73">
        <v>0</v>
      </c>
      <c r="AC11" s="72">
        <v>363</v>
      </c>
      <c r="AD11" s="72">
        <v>77038</v>
      </c>
      <c r="AE11" s="72">
        <f t="shared" si="9"/>
        <v>2681235</v>
      </c>
      <c r="AF11" s="72">
        <f t="shared" si="10"/>
        <v>14792</v>
      </c>
      <c r="AG11" s="72">
        <f t="shared" si="11"/>
        <v>14792</v>
      </c>
      <c r="AH11" s="72">
        <v>0</v>
      </c>
      <c r="AI11" s="72">
        <v>14792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260553</v>
      </c>
      <c r="AO11" s="72">
        <f t="shared" si="13"/>
        <v>98888</v>
      </c>
      <c r="AP11" s="72">
        <v>65925</v>
      </c>
      <c r="AQ11" s="72">
        <v>0</v>
      </c>
      <c r="AR11" s="72">
        <v>32963</v>
      </c>
      <c r="AS11" s="72">
        <v>0</v>
      </c>
      <c r="AT11" s="72">
        <f t="shared" si="14"/>
        <v>44483</v>
      </c>
      <c r="AU11" s="72">
        <v>0</v>
      </c>
      <c r="AV11" s="72">
        <v>44483</v>
      </c>
      <c r="AW11" s="72">
        <v>0</v>
      </c>
      <c r="AX11" s="72">
        <v>0</v>
      </c>
      <c r="AY11" s="72">
        <f t="shared" si="15"/>
        <v>117182</v>
      </c>
      <c r="AZ11" s="72">
        <v>105849</v>
      </c>
      <c r="BA11" s="72">
        <v>11333</v>
      </c>
      <c r="BB11" s="72">
        <v>0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275345</v>
      </c>
      <c r="BH11" s="72">
        <f t="shared" si="17"/>
        <v>284185</v>
      </c>
      <c r="BI11" s="72">
        <f t="shared" si="18"/>
        <v>284185</v>
      </c>
      <c r="BJ11" s="72">
        <f t="shared" si="19"/>
        <v>3454</v>
      </c>
      <c r="BK11" s="72">
        <f t="shared" si="20"/>
        <v>257215</v>
      </c>
      <c r="BL11" s="72">
        <f t="shared" si="21"/>
        <v>5060</v>
      </c>
      <c r="BM11" s="72">
        <f t="shared" si="22"/>
        <v>18456</v>
      </c>
      <c r="BN11" s="72">
        <f t="shared" si="23"/>
        <v>0</v>
      </c>
      <c r="BO11" s="73">
        <f t="shared" si="24"/>
        <v>0</v>
      </c>
      <c r="BP11" s="72">
        <f t="shared" si="25"/>
        <v>2595357</v>
      </c>
      <c r="BQ11" s="72">
        <f t="shared" si="26"/>
        <v>1016204</v>
      </c>
      <c r="BR11" s="72">
        <f t="shared" si="27"/>
        <v>313887</v>
      </c>
      <c r="BS11" s="72">
        <f t="shared" si="28"/>
        <v>595200</v>
      </c>
      <c r="BT11" s="72">
        <f t="shared" si="29"/>
        <v>107117</v>
      </c>
      <c r="BU11" s="72">
        <f t="shared" si="30"/>
        <v>0</v>
      </c>
      <c r="BV11" s="72">
        <f t="shared" si="31"/>
        <v>136941</v>
      </c>
      <c r="BW11" s="72">
        <f t="shared" si="32"/>
        <v>67906</v>
      </c>
      <c r="BX11" s="72">
        <f t="shared" si="33"/>
        <v>46987</v>
      </c>
      <c r="BY11" s="72">
        <f t="shared" si="34"/>
        <v>22048</v>
      </c>
      <c r="BZ11" s="72">
        <f t="shared" si="35"/>
        <v>0</v>
      </c>
      <c r="CA11" s="72">
        <f t="shared" si="36"/>
        <v>1441849</v>
      </c>
      <c r="CB11" s="72">
        <f t="shared" si="37"/>
        <v>446911</v>
      </c>
      <c r="CC11" s="72">
        <f t="shared" si="38"/>
        <v>882998</v>
      </c>
      <c r="CD11" s="72">
        <f t="shared" si="39"/>
        <v>108791</v>
      </c>
      <c r="CE11" s="72">
        <f t="shared" si="40"/>
        <v>3149</v>
      </c>
      <c r="CF11" s="73">
        <f t="shared" si="41"/>
        <v>0</v>
      </c>
      <c r="CG11" s="72">
        <f t="shared" si="42"/>
        <v>363</v>
      </c>
      <c r="CH11" s="72">
        <f t="shared" si="43"/>
        <v>77038</v>
      </c>
      <c r="CI11" s="72">
        <f t="shared" si="44"/>
        <v>2956580</v>
      </c>
    </row>
    <row r="12" spans="1:87" s="50" customFormat="1" ht="12" customHeight="1">
      <c r="A12" s="53" t="s">
        <v>475</v>
      </c>
      <c r="B12" s="54" t="s">
        <v>485</v>
      </c>
      <c r="C12" s="53" t="s">
        <v>486</v>
      </c>
      <c r="D12" s="74">
        <f t="shared" si="3"/>
        <v>746391</v>
      </c>
      <c r="E12" s="74">
        <f t="shared" si="4"/>
        <v>746391</v>
      </c>
      <c r="F12" s="74">
        <v>0</v>
      </c>
      <c r="G12" s="74">
        <v>728433</v>
      </c>
      <c r="H12" s="74">
        <v>17958</v>
      </c>
      <c r="I12" s="74">
        <v>0</v>
      </c>
      <c r="J12" s="74">
        <v>0</v>
      </c>
      <c r="K12" s="75">
        <v>0</v>
      </c>
      <c r="L12" s="74">
        <f t="shared" si="5"/>
        <v>4762784</v>
      </c>
      <c r="M12" s="74">
        <f t="shared" si="6"/>
        <v>2302912</v>
      </c>
      <c r="N12" s="74">
        <v>570980</v>
      </c>
      <c r="O12" s="74">
        <v>1095901</v>
      </c>
      <c r="P12" s="74">
        <v>636031</v>
      </c>
      <c r="Q12" s="74">
        <v>0</v>
      </c>
      <c r="R12" s="74">
        <f t="shared" si="7"/>
        <v>1208482</v>
      </c>
      <c r="S12" s="74">
        <v>129743</v>
      </c>
      <c r="T12" s="74">
        <v>1078739</v>
      </c>
      <c r="U12" s="74">
        <v>0</v>
      </c>
      <c r="V12" s="74">
        <v>32130</v>
      </c>
      <c r="W12" s="74">
        <f t="shared" si="8"/>
        <v>1219260</v>
      </c>
      <c r="X12" s="74">
        <v>936428</v>
      </c>
      <c r="Y12" s="74">
        <v>71904</v>
      </c>
      <c r="Z12" s="74">
        <v>210928</v>
      </c>
      <c r="AA12" s="74">
        <v>0</v>
      </c>
      <c r="AB12" s="75">
        <v>0</v>
      </c>
      <c r="AC12" s="74">
        <v>0</v>
      </c>
      <c r="AD12" s="74">
        <v>0</v>
      </c>
      <c r="AE12" s="74">
        <f t="shared" si="9"/>
        <v>5509175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59480</v>
      </c>
      <c r="AO12" s="74">
        <f t="shared" si="13"/>
        <v>32505</v>
      </c>
      <c r="AP12" s="74">
        <v>24217</v>
      </c>
      <c r="AQ12" s="74">
        <v>0</v>
      </c>
      <c r="AR12" s="74">
        <v>8288</v>
      </c>
      <c r="AS12" s="74">
        <v>0</v>
      </c>
      <c r="AT12" s="74">
        <f t="shared" si="14"/>
        <v>1980</v>
      </c>
      <c r="AU12" s="74">
        <v>338</v>
      </c>
      <c r="AV12" s="74">
        <v>1642</v>
      </c>
      <c r="AW12" s="74">
        <v>0</v>
      </c>
      <c r="AX12" s="74">
        <v>0</v>
      </c>
      <c r="AY12" s="74">
        <f t="shared" si="15"/>
        <v>24995</v>
      </c>
      <c r="AZ12" s="74">
        <v>24995</v>
      </c>
      <c r="BA12" s="74">
        <v>0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59480</v>
      </c>
      <c r="BH12" s="74">
        <f t="shared" si="17"/>
        <v>746391</v>
      </c>
      <c r="BI12" s="74">
        <f t="shared" si="18"/>
        <v>746391</v>
      </c>
      <c r="BJ12" s="74">
        <f t="shared" si="19"/>
        <v>0</v>
      </c>
      <c r="BK12" s="74">
        <f t="shared" si="20"/>
        <v>728433</v>
      </c>
      <c r="BL12" s="74">
        <f t="shared" si="21"/>
        <v>17958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4822264</v>
      </c>
      <c r="BQ12" s="74">
        <f t="shared" si="26"/>
        <v>2335417</v>
      </c>
      <c r="BR12" s="74">
        <f t="shared" si="27"/>
        <v>595197</v>
      </c>
      <c r="BS12" s="74">
        <f t="shared" si="28"/>
        <v>1095901</v>
      </c>
      <c r="BT12" s="74">
        <f t="shared" si="29"/>
        <v>644319</v>
      </c>
      <c r="BU12" s="74">
        <f t="shared" si="30"/>
        <v>0</v>
      </c>
      <c r="BV12" s="74">
        <f t="shared" si="31"/>
        <v>1210462</v>
      </c>
      <c r="BW12" s="74">
        <f t="shared" si="32"/>
        <v>130081</v>
      </c>
      <c r="BX12" s="74">
        <f t="shared" si="33"/>
        <v>1080381</v>
      </c>
      <c r="BY12" s="74">
        <f t="shared" si="34"/>
        <v>0</v>
      </c>
      <c r="BZ12" s="74">
        <f t="shared" si="35"/>
        <v>32130</v>
      </c>
      <c r="CA12" s="74">
        <f t="shared" si="36"/>
        <v>1244255</v>
      </c>
      <c r="CB12" s="74">
        <f t="shared" si="37"/>
        <v>961423</v>
      </c>
      <c r="CC12" s="74">
        <f t="shared" si="38"/>
        <v>71904</v>
      </c>
      <c r="CD12" s="74">
        <f t="shared" si="39"/>
        <v>210928</v>
      </c>
      <c r="CE12" s="74">
        <f t="shared" si="40"/>
        <v>0</v>
      </c>
      <c r="CF12" s="75">
        <f t="shared" si="41"/>
        <v>0</v>
      </c>
      <c r="CG12" s="74">
        <f t="shared" si="42"/>
        <v>0</v>
      </c>
      <c r="CH12" s="74">
        <f t="shared" si="43"/>
        <v>0</v>
      </c>
      <c r="CI12" s="74">
        <f t="shared" si="44"/>
        <v>5568655</v>
      </c>
    </row>
    <row r="13" spans="1:87" s="50" customFormat="1" ht="12" customHeight="1">
      <c r="A13" s="53" t="s">
        <v>475</v>
      </c>
      <c r="B13" s="54" t="s">
        <v>487</v>
      </c>
      <c r="C13" s="53" t="s">
        <v>488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231074</v>
      </c>
      <c r="M13" s="74">
        <f t="shared" si="6"/>
        <v>62850</v>
      </c>
      <c r="N13" s="74">
        <v>18402</v>
      </c>
      <c r="O13" s="74">
        <v>44448</v>
      </c>
      <c r="P13" s="74">
        <v>0</v>
      </c>
      <c r="Q13" s="74">
        <v>0</v>
      </c>
      <c r="R13" s="74">
        <f t="shared" si="7"/>
        <v>21201</v>
      </c>
      <c r="S13" s="74">
        <v>21201</v>
      </c>
      <c r="T13" s="74">
        <v>0</v>
      </c>
      <c r="U13" s="74">
        <v>0</v>
      </c>
      <c r="V13" s="74">
        <v>0</v>
      </c>
      <c r="W13" s="74">
        <f t="shared" si="8"/>
        <v>147023</v>
      </c>
      <c r="X13" s="74">
        <v>133085</v>
      </c>
      <c r="Y13" s="74">
        <v>10725</v>
      </c>
      <c r="Z13" s="74">
        <v>3213</v>
      </c>
      <c r="AA13" s="74">
        <v>0</v>
      </c>
      <c r="AB13" s="75">
        <v>243978</v>
      </c>
      <c r="AC13" s="74">
        <v>0</v>
      </c>
      <c r="AD13" s="74">
        <v>0</v>
      </c>
      <c r="AE13" s="74">
        <f t="shared" si="9"/>
        <v>231074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99422</v>
      </c>
      <c r="AO13" s="74">
        <f t="shared" si="13"/>
        <v>16337</v>
      </c>
      <c r="AP13" s="74">
        <v>16337</v>
      </c>
      <c r="AQ13" s="74">
        <v>0</v>
      </c>
      <c r="AR13" s="74">
        <v>0</v>
      </c>
      <c r="AS13" s="74">
        <v>0</v>
      </c>
      <c r="AT13" s="74">
        <f t="shared" si="14"/>
        <v>34650</v>
      </c>
      <c r="AU13" s="74">
        <v>0</v>
      </c>
      <c r="AV13" s="74">
        <v>34650</v>
      </c>
      <c r="AW13" s="74">
        <v>0</v>
      </c>
      <c r="AX13" s="74">
        <v>0</v>
      </c>
      <c r="AY13" s="74">
        <f t="shared" si="15"/>
        <v>48435</v>
      </c>
      <c r="AZ13" s="74">
        <v>0</v>
      </c>
      <c r="BA13" s="74">
        <v>34326</v>
      </c>
      <c r="BB13" s="74">
        <v>14109</v>
      </c>
      <c r="BC13" s="74">
        <v>0</v>
      </c>
      <c r="BD13" s="75">
        <v>0</v>
      </c>
      <c r="BE13" s="74">
        <v>0</v>
      </c>
      <c r="BF13" s="74">
        <v>0</v>
      </c>
      <c r="BG13" s="74">
        <f t="shared" si="16"/>
        <v>99422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330496</v>
      </c>
      <c r="BQ13" s="74">
        <f t="shared" si="26"/>
        <v>79187</v>
      </c>
      <c r="BR13" s="74">
        <f t="shared" si="27"/>
        <v>34739</v>
      </c>
      <c r="BS13" s="74">
        <f t="shared" si="28"/>
        <v>44448</v>
      </c>
      <c r="BT13" s="74">
        <f t="shared" si="29"/>
        <v>0</v>
      </c>
      <c r="BU13" s="74">
        <f t="shared" si="30"/>
        <v>0</v>
      </c>
      <c r="BV13" s="74">
        <f t="shared" si="31"/>
        <v>55851</v>
      </c>
      <c r="BW13" s="74">
        <f t="shared" si="32"/>
        <v>21201</v>
      </c>
      <c r="BX13" s="74">
        <f t="shared" si="33"/>
        <v>34650</v>
      </c>
      <c r="BY13" s="74">
        <f t="shared" si="34"/>
        <v>0</v>
      </c>
      <c r="BZ13" s="74">
        <f t="shared" si="35"/>
        <v>0</v>
      </c>
      <c r="CA13" s="74">
        <f t="shared" si="36"/>
        <v>195458</v>
      </c>
      <c r="CB13" s="74">
        <f t="shared" si="37"/>
        <v>133085</v>
      </c>
      <c r="CC13" s="74">
        <f t="shared" si="38"/>
        <v>45051</v>
      </c>
      <c r="CD13" s="74">
        <f t="shared" si="39"/>
        <v>17322</v>
      </c>
      <c r="CE13" s="74">
        <f t="shared" si="40"/>
        <v>0</v>
      </c>
      <c r="CF13" s="75">
        <f t="shared" si="41"/>
        <v>243978</v>
      </c>
      <c r="CG13" s="74">
        <f t="shared" si="42"/>
        <v>0</v>
      </c>
      <c r="CH13" s="74">
        <f t="shared" si="43"/>
        <v>0</v>
      </c>
      <c r="CI13" s="74">
        <f t="shared" si="44"/>
        <v>330496</v>
      </c>
    </row>
    <row r="14" spans="1:87" s="50" customFormat="1" ht="12" customHeight="1">
      <c r="A14" s="53" t="s">
        <v>475</v>
      </c>
      <c r="B14" s="54" t="s">
        <v>489</v>
      </c>
      <c r="C14" s="53" t="s">
        <v>490</v>
      </c>
      <c r="D14" s="74">
        <f t="shared" si="3"/>
        <v>151461</v>
      </c>
      <c r="E14" s="74">
        <f t="shared" si="4"/>
        <v>151461</v>
      </c>
      <c r="F14" s="74">
        <v>58814</v>
      </c>
      <c r="G14" s="74">
        <v>92647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1178927</v>
      </c>
      <c r="M14" s="74">
        <f t="shared" si="6"/>
        <v>381167</v>
      </c>
      <c r="N14" s="74">
        <v>75659</v>
      </c>
      <c r="O14" s="74">
        <v>264964</v>
      </c>
      <c r="P14" s="74">
        <v>40544</v>
      </c>
      <c r="Q14" s="74">
        <v>0</v>
      </c>
      <c r="R14" s="74">
        <f t="shared" si="7"/>
        <v>219705</v>
      </c>
      <c r="S14" s="74">
        <v>64070</v>
      </c>
      <c r="T14" s="74">
        <v>153618</v>
      </c>
      <c r="U14" s="74">
        <v>2017</v>
      </c>
      <c r="V14" s="74">
        <v>206</v>
      </c>
      <c r="W14" s="74">
        <f t="shared" si="8"/>
        <v>577849</v>
      </c>
      <c r="X14" s="74">
        <v>201080</v>
      </c>
      <c r="Y14" s="74">
        <v>342503</v>
      </c>
      <c r="Z14" s="74">
        <v>34266</v>
      </c>
      <c r="AA14" s="74">
        <v>0</v>
      </c>
      <c r="AB14" s="75">
        <v>0</v>
      </c>
      <c r="AC14" s="74">
        <v>0</v>
      </c>
      <c r="AD14" s="74">
        <v>0</v>
      </c>
      <c r="AE14" s="74">
        <f t="shared" si="9"/>
        <v>1330388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3673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3673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0</v>
      </c>
      <c r="BE14" s="74">
        <v>0</v>
      </c>
      <c r="BF14" s="74">
        <v>0</v>
      </c>
      <c r="BG14" s="74">
        <f t="shared" si="16"/>
        <v>3673</v>
      </c>
      <c r="BH14" s="74">
        <f t="shared" si="17"/>
        <v>151461</v>
      </c>
      <c r="BI14" s="74">
        <f t="shared" si="18"/>
        <v>151461</v>
      </c>
      <c r="BJ14" s="74">
        <f t="shared" si="19"/>
        <v>58814</v>
      </c>
      <c r="BK14" s="74">
        <f t="shared" si="20"/>
        <v>92647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1182600</v>
      </c>
      <c r="BQ14" s="74">
        <f t="shared" si="26"/>
        <v>381167</v>
      </c>
      <c r="BR14" s="74">
        <f t="shared" si="27"/>
        <v>75659</v>
      </c>
      <c r="BS14" s="74">
        <f t="shared" si="28"/>
        <v>264964</v>
      </c>
      <c r="BT14" s="74">
        <f t="shared" si="29"/>
        <v>40544</v>
      </c>
      <c r="BU14" s="74">
        <f t="shared" si="30"/>
        <v>0</v>
      </c>
      <c r="BV14" s="74">
        <f t="shared" si="31"/>
        <v>219705</v>
      </c>
      <c r="BW14" s="74">
        <f t="shared" si="32"/>
        <v>64070</v>
      </c>
      <c r="BX14" s="74">
        <f t="shared" si="33"/>
        <v>153618</v>
      </c>
      <c r="BY14" s="74">
        <f t="shared" si="34"/>
        <v>2017</v>
      </c>
      <c r="BZ14" s="74">
        <f t="shared" si="35"/>
        <v>3879</v>
      </c>
      <c r="CA14" s="74">
        <f t="shared" si="36"/>
        <v>577849</v>
      </c>
      <c r="CB14" s="74">
        <f t="shared" si="37"/>
        <v>201080</v>
      </c>
      <c r="CC14" s="74">
        <f t="shared" si="38"/>
        <v>342503</v>
      </c>
      <c r="CD14" s="74">
        <f t="shared" si="39"/>
        <v>34266</v>
      </c>
      <c r="CE14" s="74">
        <f t="shared" si="40"/>
        <v>0</v>
      </c>
      <c r="CF14" s="75">
        <f t="shared" si="41"/>
        <v>0</v>
      </c>
      <c r="CG14" s="74">
        <f t="shared" si="42"/>
        <v>0</v>
      </c>
      <c r="CH14" s="74">
        <f t="shared" si="43"/>
        <v>0</v>
      </c>
      <c r="CI14" s="74">
        <f t="shared" si="44"/>
        <v>1334061</v>
      </c>
    </row>
    <row r="15" spans="1:87" s="50" customFormat="1" ht="12" customHeight="1">
      <c r="A15" s="53" t="s">
        <v>475</v>
      </c>
      <c r="B15" s="54" t="s">
        <v>491</v>
      </c>
      <c r="C15" s="53" t="s">
        <v>492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29847</v>
      </c>
      <c r="L15" s="74">
        <f t="shared" si="5"/>
        <v>920994</v>
      </c>
      <c r="M15" s="74">
        <f t="shared" si="6"/>
        <v>434160</v>
      </c>
      <c r="N15" s="74">
        <v>32160</v>
      </c>
      <c r="O15" s="74">
        <v>402000</v>
      </c>
      <c r="P15" s="74">
        <v>0</v>
      </c>
      <c r="Q15" s="74">
        <v>0</v>
      </c>
      <c r="R15" s="74">
        <f t="shared" si="7"/>
        <v>14368</v>
      </c>
      <c r="S15" s="74">
        <v>14368</v>
      </c>
      <c r="T15" s="74">
        <v>0</v>
      </c>
      <c r="U15" s="74">
        <v>0</v>
      </c>
      <c r="V15" s="74">
        <v>32105</v>
      </c>
      <c r="W15" s="74">
        <f t="shared" si="8"/>
        <v>440361</v>
      </c>
      <c r="X15" s="74">
        <v>440361</v>
      </c>
      <c r="Y15" s="74">
        <v>0</v>
      </c>
      <c r="Z15" s="74">
        <v>0</v>
      </c>
      <c r="AA15" s="74">
        <v>0</v>
      </c>
      <c r="AB15" s="75">
        <v>704276</v>
      </c>
      <c r="AC15" s="74">
        <v>0</v>
      </c>
      <c r="AD15" s="74">
        <v>15597</v>
      </c>
      <c r="AE15" s="74">
        <f t="shared" si="9"/>
        <v>936591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72773</v>
      </c>
      <c r="AO15" s="74">
        <f t="shared" si="13"/>
        <v>8040</v>
      </c>
      <c r="AP15" s="74">
        <v>8040</v>
      </c>
      <c r="AQ15" s="74">
        <v>0</v>
      </c>
      <c r="AR15" s="74">
        <v>0</v>
      </c>
      <c r="AS15" s="74">
        <v>0</v>
      </c>
      <c r="AT15" s="74">
        <f t="shared" si="14"/>
        <v>29959</v>
      </c>
      <c r="AU15" s="74">
        <v>0</v>
      </c>
      <c r="AV15" s="74">
        <v>29959</v>
      </c>
      <c r="AW15" s="74">
        <v>0</v>
      </c>
      <c r="AX15" s="74">
        <v>0</v>
      </c>
      <c r="AY15" s="74">
        <f t="shared" si="15"/>
        <v>34774</v>
      </c>
      <c r="AZ15" s="74">
        <v>17701</v>
      </c>
      <c r="BA15" s="74">
        <v>17073</v>
      </c>
      <c r="BB15" s="74">
        <v>0</v>
      </c>
      <c r="BC15" s="74">
        <v>0</v>
      </c>
      <c r="BD15" s="75">
        <v>0</v>
      </c>
      <c r="BE15" s="74">
        <v>0</v>
      </c>
      <c r="BF15" s="74">
        <v>0</v>
      </c>
      <c r="BG15" s="74">
        <f t="shared" si="16"/>
        <v>72773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29847</v>
      </c>
      <c r="BP15" s="74">
        <f t="shared" si="25"/>
        <v>993767</v>
      </c>
      <c r="BQ15" s="74">
        <f t="shared" si="26"/>
        <v>442200</v>
      </c>
      <c r="BR15" s="74">
        <f t="shared" si="27"/>
        <v>40200</v>
      </c>
      <c r="BS15" s="74">
        <f t="shared" si="28"/>
        <v>402000</v>
      </c>
      <c r="BT15" s="74">
        <f t="shared" si="29"/>
        <v>0</v>
      </c>
      <c r="BU15" s="74">
        <f t="shared" si="30"/>
        <v>0</v>
      </c>
      <c r="BV15" s="74">
        <f t="shared" si="31"/>
        <v>44327</v>
      </c>
      <c r="BW15" s="74">
        <f t="shared" si="32"/>
        <v>14368</v>
      </c>
      <c r="BX15" s="74">
        <f t="shared" si="33"/>
        <v>29959</v>
      </c>
      <c r="BY15" s="74">
        <f t="shared" si="34"/>
        <v>0</v>
      </c>
      <c r="BZ15" s="74">
        <f t="shared" si="35"/>
        <v>32105</v>
      </c>
      <c r="CA15" s="74">
        <f t="shared" si="36"/>
        <v>475135</v>
      </c>
      <c r="CB15" s="74">
        <f t="shared" si="37"/>
        <v>458062</v>
      </c>
      <c r="CC15" s="74">
        <f t="shared" si="38"/>
        <v>17073</v>
      </c>
      <c r="CD15" s="74">
        <f t="shared" si="39"/>
        <v>0</v>
      </c>
      <c r="CE15" s="74">
        <f t="shared" si="40"/>
        <v>0</v>
      </c>
      <c r="CF15" s="75">
        <f t="shared" si="41"/>
        <v>704276</v>
      </c>
      <c r="CG15" s="74">
        <f t="shared" si="42"/>
        <v>0</v>
      </c>
      <c r="CH15" s="74">
        <f t="shared" si="43"/>
        <v>15597</v>
      </c>
      <c r="CI15" s="74">
        <f t="shared" si="44"/>
        <v>1009364</v>
      </c>
    </row>
    <row r="16" spans="1:87" s="50" customFormat="1" ht="12" customHeight="1">
      <c r="A16" s="53" t="s">
        <v>475</v>
      </c>
      <c r="B16" s="54" t="s">
        <v>493</v>
      </c>
      <c r="C16" s="53" t="s">
        <v>494</v>
      </c>
      <c r="D16" s="74">
        <f t="shared" si="3"/>
        <v>46515</v>
      </c>
      <c r="E16" s="74">
        <f t="shared" si="4"/>
        <v>46515</v>
      </c>
      <c r="F16" s="74">
        <v>0</v>
      </c>
      <c r="G16" s="74">
        <v>46515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358098</v>
      </c>
      <c r="M16" s="74">
        <f t="shared" si="6"/>
        <v>166558</v>
      </c>
      <c r="N16" s="74">
        <v>6169</v>
      </c>
      <c r="O16" s="74">
        <v>111039</v>
      </c>
      <c r="P16" s="74">
        <v>30844</v>
      </c>
      <c r="Q16" s="74">
        <v>18506</v>
      </c>
      <c r="R16" s="74">
        <f t="shared" si="7"/>
        <v>87690</v>
      </c>
      <c r="S16" s="74">
        <v>6171</v>
      </c>
      <c r="T16" s="74">
        <v>79902</v>
      </c>
      <c r="U16" s="74">
        <v>1617</v>
      </c>
      <c r="V16" s="74">
        <v>7599</v>
      </c>
      <c r="W16" s="74">
        <f t="shared" si="8"/>
        <v>96251</v>
      </c>
      <c r="X16" s="74">
        <v>15750</v>
      </c>
      <c r="Y16" s="74">
        <v>77082</v>
      </c>
      <c r="Z16" s="74">
        <v>3419</v>
      </c>
      <c r="AA16" s="74">
        <v>0</v>
      </c>
      <c r="AB16" s="75">
        <v>0</v>
      </c>
      <c r="AC16" s="74">
        <v>0</v>
      </c>
      <c r="AD16" s="74">
        <v>398</v>
      </c>
      <c r="AE16" s="74">
        <f t="shared" si="9"/>
        <v>405011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12499</v>
      </c>
      <c r="AO16" s="74">
        <f t="shared" si="13"/>
        <v>11153</v>
      </c>
      <c r="AP16" s="74">
        <v>0</v>
      </c>
      <c r="AQ16" s="74">
        <v>11153</v>
      </c>
      <c r="AR16" s="74">
        <v>0</v>
      </c>
      <c r="AS16" s="74">
        <v>0</v>
      </c>
      <c r="AT16" s="74">
        <f t="shared" si="14"/>
        <v>1346</v>
      </c>
      <c r="AU16" s="74">
        <v>1346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12499</v>
      </c>
      <c r="BH16" s="74">
        <f t="shared" si="17"/>
        <v>46515</v>
      </c>
      <c r="BI16" s="74">
        <f t="shared" si="18"/>
        <v>46515</v>
      </c>
      <c r="BJ16" s="74">
        <f t="shared" si="19"/>
        <v>0</v>
      </c>
      <c r="BK16" s="74">
        <f t="shared" si="20"/>
        <v>46515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370597</v>
      </c>
      <c r="BQ16" s="74">
        <f t="shared" si="26"/>
        <v>177711</v>
      </c>
      <c r="BR16" s="74">
        <f t="shared" si="27"/>
        <v>6169</v>
      </c>
      <c r="BS16" s="74">
        <f t="shared" si="28"/>
        <v>122192</v>
      </c>
      <c r="BT16" s="74">
        <f t="shared" si="29"/>
        <v>30844</v>
      </c>
      <c r="BU16" s="74">
        <f t="shared" si="30"/>
        <v>18506</v>
      </c>
      <c r="BV16" s="74">
        <f t="shared" si="31"/>
        <v>89036</v>
      </c>
      <c r="BW16" s="74">
        <f t="shared" si="32"/>
        <v>7517</v>
      </c>
      <c r="BX16" s="74">
        <f t="shared" si="33"/>
        <v>79902</v>
      </c>
      <c r="BY16" s="74">
        <f t="shared" si="34"/>
        <v>1617</v>
      </c>
      <c r="BZ16" s="74">
        <f t="shared" si="35"/>
        <v>7599</v>
      </c>
      <c r="CA16" s="74">
        <f t="shared" si="36"/>
        <v>96251</v>
      </c>
      <c r="CB16" s="74">
        <f t="shared" si="37"/>
        <v>15750</v>
      </c>
      <c r="CC16" s="74">
        <f t="shared" si="38"/>
        <v>77082</v>
      </c>
      <c r="CD16" s="74">
        <f t="shared" si="39"/>
        <v>3419</v>
      </c>
      <c r="CE16" s="74">
        <f t="shared" si="40"/>
        <v>0</v>
      </c>
      <c r="CF16" s="75">
        <f t="shared" si="41"/>
        <v>0</v>
      </c>
      <c r="CG16" s="74">
        <f t="shared" si="42"/>
        <v>0</v>
      </c>
      <c r="CH16" s="74">
        <f t="shared" si="43"/>
        <v>398</v>
      </c>
      <c r="CI16" s="74">
        <f t="shared" si="44"/>
        <v>417510</v>
      </c>
    </row>
    <row r="17" spans="1:87" s="50" customFormat="1" ht="12" customHeight="1">
      <c r="A17" s="53" t="s">
        <v>475</v>
      </c>
      <c r="B17" s="54" t="s">
        <v>495</v>
      </c>
      <c r="C17" s="53" t="s">
        <v>496</v>
      </c>
      <c r="D17" s="74">
        <f t="shared" si="3"/>
        <v>1718</v>
      </c>
      <c r="E17" s="74">
        <f t="shared" si="4"/>
        <v>1718</v>
      </c>
      <c r="F17" s="74">
        <v>0</v>
      </c>
      <c r="G17" s="74">
        <v>0</v>
      </c>
      <c r="H17" s="74">
        <v>0</v>
      </c>
      <c r="I17" s="74">
        <v>1718</v>
      </c>
      <c r="J17" s="74">
        <v>0</v>
      </c>
      <c r="K17" s="75">
        <v>175173</v>
      </c>
      <c r="L17" s="74">
        <f t="shared" si="5"/>
        <v>748995</v>
      </c>
      <c r="M17" s="74">
        <f t="shared" si="6"/>
        <v>66547</v>
      </c>
      <c r="N17" s="74">
        <v>52230</v>
      </c>
      <c r="O17" s="74">
        <v>14317</v>
      </c>
      <c r="P17" s="74">
        <v>0</v>
      </c>
      <c r="Q17" s="74">
        <v>0</v>
      </c>
      <c r="R17" s="74">
        <f t="shared" si="7"/>
        <v>251152</v>
      </c>
      <c r="S17" s="74">
        <v>2719</v>
      </c>
      <c r="T17" s="74">
        <v>219762</v>
      </c>
      <c r="U17" s="74">
        <v>28671</v>
      </c>
      <c r="V17" s="74">
        <v>0</v>
      </c>
      <c r="W17" s="74">
        <f t="shared" si="8"/>
        <v>431296</v>
      </c>
      <c r="X17" s="74">
        <v>245097</v>
      </c>
      <c r="Y17" s="74">
        <v>135271</v>
      </c>
      <c r="Z17" s="74">
        <v>27447</v>
      </c>
      <c r="AA17" s="74">
        <v>23481</v>
      </c>
      <c r="AB17" s="75">
        <v>0</v>
      </c>
      <c r="AC17" s="74">
        <v>0</v>
      </c>
      <c r="AD17" s="74">
        <v>0</v>
      </c>
      <c r="AE17" s="74">
        <f t="shared" si="9"/>
        <v>750713</v>
      </c>
      <c r="AF17" s="74">
        <f t="shared" si="10"/>
        <v>37577</v>
      </c>
      <c r="AG17" s="74">
        <f t="shared" si="11"/>
        <v>37577</v>
      </c>
      <c r="AH17" s="74">
        <v>0</v>
      </c>
      <c r="AI17" s="74">
        <v>17864</v>
      </c>
      <c r="AJ17" s="74">
        <v>0</v>
      </c>
      <c r="AK17" s="74">
        <v>19713</v>
      </c>
      <c r="AL17" s="74">
        <v>0</v>
      </c>
      <c r="AM17" s="75">
        <v>0</v>
      </c>
      <c r="AN17" s="74">
        <f t="shared" si="12"/>
        <v>61089</v>
      </c>
      <c r="AO17" s="74">
        <f t="shared" si="13"/>
        <v>7311</v>
      </c>
      <c r="AP17" s="74">
        <v>7311</v>
      </c>
      <c r="AQ17" s="74">
        <v>0</v>
      </c>
      <c r="AR17" s="74">
        <v>0</v>
      </c>
      <c r="AS17" s="74">
        <v>0</v>
      </c>
      <c r="AT17" s="74">
        <f t="shared" si="14"/>
        <v>616</v>
      </c>
      <c r="AU17" s="74">
        <v>0</v>
      </c>
      <c r="AV17" s="74">
        <v>616</v>
      </c>
      <c r="AW17" s="74">
        <v>0</v>
      </c>
      <c r="AX17" s="74">
        <v>0</v>
      </c>
      <c r="AY17" s="74">
        <f t="shared" si="15"/>
        <v>53162</v>
      </c>
      <c r="AZ17" s="74">
        <v>29513</v>
      </c>
      <c r="BA17" s="74">
        <v>23649</v>
      </c>
      <c r="BB17" s="74">
        <v>0</v>
      </c>
      <c r="BC17" s="74">
        <v>0</v>
      </c>
      <c r="BD17" s="75">
        <v>0</v>
      </c>
      <c r="BE17" s="74">
        <v>0</v>
      </c>
      <c r="BF17" s="74">
        <v>0</v>
      </c>
      <c r="BG17" s="74">
        <f t="shared" si="16"/>
        <v>98666</v>
      </c>
      <c r="BH17" s="74">
        <f t="shared" si="17"/>
        <v>39295</v>
      </c>
      <c r="BI17" s="74">
        <f t="shared" si="18"/>
        <v>39295</v>
      </c>
      <c r="BJ17" s="74">
        <f t="shared" si="19"/>
        <v>0</v>
      </c>
      <c r="BK17" s="74">
        <f t="shared" si="20"/>
        <v>17864</v>
      </c>
      <c r="BL17" s="74">
        <f t="shared" si="21"/>
        <v>0</v>
      </c>
      <c r="BM17" s="74">
        <f t="shared" si="22"/>
        <v>21431</v>
      </c>
      <c r="BN17" s="74">
        <f t="shared" si="23"/>
        <v>0</v>
      </c>
      <c r="BO17" s="75">
        <f t="shared" si="24"/>
        <v>175173</v>
      </c>
      <c r="BP17" s="74">
        <f t="shared" si="25"/>
        <v>810084</v>
      </c>
      <c r="BQ17" s="74">
        <f t="shared" si="26"/>
        <v>73858</v>
      </c>
      <c r="BR17" s="74">
        <f t="shared" si="27"/>
        <v>59541</v>
      </c>
      <c r="BS17" s="74">
        <f t="shared" si="28"/>
        <v>14317</v>
      </c>
      <c r="BT17" s="74">
        <f t="shared" si="29"/>
        <v>0</v>
      </c>
      <c r="BU17" s="74">
        <f t="shared" si="30"/>
        <v>0</v>
      </c>
      <c r="BV17" s="74">
        <f t="shared" si="31"/>
        <v>251768</v>
      </c>
      <c r="BW17" s="74">
        <f t="shared" si="32"/>
        <v>2719</v>
      </c>
      <c r="BX17" s="74">
        <f t="shared" si="33"/>
        <v>220378</v>
      </c>
      <c r="BY17" s="74">
        <f t="shared" si="34"/>
        <v>28671</v>
      </c>
      <c r="BZ17" s="74">
        <f t="shared" si="35"/>
        <v>0</v>
      </c>
      <c r="CA17" s="74">
        <f t="shared" si="36"/>
        <v>484458</v>
      </c>
      <c r="CB17" s="74">
        <f t="shared" si="37"/>
        <v>274610</v>
      </c>
      <c r="CC17" s="74">
        <f t="shared" si="38"/>
        <v>158920</v>
      </c>
      <c r="CD17" s="74">
        <f t="shared" si="39"/>
        <v>27447</v>
      </c>
      <c r="CE17" s="74">
        <f t="shared" si="40"/>
        <v>23481</v>
      </c>
      <c r="CF17" s="75">
        <f t="shared" si="41"/>
        <v>0</v>
      </c>
      <c r="CG17" s="74">
        <f t="shared" si="42"/>
        <v>0</v>
      </c>
      <c r="CH17" s="74">
        <f t="shared" si="43"/>
        <v>0</v>
      </c>
      <c r="CI17" s="74">
        <f t="shared" si="44"/>
        <v>849379</v>
      </c>
    </row>
    <row r="18" spans="1:87" s="50" customFormat="1" ht="12" customHeight="1">
      <c r="A18" s="53" t="s">
        <v>475</v>
      </c>
      <c r="B18" s="54" t="s">
        <v>497</v>
      </c>
      <c r="C18" s="53" t="s">
        <v>498</v>
      </c>
      <c r="D18" s="74">
        <f t="shared" si="3"/>
        <v>9399</v>
      </c>
      <c r="E18" s="74">
        <f t="shared" si="4"/>
        <v>9399</v>
      </c>
      <c r="F18" s="74">
        <v>0</v>
      </c>
      <c r="G18" s="74">
        <v>0</v>
      </c>
      <c r="H18" s="74">
        <v>9399</v>
      </c>
      <c r="I18" s="74">
        <v>0</v>
      </c>
      <c r="J18" s="74">
        <v>0</v>
      </c>
      <c r="K18" s="75">
        <v>0</v>
      </c>
      <c r="L18" s="74">
        <f t="shared" si="5"/>
        <v>2958245</v>
      </c>
      <c r="M18" s="74">
        <f t="shared" si="6"/>
        <v>877320</v>
      </c>
      <c r="N18" s="74">
        <v>268980</v>
      </c>
      <c r="O18" s="74">
        <v>438358</v>
      </c>
      <c r="P18" s="74">
        <v>152499</v>
      </c>
      <c r="Q18" s="74">
        <v>17483</v>
      </c>
      <c r="R18" s="74">
        <f t="shared" si="7"/>
        <v>299089</v>
      </c>
      <c r="S18" s="74">
        <v>117206</v>
      </c>
      <c r="T18" s="74">
        <v>133170</v>
      </c>
      <c r="U18" s="74">
        <v>48713</v>
      </c>
      <c r="V18" s="74">
        <v>0</v>
      </c>
      <c r="W18" s="74">
        <f t="shared" si="8"/>
        <v>1781836</v>
      </c>
      <c r="X18" s="74">
        <v>230942</v>
      </c>
      <c r="Y18" s="74">
        <v>1504688</v>
      </c>
      <c r="Z18" s="74">
        <v>46206</v>
      </c>
      <c r="AA18" s="74">
        <v>0</v>
      </c>
      <c r="AB18" s="75">
        <v>0</v>
      </c>
      <c r="AC18" s="74">
        <v>0</v>
      </c>
      <c r="AD18" s="74">
        <v>18275</v>
      </c>
      <c r="AE18" s="74">
        <f t="shared" si="9"/>
        <v>2985919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602179</v>
      </c>
      <c r="AO18" s="74">
        <f t="shared" si="13"/>
        <v>233176</v>
      </c>
      <c r="AP18" s="74">
        <v>82513</v>
      </c>
      <c r="AQ18" s="74">
        <v>150663</v>
      </c>
      <c r="AR18" s="74">
        <v>0</v>
      </c>
      <c r="AS18" s="74">
        <v>0</v>
      </c>
      <c r="AT18" s="74">
        <f t="shared" si="14"/>
        <v>18814</v>
      </c>
      <c r="AU18" s="74">
        <v>5930</v>
      </c>
      <c r="AV18" s="74">
        <v>12884</v>
      </c>
      <c r="AW18" s="74">
        <v>0</v>
      </c>
      <c r="AX18" s="74">
        <v>6323</v>
      </c>
      <c r="AY18" s="74">
        <f t="shared" si="15"/>
        <v>343866</v>
      </c>
      <c r="AZ18" s="74">
        <v>129328</v>
      </c>
      <c r="BA18" s="74">
        <v>36790</v>
      </c>
      <c r="BB18" s="74">
        <v>175723</v>
      </c>
      <c r="BC18" s="74">
        <v>2025</v>
      </c>
      <c r="BD18" s="75">
        <v>0</v>
      </c>
      <c r="BE18" s="74">
        <v>0</v>
      </c>
      <c r="BF18" s="74">
        <v>1875</v>
      </c>
      <c r="BG18" s="74">
        <f t="shared" si="16"/>
        <v>604054</v>
      </c>
      <c r="BH18" s="74">
        <f t="shared" si="17"/>
        <v>9399</v>
      </c>
      <c r="BI18" s="74">
        <f t="shared" si="18"/>
        <v>9399</v>
      </c>
      <c r="BJ18" s="74">
        <f t="shared" si="19"/>
        <v>0</v>
      </c>
      <c r="BK18" s="74">
        <f t="shared" si="20"/>
        <v>0</v>
      </c>
      <c r="BL18" s="74">
        <f t="shared" si="21"/>
        <v>9399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3560424</v>
      </c>
      <c r="BQ18" s="74">
        <f t="shared" si="26"/>
        <v>1110496</v>
      </c>
      <c r="BR18" s="74">
        <f t="shared" si="27"/>
        <v>351493</v>
      </c>
      <c r="BS18" s="74">
        <f t="shared" si="28"/>
        <v>589021</v>
      </c>
      <c r="BT18" s="74">
        <f t="shared" si="29"/>
        <v>152499</v>
      </c>
      <c r="BU18" s="74">
        <f t="shared" si="30"/>
        <v>17483</v>
      </c>
      <c r="BV18" s="74">
        <f t="shared" si="31"/>
        <v>317903</v>
      </c>
      <c r="BW18" s="74">
        <f t="shared" si="32"/>
        <v>123136</v>
      </c>
      <c r="BX18" s="74">
        <f t="shared" si="33"/>
        <v>146054</v>
      </c>
      <c r="BY18" s="74">
        <f t="shared" si="34"/>
        <v>48713</v>
      </c>
      <c r="BZ18" s="74">
        <f t="shared" si="35"/>
        <v>6323</v>
      </c>
      <c r="CA18" s="74">
        <f t="shared" si="36"/>
        <v>2125702</v>
      </c>
      <c r="CB18" s="74">
        <f t="shared" si="37"/>
        <v>360270</v>
      </c>
      <c r="CC18" s="74">
        <f t="shared" si="38"/>
        <v>1541478</v>
      </c>
      <c r="CD18" s="74">
        <f t="shared" si="39"/>
        <v>221929</v>
      </c>
      <c r="CE18" s="74">
        <f t="shared" si="40"/>
        <v>2025</v>
      </c>
      <c r="CF18" s="75">
        <f t="shared" si="41"/>
        <v>0</v>
      </c>
      <c r="CG18" s="74">
        <f t="shared" si="42"/>
        <v>0</v>
      </c>
      <c r="CH18" s="74">
        <f t="shared" si="43"/>
        <v>20150</v>
      </c>
      <c r="CI18" s="74">
        <f t="shared" si="44"/>
        <v>3589973</v>
      </c>
    </row>
    <row r="19" spans="1:87" s="50" customFormat="1" ht="12" customHeight="1">
      <c r="A19" s="53" t="s">
        <v>475</v>
      </c>
      <c r="B19" s="54" t="s">
        <v>499</v>
      </c>
      <c r="C19" s="53" t="s">
        <v>500</v>
      </c>
      <c r="D19" s="74">
        <f t="shared" si="3"/>
        <v>56797</v>
      </c>
      <c r="E19" s="74">
        <f t="shared" si="4"/>
        <v>56797</v>
      </c>
      <c r="F19" s="74">
        <v>0</v>
      </c>
      <c r="G19" s="74">
        <v>50776</v>
      </c>
      <c r="H19" s="74">
        <v>6021</v>
      </c>
      <c r="I19" s="74">
        <v>0</v>
      </c>
      <c r="J19" s="74">
        <v>0</v>
      </c>
      <c r="K19" s="75">
        <v>0</v>
      </c>
      <c r="L19" s="74">
        <f t="shared" si="5"/>
        <v>413291</v>
      </c>
      <c r="M19" s="74">
        <f t="shared" si="6"/>
        <v>251309</v>
      </c>
      <c r="N19" s="74">
        <v>47622</v>
      </c>
      <c r="O19" s="74">
        <v>130148</v>
      </c>
      <c r="P19" s="74">
        <v>57681</v>
      </c>
      <c r="Q19" s="74">
        <v>15858</v>
      </c>
      <c r="R19" s="74">
        <f t="shared" si="7"/>
        <v>88965</v>
      </c>
      <c r="S19" s="74">
        <v>13421</v>
      </c>
      <c r="T19" s="74">
        <v>64985</v>
      </c>
      <c r="U19" s="74">
        <v>10559</v>
      </c>
      <c r="V19" s="74">
        <v>0</v>
      </c>
      <c r="W19" s="74">
        <f t="shared" si="8"/>
        <v>73017</v>
      </c>
      <c r="X19" s="74">
        <v>0</v>
      </c>
      <c r="Y19" s="74">
        <v>72282</v>
      </c>
      <c r="Z19" s="74">
        <v>635</v>
      </c>
      <c r="AA19" s="74">
        <v>100</v>
      </c>
      <c r="AB19" s="75">
        <v>0</v>
      </c>
      <c r="AC19" s="74">
        <v>0</v>
      </c>
      <c r="AD19" s="74">
        <v>16655</v>
      </c>
      <c r="AE19" s="74">
        <f t="shared" si="9"/>
        <v>486743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20593</v>
      </c>
      <c r="AO19" s="74">
        <f t="shared" si="13"/>
        <v>18365</v>
      </c>
      <c r="AP19" s="74">
        <v>1762</v>
      </c>
      <c r="AQ19" s="74">
        <v>16603</v>
      </c>
      <c r="AR19" s="74">
        <v>0</v>
      </c>
      <c r="AS19" s="74">
        <v>0</v>
      </c>
      <c r="AT19" s="74">
        <f t="shared" si="14"/>
        <v>2228</v>
      </c>
      <c r="AU19" s="74">
        <v>1566</v>
      </c>
      <c r="AV19" s="74">
        <v>662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0</v>
      </c>
      <c r="BE19" s="74">
        <v>0</v>
      </c>
      <c r="BF19" s="74">
        <v>7</v>
      </c>
      <c r="BG19" s="74">
        <f t="shared" si="16"/>
        <v>20600</v>
      </c>
      <c r="BH19" s="74">
        <f t="shared" si="17"/>
        <v>56797</v>
      </c>
      <c r="BI19" s="74">
        <f t="shared" si="18"/>
        <v>56797</v>
      </c>
      <c r="BJ19" s="74">
        <f t="shared" si="19"/>
        <v>0</v>
      </c>
      <c r="BK19" s="74">
        <f t="shared" si="20"/>
        <v>50776</v>
      </c>
      <c r="BL19" s="74">
        <f t="shared" si="21"/>
        <v>6021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433884</v>
      </c>
      <c r="BQ19" s="74">
        <f t="shared" si="26"/>
        <v>269674</v>
      </c>
      <c r="BR19" s="74">
        <f t="shared" si="27"/>
        <v>49384</v>
      </c>
      <c r="BS19" s="74">
        <f t="shared" si="28"/>
        <v>146751</v>
      </c>
      <c r="BT19" s="74">
        <f t="shared" si="29"/>
        <v>57681</v>
      </c>
      <c r="BU19" s="74">
        <f t="shared" si="30"/>
        <v>15858</v>
      </c>
      <c r="BV19" s="74">
        <f t="shared" si="31"/>
        <v>91193</v>
      </c>
      <c r="BW19" s="74">
        <f t="shared" si="32"/>
        <v>14987</v>
      </c>
      <c r="BX19" s="74">
        <f t="shared" si="33"/>
        <v>65647</v>
      </c>
      <c r="BY19" s="74">
        <f t="shared" si="34"/>
        <v>10559</v>
      </c>
      <c r="BZ19" s="74">
        <f t="shared" si="35"/>
        <v>0</v>
      </c>
      <c r="CA19" s="74">
        <f t="shared" si="36"/>
        <v>73017</v>
      </c>
      <c r="CB19" s="74">
        <f t="shared" si="37"/>
        <v>0</v>
      </c>
      <c r="CC19" s="74">
        <f t="shared" si="38"/>
        <v>72282</v>
      </c>
      <c r="CD19" s="74">
        <f t="shared" si="39"/>
        <v>635</v>
      </c>
      <c r="CE19" s="74">
        <f t="shared" si="40"/>
        <v>100</v>
      </c>
      <c r="CF19" s="75">
        <f t="shared" si="41"/>
        <v>0</v>
      </c>
      <c r="CG19" s="74">
        <f t="shared" si="42"/>
        <v>0</v>
      </c>
      <c r="CH19" s="74">
        <f t="shared" si="43"/>
        <v>16662</v>
      </c>
      <c r="CI19" s="74">
        <f t="shared" si="44"/>
        <v>507343</v>
      </c>
    </row>
    <row r="20" spans="1:87" s="50" customFormat="1" ht="12" customHeight="1">
      <c r="A20" s="53" t="s">
        <v>475</v>
      </c>
      <c r="B20" s="54" t="s">
        <v>501</v>
      </c>
      <c r="C20" s="53" t="s">
        <v>502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16209</v>
      </c>
      <c r="L20" s="74">
        <f t="shared" si="5"/>
        <v>7917</v>
      </c>
      <c r="M20" s="74">
        <f t="shared" si="6"/>
        <v>7917</v>
      </c>
      <c r="N20" s="74">
        <v>7917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415630</v>
      </c>
      <c r="AC20" s="74">
        <v>0</v>
      </c>
      <c r="AD20" s="74">
        <v>0</v>
      </c>
      <c r="AE20" s="74">
        <f t="shared" si="9"/>
        <v>7917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2320</v>
      </c>
      <c r="AN20" s="74">
        <f t="shared" si="12"/>
        <v>70471</v>
      </c>
      <c r="AO20" s="74">
        <f t="shared" si="13"/>
        <v>7917</v>
      </c>
      <c r="AP20" s="74">
        <v>7917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62554</v>
      </c>
      <c r="AZ20" s="74">
        <v>62554</v>
      </c>
      <c r="BA20" s="74">
        <v>0</v>
      </c>
      <c r="BB20" s="74">
        <v>0</v>
      </c>
      <c r="BC20" s="74">
        <v>0</v>
      </c>
      <c r="BD20" s="75">
        <v>61503</v>
      </c>
      <c r="BE20" s="74">
        <v>0</v>
      </c>
      <c r="BF20" s="74">
        <v>0</v>
      </c>
      <c r="BG20" s="74">
        <f t="shared" si="16"/>
        <v>70471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18529</v>
      </c>
      <c r="BP20" s="74">
        <f t="shared" si="25"/>
        <v>78388</v>
      </c>
      <c r="BQ20" s="74">
        <f t="shared" si="26"/>
        <v>15834</v>
      </c>
      <c r="BR20" s="74">
        <f t="shared" si="27"/>
        <v>15834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62554</v>
      </c>
      <c r="CB20" s="74">
        <f t="shared" si="37"/>
        <v>62554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477133</v>
      </c>
      <c r="CG20" s="74">
        <f t="shared" si="42"/>
        <v>0</v>
      </c>
      <c r="CH20" s="74">
        <f t="shared" si="43"/>
        <v>0</v>
      </c>
      <c r="CI20" s="74">
        <f t="shared" si="44"/>
        <v>78388</v>
      </c>
    </row>
    <row r="21" spans="1:87" s="50" customFormat="1" ht="12" customHeight="1">
      <c r="A21" s="53" t="s">
        <v>475</v>
      </c>
      <c r="B21" s="54" t="s">
        <v>503</v>
      </c>
      <c r="C21" s="53" t="s">
        <v>504</v>
      </c>
      <c r="D21" s="74">
        <f t="shared" si="3"/>
        <v>6270</v>
      </c>
      <c r="E21" s="74">
        <f t="shared" si="4"/>
        <v>6270</v>
      </c>
      <c r="F21" s="74">
        <v>0</v>
      </c>
      <c r="G21" s="74">
        <v>0</v>
      </c>
      <c r="H21" s="74">
        <v>6270</v>
      </c>
      <c r="I21" s="74">
        <v>0</v>
      </c>
      <c r="J21" s="74">
        <v>0</v>
      </c>
      <c r="K21" s="75">
        <v>0</v>
      </c>
      <c r="L21" s="74">
        <f t="shared" si="5"/>
        <v>2234762</v>
      </c>
      <c r="M21" s="74">
        <f t="shared" si="6"/>
        <v>718949</v>
      </c>
      <c r="N21" s="74">
        <v>157551</v>
      </c>
      <c r="O21" s="74">
        <v>442061</v>
      </c>
      <c r="P21" s="74">
        <v>119337</v>
      </c>
      <c r="Q21" s="74"/>
      <c r="R21" s="74">
        <f t="shared" si="7"/>
        <v>329330</v>
      </c>
      <c r="S21" s="74">
        <v>21011</v>
      </c>
      <c r="T21" s="74">
        <v>304994</v>
      </c>
      <c r="U21" s="74">
        <v>3325</v>
      </c>
      <c r="V21" s="74">
        <v>0</v>
      </c>
      <c r="W21" s="74">
        <f t="shared" si="8"/>
        <v>1186483</v>
      </c>
      <c r="X21" s="74">
        <v>640162</v>
      </c>
      <c r="Y21" s="74">
        <v>412080</v>
      </c>
      <c r="Z21" s="74">
        <v>1134</v>
      </c>
      <c r="AA21" s="74">
        <v>133107</v>
      </c>
      <c r="AB21" s="75">
        <v>0</v>
      </c>
      <c r="AC21" s="74">
        <v>0</v>
      </c>
      <c r="AD21" s="74">
        <v>32506</v>
      </c>
      <c r="AE21" s="74">
        <f t="shared" si="9"/>
        <v>2273538</v>
      </c>
      <c r="AF21" s="74">
        <f t="shared" si="10"/>
        <v>14385</v>
      </c>
      <c r="AG21" s="74">
        <f t="shared" si="11"/>
        <v>14385</v>
      </c>
      <c r="AH21" s="74">
        <v>0</v>
      </c>
      <c r="AI21" s="74">
        <v>14385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90195</v>
      </c>
      <c r="AO21" s="74">
        <f t="shared" si="13"/>
        <v>21031</v>
      </c>
      <c r="AP21" s="74">
        <v>21031</v>
      </c>
      <c r="AQ21" s="74">
        <v>0</v>
      </c>
      <c r="AR21" s="74">
        <v>0</v>
      </c>
      <c r="AS21" s="74">
        <v>0</v>
      </c>
      <c r="AT21" s="74">
        <f t="shared" si="14"/>
        <v>16052</v>
      </c>
      <c r="AU21" s="74">
        <v>0</v>
      </c>
      <c r="AV21" s="74">
        <v>16052</v>
      </c>
      <c r="AW21" s="74">
        <v>0</v>
      </c>
      <c r="AX21" s="74">
        <v>0</v>
      </c>
      <c r="AY21" s="74">
        <f t="shared" si="15"/>
        <v>53112</v>
      </c>
      <c r="AZ21" s="74">
        <v>43596</v>
      </c>
      <c r="BA21" s="74">
        <v>9516</v>
      </c>
      <c r="BB21" s="74"/>
      <c r="BC21" s="74">
        <v>0</v>
      </c>
      <c r="BD21" s="75">
        <v>0</v>
      </c>
      <c r="BE21" s="74">
        <v>0</v>
      </c>
      <c r="BF21" s="74">
        <v>0</v>
      </c>
      <c r="BG21" s="74">
        <f t="shared" si="16"/>
        <v>104580</v>
      </c>
      <c r="BH21" s="74">
        <f t="shared" si="17"/>
        <v>20655</v>
      </c>
      <c r="BI21" s="74">
        <f t="shared" si="18"/>
        <v>20655</v>
      </c>
      <c r="BJ21" s="74">
        <f t="shared" si="19"/>
        <v>0</v>
      </c>
      <c r="BK21" s="74">
        <f t="shared" si="20"/>
        <v>14385</v>
      </c>
      <c r="BL21" s="74">
        <f t="shared" si="21"/>
        <v>6270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2324957</v>
      </c>
      <c r="BQ21" s="74">
        <f t="shared" si="26"/>
        <v>739980</v>
      </c>
      <c r="BR21" s="74">
        <f t="shared" si="27"/>
        <v>178582</v>
      </c>
      <c r="BS21" s="74">
        <f t="shared" si="28"/>
        <v>442061</v>
      </c>
      <c r="BT21" s="74">
        <f t="shared" si="29"/>
        <v>119337</v>
      </c>
      <c r="BU21" s="74">
        <f t="shared" si="30"/>
        <v>0</v>
      </c>
      <c r="BV21" s="74">
        <f t="shared" si="31"/>
        <v>345382</v>
      </c>
      <c r="BW21" s="74">
        <f t="shared" si="32"/>
        <v>21011</v>
      </c>
      <c r="BX21" s="74">
        <f t="shared" si="33"/>
        <v>321046</v>
      </c>
      <c r="BY21" s="74">
        <f t="shared" si="34"/>
        <v>3325</v>
      </c>
      <c r="BZ21" s="74">
        <f t="shared" si="35"/>
        <v>0</v>
      </c>
      <c r="CA21" s="74">
        <f t="shared" si="36"/>
        <v>1239595</v>
      </c>
      <c r="CB21" s="74">
        <f t="shared" si="37"/>
        <v>683758</v>
      </c>
      <c r="CC21" s="74">
        <f t="shared" si="38"/>
        <v>421596</v>
      </c>
      <c r="CD21" s="74">
        <f t="shared" si="39"/>
        <v>1134</v>
      </c>
      <c r="CE21" s="74">
        <f t="shared" si="40"/>
        <v>133107</v>
      </c>
      <c r="CF21" s="75">
        <f t="shared" si="41"/>
        <v>0</v>
      </c>
      <c r="CG21" s="74">
        <f t="shared" si="42"/>
        <v>0</v>
      </c>
      <c r="CH21" s="74">
        <f t="shared" si="43"/>
        <v>32506</v>
      </c>
      <c r="CI21" s="74">
        <f t="shared" si="44"/>
        <v>2378118</v>
      </c>
    </row>
    <row r="22" spans="1:87" s="50" customFormat="1" ht="12" customHeight="1">
      <c r="A22" s="53" t="s">
        <v>475</v>
      </c>
      <c r="B22" s="54" t="s">
        <v>505</v>
      </c>
      <c r="C22" s="53" t="s">
        <v>506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938755</v>
      </c>
      <c r="M22" s="74">
        <f t="shared" si="6"/>
        <v>294077</v>
      </c>
      <c r="N22" s="74">
        <v>48175</v>
      </c>
      <c r="O22" s="74">
        <v>189739</v>
      </c>
      <c r="P22" s="74">
        <v>37603</v>
      </c>
      <c r="Q22" s="74">
        <v>18560</v>
      </c>
      <c r="R22" s="74">
        <f t="shared" si="7"/>
        <v>262862</v>
      </c>
      <c r="S22" s="74">
        <v>29209</v>
      </c>
      <c r="T22" s="74">
        <v>220503</v>
      </c>
      <c r="U22" s="74">
        <v>13150</v>
      </c>
      <c r="V22" s="74">
        <v>0</v>
      </c>
      <c r="W22" s="74">
        <f t="shared" si="8"/>
        <v>381816</v>
      </c>
      <c r="X22" s="74">
        <v>139308</v>
      </c>
      <c r="Y22" s="74">
        <v>231340</v>
      </c>
      <c r="Z22" s="74">
        <v>9229</v>
      </c>
      <c r="AA22" s="74">
        <v>1939</v>
      </c>
      <c r="AB22" s="75">
        <v>0</v>
      </c>
      <c r="AC22" s="74">
        <v>0</v>
      </c>
      <c r="AD22" s="74">
        <v>0</v>
      </c>
      <c r="AE22" s="74">
        <f t="shared" si="9"/>
        <v>938755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125372</v>
      </c>
      <c r="AO22" s="74">
        <f t="shared" si="13"/>
        <v>17251</v>
      </c>
      <c r="AP22" s="74">
        <v>17251</v>
      </c>
      <c r="AQ22" s="74">
        <v>0</v>
      </c>
      <c r="AR22" s="74">
        <v>0</v>
      </c>
      <c r="AS22" s="74">
        <v>0</v>
      </c>
      <c r="AT22" s="74">
        <f t="shared" si="14"/>
        <v>43964</v>
      </c>
      <c r="AU22" s="74">
        <v>0</v>
      </c>
      <c r="AV22" s="74">
        <v>43964</v>
      </c>
      <c r="AW22" s="74">
        <v>0</v>
      </c>
      <c r="AX22" s="74">
        <v>0</v>
      </c>
      <c r="AY22" s="74">
        <f t="shared" si="15"/>
        <v>64157</v>
      </c>
      <c r="AZ22" s="74">
        <v>0</v>
      </c>
      <c r="BA22" s="74">
        <v>64157</v>
      </c>
      <c r="BB22" s="74">
        <v>0</v>
      </c>
      <c r="BC22" s="74">
        <v>0</v>
      </c>
      <c r="BD22" s="75">
        <v>0</v>
      </c>
      <c r="BE22" s="74">
        <v>0</v>
      </c>
      <c r="BF22" s="74">
        <v>0</v>
      </c>
      <c r="BG22" s="74">
        <f t="shared" si="16"/>
        <v>125372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1064127</v>
      </c>
      <c r="BQ22" s="74">
        <f t="shared" si="26"/>
        <v>311328</v>
      </c>
      <c r="BR22" s="74">
        <f t="shared" si="27"/>
        <v>65426</v>
      </c>
      <c r="BS22" s="74">
        <f t="shared" si="28"/>
        <v>189739</v>
      </c>
      <c r="BT22" s="74">
        <f t="shared" si="29"/>
        <v>37603</v>
      </c>
      <c r="BU22" s="74">
        <f t="shared" si="30"/>
        <v>18560</v>
      </c>
      <c r="BV22" s="74">
        <f t="shared" si="31"/>
        <v>306826</v>
      </c>
      <c r="BW22" s="74">
        <f t="shared" si="32"/>
        <v>29209</v>
      </c>
      <c r="BX22" s="74">
        <f t="shared" si="33"/>
        <v>264467</v>
      </c>
      <c r="BY22" s="74">
        <f t="shared" si="34"/>
        <v>13150</v>
      </c>
      <c r="BZ22" s="74">
        <f t="shared" si="35"/>
        <v>0</v>
      </c>
      <c r="CA22" s="74">
        <f t="shared" si="36"/>
        <v>445973</v>
      </c>
      <c r="CB22" s="74">
        <f t="shared" si="37"/>
        <v>139308</v>
      </c>
      <c r="CC22" s="74">
        <f t="shared" si="38"/>
        <v>295497</v>
      </c>
      <c r="CD22" s="74">
        <f t="shared" si="39"/>
        <v>9229</v>
      </c>
      <c r="CE22" s="74">
        <f t="shared" si="40"/>
        <v>1939</v>
      </c>
      <c r="CF22" s="75">
        <f t="shared" si="41"/>
        <v>0</v>
      </c>
      <c r="CG22" s="74">
        <f t="shared" si="42"/>
        <v>0</v>
      </c>
      <c r="CH22" s="74">
        <f t="shared" si="43"/>
        <v>0</v>
      </c>
      <c r="CI22" s="74">
        <f t="shared" si="44"/>
        <v>1064127</v>
      </c>
    </row>
    <row r="23" spans="1:87" s="50" customFormat="1" ht="12" customHeight="1">
      <c r="A23" s="53" t="s">
        <v>475</v>
      </c>
      <c r="B23" s="54" t="s">
        <v>507</v>
      </c>
      <c r="C23" s="53" t="s">
        <v>508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1708186</v>
      </c>
      <c r="M23" s="74">
        <f t="shared" si="6"/>
        <v>530496</v>
      </c>
      <c r="N23" s="74">
        <v>101790</v>
      </c>
      <c r="O23" s="74">
        <v>193299</v>
      </c>
      <c r="P23" s="74">
        <v>209960</v>
      </c>
      <c r="Q23" s="74">
        <v>25447</v>
      </c>
      <c r="R23" s="74">
        <f t="shared" si="7"/>
        <v>763394</v>
      </c>
      <c r="S23" s="74">
        <v>8210</v>
      </c>
      <c r="T23" s="74">
        <v>744317</v>
      </c>
      <c r="U23" s="74">
        <v>10867</v>
      </c>
      <c r="V23" s="74">
        <v>6615</v>
      </c>
      <c r="W23" s="74">
        <f t="shared" si="8"/>
        <v>407681</v>
      </c>
      <c r="X23" s="74">
        <v>176481</v>
      </c>
      <c r="Y23" s="74">
        <v>230472</v>
      </c>
      <c r="Z23" s="74">
        <v>728</v>
      </c>
      <c r="AA23" s="74">
        <v>0</v>
      </c>
      <c r="AB23" s="75">
        <v>0</v>
      </c>
      <c r="AC23" s="74">
        <v>0</v>
      </c>
      <c r="AD23" s="74">
        <v>71944</v>
      </c>
      <c r="AE23" s="74">
        <f t="shared" si="9"/>
        <v>1780130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282264</v>
      </c>
      <c r="AO23" s="74">
        <f t="shared" si="13"/>
        <v>101791</v>
      </c>
      <c r="AP23" s="74">
        <v>42413</v>
      </c>
      <c r="AQ23" s="74">
        <v>59378</v>
      </c>
      <c r="AR23" s="74">
        <v>0</v>
      </c>
      <c r="AS23" s="74">
        <v>0</v>
      </c>
      <c r="AT23" s="74">
        <f t="shared" si="14"/>
        <v>84238</v>
      </c>
      <c r="AU23" s="74">
        <v>1813</v>
      </c>
      <c r="AV23" s="74">
        <v>0</v>
      </c>
      <c r="AW23" s="74">
        <v>82425</v>
      </c>
      <c r="AX23" s="74">
        <v>0</v>
      </c>
      <c r="AY23" s="74">
        <f t="shared" si="15"/>
        <v>96235</v>
      </c>
      <c r="AZ23" s="74">
        <v>52673</v>
      </c>
      <c r="BA23" s="74">
        <v>43562</v>
      </c>
      <c r="BB23" s="74">
        <v>0</v>
      </c>
      <c r="BC23" s="74">
        <v>0</v>
      </c>
      <c r="BD23" s="75">
        <v>0</v>
      </c>
      <c r="BE23" s="74">
        <v>0</v>
      </c>
      <c r="BF23" s="74">
        <v>695</v>
      </c>
      <c r="BG23" s="74">
        <f t="shared" si="16"/>
        <v>282959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1990450</v>
      </c>
      <c r="BQ23" s="74">
        <f t="shared" si="26"/>
        <v>632287</v>
      </c>
      <c r="BR23" s="74">
        <f t="shared" si="27"/>
        <v>144203</v>
      </c>
      <c r="BS23" s="74">
        <f t="shared" si="28"/>
        <v>252677</v>
      </c>
      <c r="BT23" s="74">
        <f t="shared" si="29"/>
        <v>209960</v>
      </c>
      <c r="BU23" s="74">
        <f t="shared" si="30"/>
        <v>25447</v>
      </c>
      <c r="BV23" s="74">
        <f t="shared" si="31"/>
        <v>847632</v>
      </c>
      <c r="BW23" s="74">
        <f t="shared" si="32"/>
        <v>10023</v>
      </c>
      <c r="BX23" s="74">
        <f t="shared" si="33"/>
        <v>744317</v>
      </c>
      <c r="BY23" s="74">
        <f t="shared" si="34"/>
        <v>93292</v>
      </c>
      <c r="BZ23" s="74">
        <f t="shared" si="35"/>
        <v>6615</v>
      </c>
      <c r="CA23" s="74">
        <f t="shared" si="36"/>
        <v>503916</v>
      </c>
      <c r="CB23" s="74">
        <f t="shared" si="37"/>
        <v>229154</v>
      </c>
      <c r="CC23" s="74">
        <f t="shared" si="38"/>
        <v>274034</v>
      </c>
      <c r="CD23" s="74">
        <f t="shared" si="39"/>
        <v>728</v>
      </c>
      <c r="CE23" s="74">
        <f t="shared" si="40"/>
        <v>0</v>
      </c>
      <c r="CF23" s="75">
        <f t="shared" si="41"/>
        <v>0</v>
      </c>
      <c r="CG23" s="74">
        <f t="shared" si="42"/>
        <v>0</v>
      </c>
      <c r="CH23" s="74">
        <f t="shared" si="43"/>
        <v>72639</v>
      </c>
      <c r="CI23" s="74">
        <f t="shared" si="44"/>
        <v>2063089</v>
      </c>
    </row>
    <row r="24" spans="1:87" s="50" customFormat="1" ht="12" customHeight="1">
      <c r="A24" s="53" t="s">
        <v>475</v>
      </c>
      <c r="B24" s="54" t="s">
        <v>509</v>
      </c>
      <c r="C24" s="53" t="s">
        <v>510</v>
      </c>
      <c r="D24" s="74">
        <f t="shared" si="3"/>
        <v>3363</v>
      </c>
      <c r="E24" s="74">
        <f t="shared" si="4"/>
        <v>3363</v>
      </c>
      <c r="F24" s="74">
        <v>0</v>
      </c>
      <c r="G24" s="74">
        <v>0</v>
      </c>
      <c r="H24" s="74">
        <v>3363</v>
      </c>
      <c r="I24" s="74">
        <v>0</v>
      </c>
      <c r="J24" s="74">
        <v>0</v>
      </c>
      <c r="K24" s="75">
        <v>52966</v>
      </c>
      <c r="L24" s="74">
        <f t="shared" si="5"/>
        <v>1270595</v>
      </c>
      <c r="M24" s="74">
        <f t="shared" si="6"/>
        <v>760938</v>
      </c>
      <c r="N24" s="74">
        <v>47695</v>
      </c>
      <c r="O24" s="74">
        <v>713243</v>
      </c>
      <c r="P24" s="74">
        <v>0</v>
      </c>
      <c r="Q24" s="74">
        <v>0</v>
      </c>
      <c r="R24" s="74">
        <f t="shared" si="7"/>
        <v>33759</v>
      </c>
      <c r="S24" s="74">
        <v>33759</v>
      </c>
      <c r="T24" s="74">
        <v>0</v>
      </c>
      <c r="U24" s="74">
        <v>0</v>
      </c>
      <c r="V24" s="74">
        <v>0</v>
      </c>
      <c r="W24" s="74">
        <f t="shared" si="8"/>
        <v>475898</v>
      </c>
      <c r="X24" s="74">
        <v>475898</v>
      </c>
      <c r="Y24" s="74">
        <v>0</v>
      </c>
      <c r="Z24" s="74">
        <v>0</v>
      </c>
      <c r="AA24" s="74">
        <v>0</v>
      </c>
      <c r="AB24" s="75">
        <v>753457</v>
      </c>
      <c r="AC24" s="74">
        <v>0</v>
      </c>
      <c r="AD24" s="74">
        <v>8915</v>
      </c>
      <c r="AE24" s="74">
        <f t="shared" si="9"/>
        <v>1282873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104894</v>
      </c>
      <c r="AO24" s="74">
        <f t="shared" si="13"/>
        <v>7949</v>
      </c>
      <c r="AP24" s="74">
        <v>7949</v>
      </c>
      <c r="AQ24" s="74">
        <v>0</v>
      </c>
      <c r="AR24" s="74">
        <v>0</v>
      </c>
      <c r="AS24" s="74">
        <v>0</v>
      </c>
      <c r="AT24" s="74">
        <f t="shared" si="14"/>
        <v>22539</v>
      </c>
      <c r="AU24" s="74">
        <v>0</v>
      </c>
      <c r="AV24" s="74">
        <v>22539</v>
      </c>
      <c r="AW24" s="74">
        <v>0</v>
      </c>
      <c r="AX24" s="74">
        <v>0</v>
      </c>
      <c r="AY24" s="74">
        <f t="shared" si="15"/>
        <v>74406</v>
      </c>
      <c r="AZ24" s="74">
        <v>48047</v>
      </c>
      <c r="BA24" s="74">
        <v>20790</v>
      </c>
      <c r="BB24" s="74">
        <v>0</v>
      </c>
      <c r="BC24" s="74">
        <v>5569</v>
      </c>
      <c r="BD24" s="75">
        <v>0</v>
      </c>
      <c r="BE24" s="74">
        <v>0</v>
      </c>
      <c r="BF24" s="74">
        <v>446</v>
      </c>
      <c r="BG24" s="74">
        <f t="shared" si="16"/>
        <v>105340</v>
      </c>
      <c r="BH24" s="74">
        <f t="shared" si="17"/>
        <v>3363</v>
      </c>
      <c r="BI24" s="74">
        <f t="shared" si="18"/>
        <v>3363</v>
      </c>
      <c r="BJ24" s="74">
        <f t="shared" si="19"/>
        <v>0</v>
      </c>
      <c r="BK24" s="74">
        <f t="shared" si="20"/>
        <v>0</v>
      </c>
      <c r="BL24" s="74">
        <f t="shared" si="21"/>
        <v>3363</v>
      </c>
      <c r="BM24" s="74">
        <f t="shared" si="22"/>
        <v>0</v>
      </c>
      <c r="BN24" s="74">
        <f t="shared" si="23"/>
        <v>0</v>
      </c>
      <c r="BO24" s="75">
        <f t="shared" si="24"/>
        <v>52966</v>
      </c>
      <c r="BP24" s="74">
        <f t="shared" si="25"/>
        <v>1375489</v>
      </c>
      <c r="BQ24" s="74">
        <f t="shared" si="26"/>
        <v>768887</v>
      </c>
      <c r="BR24" s="74">
        <f t="shared" si="27"/>
        <v>55644</v>
      </c>
      <c r="BS24" s="74">
        <f t="shared" si="28"/>
        <v>713243</v>
      </c>
      <c r="BT24" s="74">
        <f t="shared" si="29"/>
        <v>0</v>
      </c>
      <c r="BU24" s="74">
        <f t="shared" si="30"/>
        <v>0</v>
      </c>
      <c r="BV24" s="74">
        <f t="shared" si="31"/>
        <v>56298</v>
      </c>
      <c r="BW24" s="74">
        <f t="shared" si="32"/>
        <v>33759</v>
      </c>
      <c r="BX24" s="74">
        <f t="shared" si="33"/>
        <v>22539</v>
      </c>
      <c r="BY24" s="74">
        <f t="shared" si="34"/>
        <v>0</v>
      </c>
      <c r="BZ24" s="74">
        <f t="shared" si="35"/>
        <v>0</v>
      </c>
      <c r="CA24" s="74">
        <f t="shared" si="36"/>
        <v>550304</v>
      </c>
      <c r="CB24" s="74">
        <f t="shared" si="37"/>
        <v>523945</v>
      </c>
      <c r="CC24" s="74">
        <f t="shared" si="38"/>
        <v>20790</v>
      </c>
      <c r="CD24" s="74">
        <f t="shared" si="39"/>
        <v>0</v>
      </c>
      <c r="CE24" s="74">
        <f t="shared" si="40"/>
        <v>5569</v>
      </c>
      <c r="CF24" s="75">
        <f t="shared" si="41"/>
        <v>753457</v>
      </c>
      <c r="CG24" s="74">
        <f t="shared" si="42"/>
        <v>0</v>
      </c>
      <c r="CH24" s="74">
        <f t="shared" si="43"/>
        <v>9361</v>
      </c>
      <c r="CI24" s="74">
        <f t="shared" si="44"/>
        <v>1388213</v>
      </c>
    </row>
    <row r="25" spans="1:87" s="50" customFormat="1" ht="12" customHeight="1">
      <c r="A25" s="53" t="s">
        <v>475</v>
      </c>
      <c r="B25" s="54" t="s">
        <v>511</v>
      </c>
      <c r="C25" s="53" t="s">
        <v>512</v>
      </c>
      <c r="D25" s="74">
        <f t="shared" si="3"/>
        <v>3</v>
      </c>
      <c r="E25" s="74">
        <f t="shared" si="4"/>
        <v>3</v>
      </c>
      <c r="F25" s="74">
        <v>0</v>
      </c>
      <c r="G25" s="74">
        <v>0</v>
      </c>
      <c r="H25" s="74">
        <v>3</v>
      </c>
      <c r="I25" s="74">
        <v>0</v>
      </c>
      <c r="J25" s="74">
        <v>0</v>
      </c>
      <c r="K25" s="75">
        <v>0</v>
      </c>
      <c r="L25" s="74">
        <f t="shared" si="5"/>
        <v>182516</v>
      </c>
      <c r="M25" s="74">
        <f t="shared" si="6"/>
        <v>71719</v>
      </c>
      <c r="N25" s="74">
        <v>29073</v>
      </c>
      <c r="O25" s="74">
        <v>27913</v>
      </c>
      <c r="P25" s="74">
        <v>0</v>
      </c>
      <c r="Q25" s="74">
        <v>14733</v>
      </c>
      <c r="R25" s="74">
        <f t="shared" si="7"/>
        <v>77577</v>
      </c>
      <c r="S25" s="74">
        <v>67615</v>
      </c>
      <c r="T25" s="74">
        <v>964</v>
      </c>
      <c r="U25" s="74">
        <v>8998</v>
      </c>
      <c r="V25" s="74">
        <v>9852</v>
      </c>
      <c r="W25" s="74">
        <f t="shared" si="8"/>
        <v>23368</v>
      </c>
      <c r="X25" s="74">
        <v>17104</v>
      </c>
      <c r="Y25" s="74">
        <v>2011</v>
      </c>
      <c r="Z25" s="74">
        <v>4253</v>
      </c>
      <c r="AA25" s="74">
        <v>0</v>
      </c>
      <c r="AB25" s="75">
        <v>195678</v>
      </c>
      <c r="AC25" s="74">
        <v>0</v>
      </c>
      <c r="AD25" s="74">
        <v>0</v>
      </c>
      <c r="AE25" s="74">
        <f t="shared" si="9"/>
        <v>182519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47554</v>
      </c>
      <c r="AO25" s="74">
        <f t="shared" si="13"/>
        <v>32428</v>
      </c>
      <c r="AP25" s="74">
        <v>9691</v>
      </c>
      <c r="AQ25" s="74">
        <v>22737</v>
      </c>
      <c r="AR25" s="74">
        <v>0</v>
      </c>
      <c r="AS25" s="74">
        <v>0</v>
      </c>
      <c r="AT25" s="74">
        <f t="shared" si="14"/>
        <v>3525</v>
      </c>
      <c r="AU25" s="74">
        <v>1488</v>
      </c>
      <c r="AV25" s="74">
        <v>0</v>
      </c>
      <c r="AW25" s="74">
        <v>2037</v>
      </c>
      <c r="AX25" s="74">
        <v>0</v>
      </c>
      <c r="AY25" s="74">
        <f t="shared" si="15"/>
        <v>11601</v>
      </c>
      <c r="AZ25" s="74">
        <v>11573</v>
      </c>
      <c r="BA25" s="74">
        <v>17</v>
      </c>
      <c r="BB25" s="74">
        <v>11</v>
      </c>
      <c r="BC25" s="74">
        <v>0</v>
      </c>
      <c r="BD25" s="75">
        <v>57365</v>
      </c>
      <c r="BE25" s="74">
        <v>0</v>
      </c>
      <c r="BF25" s="74">
        <v>0</v>
      </c>
      <c r="BG25" s="74">
        <f t="shared" si="16"/>
        <v>47554</v>
      </c>
      <c r="BH25" s="74">
        <f t="shared" si="17"/>
        <v>3</v>
      </c>
      <c r="BI25" s="74">
        <f t="shared" si="18"/>
        <v>3</v>
      </c>
      <c r="BJ25" s="74">
        <f t="shared" si="19"/>
        <v>0</v>
      </c>
      <c r="BK25" s="74">
        <f t="shared" si="20"/>
        <v>0</v>
      </c>
      <c r="BL25" s="74">
        <f t="shared" si="21"/>
        <v>3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230070</v>
      </c>
      <c r="BQ25" s="74">
        <f t="shared" si="26"/>
        <v>104147</v>
      </c>
      <c r="BR25" s="74">
        <f t="shared" si="27"/>
        <v>38764</v>
      </c>
      <c r="BS25" s="74">
        <f t="shared" si="28"/>
        <v>50650</v>
      </c>
      <c r="BT25" s="74">
        <f t="shared" si="29"/>
        <v>0</v>
      </c>
      <c r="BU25" s="74">
        <f t="shared" si="30"/>
        <v>14733</v>
      </c>
      <c r="BV25" s="74">
        <f t="shared" si="31"/>
        <v>81102</v>
      </c>
      <c r="BW25" s="74">
        <f t="shared" si="32"/>
        <v>69103</v>
      </c>
      <c r="BX25" s="74">
        <f t="shared" si="33"/>
        <v>964</v>
      </c>
      <c r="BY25" s="74">
        <f t="shared" si="34"/>
        <v>11035</v>
      </c>
      <c r="BZ25" s="74">
        <f t="shared" si="35"/>
        <v>9852</v>
      </c>
      <c r="CA25" s="74">
        <f t="shared" si="36"/>
        <v>34969</v>
      </c>
      <c r="CB25" s="74">
        <f t="shared" si="37"/>
        <v>28677</v>
      </c>
      <c r="CC25" s="74">
        <f t="shared" si="38"/>
        <v>2028</v>
      </c>
      <c r="CD25" s="74">
        <f t="shared" si="39"/>
        <v>4264</v>
      </c>
      <c r="CE25" s="74">
        <f t="shared" si="40"/>
        <v>0</v>
      </c>
      <c r="CF25" s="75">
        <f t="shared" si="41"/>
        <v>253043</v>
      </c>
      <c r="CG25" s="74">
        <f t="shared" si="42"/>
        <v>0</v>
      </c>
      <c r="CH25" s="74">
        <f t="shared" si="43"/>
        <v>0</v>
      </c>
      <c r="CI25" s="74">
        <f t="shared" si="44"/>
        <v>230073</v>
      </c>
    </row>
    <row r="26" spans="1:87" s="50" customFormat="1" ht="12" customHeight="1">
      <c r="A26" s="53" t="s">
        <v>475</v>
      </c>
      <c r="B26" s="54" t="s">
        <v>513</v>
      </c>
      <c r="C26" s="53" t="s">
        <v>514</v>
      </c>
      <c r="D26" s="74">
        <f t="shared" si="3"/>
        <v>6215</v>
      </c>
      <c r="E26" s="74">
        <f t="shared" si="4"/>
        <v>6215</v>
      </c>
      <c r="F26" s="74">
        <v>0</v>
      </c>
      <c r="G26" s="74">
        <v>0</v>
      </c>
      <c r="H26" s="74">
        <v>6215</v>
      </c>
      <c r="I26" s="74">
        <v>0</v>
      </c>
      <c r="J26" s="74">
        <v>0</v>
      </c>
      <c r="K26" s="75">
        <v>0</v>
      </c>
      <c r="L26" s="74">
        <f t="shared" si="5"/>
        <v>1492961</v>
      </c>
      <c r="M26" s="74">
        <f t="shared" si="6"/>
        <v>465038</v>
      </c>
      <c r="N26" s="74">
        <v>39851</v>
      </c>
      <c r="O26" s="74">
        <v>276264</v>
      </c>
      <c r="P26" s="74">
        <v>148923</v>
      </c>
      <c r="Q26" s="74">
        <v>0</v>
      </c>
      <c r="R26" s="74">
        <f t="shared" si="7"/>
        <v>676934</v>
      </c>
      <c r="S26" s="74">
        <v>8739</v>
      </c>
      <c r="T26" s="74">
        <v>668195</v>
      </c>
      <c r="U26" s="74">
        <v>0</v>
      </c>
      <c r="V26" s="74">
        <v>6195</v>
      </c>
      <c r="W26" s="74">
        <f t="shared" si="8"/>
        <v>344794</v>
      </c>
      <c r="X26" s="74">
        <v>149885</v>
      </c>
      <c r="Y26" s="74">
        <v>138512</v>
      </c>
      <c r="Z26" s="74">
        <v>56397</v>
      </c>
      <c r="AA26" s="74">
        <v>0</v>
      </c>
      <c r="AB26" s="75">
        <v>0</v>
      </c>
      <c r="AC26" s="74">
        <v>0</v>
      </c>
      <c r="AD26" s="74">
        <v>57479</v>
      </c>
      <c r="AE26" s="74">
        <f t="shared" si="9"/>
        <v>1556655</v>
      </c>
      <c r="AF26" s="74">
        <f t="shared" si="10"/>
        <v>1087400</v>
      </c>
      <c r="AG26" s="74">
        <f t="shared" si="11"/>
        <v>1070272</v>
      </c>
      <c r="AH26" s="74"/>
      <c r="AI26" s="74">
        <v>1070272</v>
      </c>
      <c r="AJ26" s="74">
        <v>0</v>
      </c>
      <c r="AK26" s="74">
        <v>0</v>
      </c>
      <c r="AL26" s="74">
        <v>17128</v>
      </c>
      <c r="AM26" s="75">
        <v>0</v>
      </c>
      <c r="AN26" s="74">
        <f t="shared" si="12"/>
        <v>375629</v>
      </c>
      <c r="AO26" s="74">
        <f t="shared" si="13"/>
        <v>121928</v>
      </c>
      <c r="AP26" s="74">
        <v>28551</v>
      </c>
      <c r="AQ26" s="74">
        <v>75394</v>
      </c>
      <c r="AR26" s="74">
        <v>17983</v>
      </c>
      <c r="AS26" s="74">
        <v>0</v>
      </c>
      <c r="AT26" s="74">
        <f t="shared" si="14"/>
        <v>220650</v>
      </c>
      <c r="AU26" s="74">
        <v>96053</v>
      </c>
      <c r="AV26" s="74">
        <v>124597</v>
      </c>
      <c r="AW26" s="74">
        <v>0</v>
      </c>
      <c r="AX26" s="74">
        <v>0</v>
      </c>
      <c r="AY26" s="74">
        <f t="shared" si="15"/>
        <v>33051</v>
      </c>
      <c r="AZ26" s="74">
        <v>0</v>
      </c>
      <c r="BA26" s="74">
        <v>33051</v>
      </c>
      <c r="BB26" s="74">
        <v>0</v>
      </c>
      <c r="BC26" s="74">
        <v>0</v>
      </c>
      <c r="BD26" s="75">
        <v>0</v>
      </c>
      <c r="BE26" s="74">
        <v>0</v>
      </c>
      <c r="BF26" s="74">
        <v>0</v>
      </c>
      <c r="BG26" s="74">
        <f t="shared" si="16"/>
        <v>1463029</v>
      </c>
      <c r="BH26" s="74">
        <f t="shared" si="17"/>
        <v>1093615</v>
      </c>
      <c r="BI26" s="74">
        <f t="shared" si="18"/>
        <v>1076487</v>
      </c>
      <c r="BJ26" s="74">
        <f t="shared" si="19"/>
        <v>0</v>
      </c>
      <c r="BK26" s="74">
        <f t="shared" si="20"/>
        <v>1070272</v>
      </c>
      <c r="BL26" s="74">
        <f t="shared" si="21"/>
        <v>6215</v>
      </c>
      <c r="BM26" s="74">
        <f t="shared" si="22"/>
        <v>0</v>
      </c>
      <c r="BN26" s="74">
        <f t="shared" si="23"/>
        <v>17128</v>
      </c>
      <c r="BO26" s="75">
        <f t="shared" si="24"/>
        <v>0</v>
      </c>
      <c r="BP26" s="74">
        <f t="shared" si="25"/>
        <v>1868590</v>
      </c>
      <c r="BQ26" s="74">
        <f t="shared" si="26"/>
        <v>586966</v>
      </c>
      <c r="BR26" s="74">
        <f t="shared" si="27"/>
        <v>68402</v>
      </c>
      <c r="BS26" s="74">
        <f t="shared" si="28"/>
        <v>351658</v>
      </c>
      <c r="BT26" s="74">
        <f t="shared" si="29"/>
        <v>166906</v>
      </c>
      <c r="BU26" s="74">
        <f t="shared" si="30"/>
        <v>0</v>
      </c>
      <c r="BV26" s="74">
        <f t="shared" si="31"/>
        <v>897584</v>
      </c>
      <c r="BW26" s="74">
        <f t="shared" si="32"/>
        <v>104792</v>
      </c>
      <c r="BX26" s="74">
        <f t="shared" si="33"/>
        <v>792792</v>
      </c>
      <c r="BY26" s="74">
        <f t="shared" si="34"/>
        <v>0</v>
      </c>
      <c r="BZ26" s="74">
        <f t="shared" si="35"/>
        <v>6195</v>
      </c>
      <c r="CA26" s="74">
        <f t="shared" si="36"/>
        <v>377845</v>
      </c>
      <c r="CB26" s="74">
        <f t="shared" si="37"/>
        <v>149885</v>
      </c>
      <c r="CC26" s="74">
        <f t="shared" si="38"/>
        <v>171563</v>
      </c>
      <c r="CD26" s="74">
        <f t="shared" si="39"/>
        <v>56397</v>
      </c>
      <c r="CE26" s="74">
        <f t="shared" si="40"/>
        <v>0</v>
      </c>
      <c r="CF26" s="75">
        <f t="shared" si="41"/>
        <v>0</v>
      </c>
      <c r="CG26" s="74">
        <f t="shared" si="42"/>
        <v>0</v>
      </c>
      <c r="CH26" s="74">
        <f t="shared" si="43"/>
        <v>57479</v>
      </c>
      <c r="CI26" s="74">
        <f t="shared" si="44"/>
        <v>3019684</v>
      </c>
    </row>
    <row r="27" spans="1:87" s="50" customFormat="1" ht="12" customHeight="1">
      <c r="A27" s="53" t="s">
        <v>475</v>
      </c>
      <c r="B27" s="54" t="s">
        <v>515</v>
      </c>
      <c r="C27" s="53" t="s">
        <v>516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429618</v>
      </c>
      <c r="M27" s="74">
        <f t="shared" si="6"/>
        <v>121712</v>
      </c>
      <c r="N27" s="74">
        <v>9392</v>
      </c>
      <c r="O27" s="74">
        <v>28048</v>
      </c>
      <c r="P27" s="74">
        <v>77260</v>
      </c>
      <c r="Q27" s="74">
        <v>7012</v>
      </c>
      <c r="R27" s="74">
        <f t="shared" si="7"/>
        <v>160095</v>
      </c>
      <c r="S27" s="74">
        <v>3839</v>
      </c>
      <c r="T27" s="74">
        <v>146719</v>
      </c>
      <c r="U27" s="74">
        <v>9537</v>
      </c>
      <c r="V27" s="74">
        <v>0</v>
      </c>
      <c r="W27" s="74">
        <f t="shared" si="8"/>
        <v>147811</v>
      </c>
      <c r="X27" s="74">
        <v>69550</v>
      </c>
      <c r="Y27" s="74">
        <v>74913</v>
      </c>
      <c r="Z27" s="74">
        <v>111</v>
      </c>
      <c r="AA27" s="74">
        <v>3237</v>
      </c>
      <c r="AB27" s="75">
        <v>0</v>
      </c>
      <c r="AC27" s="74">
        <v>0</v>
      </c>
      <c r="AD27" s="74">
        <v>36053</v>
      </c>
      <c r="AE27" s="74">
        <f t="shared" si="9"/>
        <v>465671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145066</v>
      </c>
      <c r="AO27" s="74">
        <f t="shared" si="13"/>
        <v>51198</v>
      </c>
      <c r="AP27" s="74">
        <v>2817</v>
      </c>
      <c r="AQ27" s="74">
        <v>27646</v>
      </c>
      <c r="AR27" s="74">
        <v>20735</v>
      </c>
      <c r="AS27" s="74">
        <v>0</v>
      </c>
      <c r="AT27" s="74">
        <f t="shared" si="14"/>
        <v>69840</v>
      </c>
      <c r="AU27" s="74">
        <v>1882</v>
      </c>
      <c r="AV27" s="74">
        <v>67958</v>
      </c>
      <c r="AW27" s="74">
        <v>0</v>
      </c>
      <c r="AX27" s="74">
        <v>0</v>
      </c>
      <c r="AY27" s="74">
        <f t="shared" si="15"/>
        <v>24028</v>
      </c>
      <c r="AZ27" s="74">
        <v>24028</v>
      </c>
      <c r="BA27" s="74">
        <v>0</v>
      </c>
      <c r="BB27" s="74">
        <v>0</v>
      </c>
      <c r="BC27" s="74">
        <v>0</v>
      </c>
      <c r="BD27" s="75">
        <v>0</v>
      </c>
      <c r="BE27" s="74">
        <v>0</v>
      </c>
      <c r="BF27" s="74">
        <v>4404</v>
      </c>
      <c r="BG27" s="74">
        <f t="shared" si="16"/>
        <v>149470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574684</v>
      </c>
      <c r="BQ27" s="74">
        <f t="shared" si="26"/>
        <v>172910</v>
      </c>
      <c r="BR27" s="74">
        <f t="shared" si="27"/>
        <v>12209</v>
      </c>
      <c r="BS27" s="74">
        <f t="shared" si="28"/>
        <v>55694</v>
      </c>
      <c r="BT27" s="74">
        <f t="shared" si="29"/>
        <v>97995</v>
      </c>
      <c r="BU27" s="74">
        <f t="shared" si="30"/>
        <v>7012</v>
      </c>
      <c r="BV27" s="74">
        <f t="shared" si="31"/>
        <v>229935</v>
      </c>
      <c r="BW27" s="74">
        <f t="shared" si="32"/>
        <v>5721</v>
      </c>
      <c r="BX27" s="74">
        <f t="shared" si="33"/>
        <v>214677</v>
      </c>
      <c r="BY27" s="74">
        <f t="shared" si="34"/>
        <v>9537</v>
      </c>
      <c r="BZ27" s="74">
        <f t="shared" si="35"/>
        <v>0</v>
      </c>
      <c r="CA27" s="74">
        <f t="shared" si="36"/>
        <v>171839</v>
      </c>
      <c r="CB27" s="74">
        <f t="shared" si="37"/>
        <v>93578</v>
      </c>
      <c r="CC27" s="74">
        <f t="shared" si="38"/>
        <v>74913</v>
      </c>
      <c r="CD27" s="74">
        <f t="shared" si="39"/>
        <v>111</v>
      </c>
      <c r="CE27" s="74">
        <f t="shared" si="40"/>
        <v>3237</v>
      </c>
      <c r="CF27" s="75">
        <f t="shared" si="41"/>
        <v>0</v>
      </c>
      <c r="CG27" s="74">
        <f t="shared" si="42"/>
        <v>0</v>
      </c>
      <c r="CH27" s="74">
        <f t="shared" si="43"/>
        <v>40457</v>
      </c>
      <c r="CI27" s="74">
        <f t="shared" si="44"/>
        <v>615141</v>
      </c>
    </row>
    <row r="28" spans="1:87" s="50" customFormat="1" ht="12" customHeight="1">
      <c r="A28" s="53" t="s">
        <v>475</v>
      </c>
      <c r="B28" s="54" t="s">
        <v>517</v>
      </c>
      <c r="C28" s="53" t="s">
        <v>518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530360</v>
      </c>
      <c r="M28" s="74">
        <f t="shared" si="6"/>
        <v>119556</v>
      </c>
      <c r="N28" s="74">
        <v>47861</v>
      </c>
      <c r="O28" s="74">
        <v>0</v>
      </c>
      <c r="P28" s="74">
        <v>65601</v>
      </c>
      <c r="Q28" s="74">
        <v>6094</v>
      </c>
      <c r="R28" s="74">
        <f t="shared" si="7"/>
        <v>160271</v>
      </c>
      <c r="S28" s="74">
        <v>0</v>
      </c>
      <c r="T28" s="74">
        <v>148816</v>
      </c>
      <c r="U28" s="74">
        <v>11455</v>
      </c>
      <c r="V28" s="74">
        <v>0</v>
      </c>
      <c r="W28" s="74">
        <f t="shared" si="8"/>
        <v>250533</v>
      </c>
      <c r="X28" s="74">
        <v>91680</v>
      </c>
      <c r="Y28" s="74">
        <v>136516</v>
      </c>
      <c r="Z28" s="74">
        <v>22337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530360</v>
      </c>
      <c r="AF28" s="74">
        <f t="shared" si="10"/>
        <v>58880</v>
      </c>
      <c r="AG28" s="74">
        <f t="shared" si="11"/>
        <v>58880</v>
      </c>
      <c r="AH28" s="74">
        <v>58880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67222</v>
      </c>
      <c r="AO28" s="74">
        <f t="shared" si="13"/>
        <v>67222</v>
      </c>
      <c r="AP28" s="74">
        <v>13992</v>
      </c>
      <c r="AQ28" s="74">
        <v>26510</v>
      </c>
      <c r="AR28" s="74">
        <v>11046</v>
      </c>
      <c r="AS28" s="74">
        <v>15674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126102</v>
      </c>
      <c r="BH28" s="74">
        <f t="shared" si="17"/>
        <v>58880</v>
      </c>
      <c r="BI28" s="74">
        <f t="shared" si="18"/>
        <v>58880</v>
      </c>
      <c r="BJ28" s="74">
        <f t="shared" si="19"/>
        <v>58880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597582</v>
      </c>
      <c r="BQ28" s="74">
        <f t="shared" si="26"/>
        <v>186778</v>
      </c>
      <c r="BR28" s="74">
        <f t="shared" si="27"/>
        <v>61853</v>
      </c>
      <c r="BS28" s="74">
        <f t="shared" si="28"/>
        <v>26510</v>
      </c>
      <c r="BT28" s="74">
        <f t="shared" si="29"/>
        <v>76647</v>
      </c>
      <c r="BU28" s="74">
        <f t="shared" si="30"/>
        <v>21768</v>
      </c>
      <c r="BV28" s="74">
        <f t="shared" si="31"/>
        <v>160271</v>
      </c>
      <c r="BW28" s="74">
        <f t="shared" si="32"/>
        <v>0</v>
      </c>
      <c r="BX28" s="74">
        <f t="shared" si="33"/>
        <v>148816</v>
      </c>
      <c r="BY28" s="74">
        <f t="shared" si="34"/>
        <v>11455</v>
      </c>
      <c r="BZ28" s="74">
        <f t="shared" si="35"/>
        <v>0</v>
      </c>
      <c r="CA28" s="74">
        <f t="shared" si="36"/>
        <v>250533</v>
      </c>
      <c r="CB28" s="74">
        <f t="shared" si="37"/>
        <v>91680</v>
      </c>
      <c r="CC28" s="74">
        <f t="shared" si="38"/>
        <v>136516</v>
      </c>
      <c r="CD28" s="74">
        <f t="shared" si="39"/>
        <v>22337</v>
      </c>
      <c r="CE28" s="74">
        <f t="shared" si="40"/>
        <v>0</v>
      </c>
      <c r="CF28" s="75">
        <f t="shared" si="41"/>
        <v>0</v>
      </c>
      <c r="CG28" s="74">
        <f t="shared" si="42"/>
        <v>0</v>
      </c>
      <c r="CH28" s="74">
        <f t="shared" si="43"/>
        <v>0</v>
      </c>
      <c r="CI28" s="74">
        <f t="shared" si="44"/>
        <v>656462</v>
      </c>
    </row>
    <row r="29" spans="1:87" s="50" customFormat="1" ht="12" customHeight="1">
      <c r="A29" s="53" t="s">
        <v>475</v>
      </c>
      <c r="B29" s="54" t="s">
        <v>519</v>
      </c>
      <c r="C29" s="53" t="s">
        <v>520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194955</v>
      </c>
      <c r="M29" s="74">
        <f t="shared" si="6"/>
        <v>90291</v>
      </c>
      <c r="N29" s="74">
        <v>19927</v>
      </c>
      <c r="O29" s="74">
        <v>48273</v>
      </c>
      <c r="P29" s="74">
        <v>20103</v>
      </c>
      <c r="Q29" s="74">
        <v>1988</v>
      </c>
      <c r="R29" s="74">
        <f t="shared" si="7"/>
        <v>83491</v>
      </c>
      <c r="S29" s="74">
        <v>18275</v>
      </c>
      <c r="T29" s="74">
        <v>64869</v>
      </c>
      <c r="U29" s="74">
        <v>347</v>
      </c>
      <c r="V29" s="74">
        <v>0</v>
      </c>
      <c r="W29" s="74">
        <f t="shared" si="8"/>
        <v>19114</v>
      </c>
      <c r="X29" s="74">
        <v>8671</v>
      </c>
      <c r="Y29" s="74">
        <v>10443</v>
      </c>
      <c r="Z29" s="74">
        <v>0</v>
      </c>
      <c r="AA29" s="74">
        <v>0</v>
      </c>
      <c r="AB29" s="75">
        <v>0</v>
      </c>
      <c r="AC29" s="74">
        <v>2059</v>
      </c>
      <c r="AD29" s="74">
        <v>22971</v>
      </c>
      <c r="AE29" s="74">
        <f t="shared" si="9"/>
        <v>217926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27109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10102</v>
      </c>
      <c r="AU29" s="74">
        <v>0</v>
      </c>
      <c r="AV29" s="74">
        <v>0</v>
      </c>
      <c r="AW29" s="74">
        <v>10102</v>
      </c>
      <c r="AX29" s="74">
        <v>0</v>
      </c>
      <c r="AY29" s="74">
        <f t="shared" si="15"/>
        <v>16919</v>
      </c>
      <c r="AZ29" s="74">
        <v>14084</v>
      </c>
      <c r="BA29" s="74">
        <v>2835</v>
      </c>
      <c r="BB29" s="74">
        <v>0</v>
      </c>
      <c r="BC29" s="74">
        <v>0</v>
      </c>
      <c r="BD29" s="75">
        <v>0</v>
      </c>
      <c r="BE29" s="74">
        <v>88</v>
      </c>
      <c r="BF29" s="74">
        <v>147</v>
      </c>
      <c r="BG29" s="74">
        <f t="shared" si="16"/>
        <v>27256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222064</v>
      </c>
      <c r="BQ29" s="74">
        <f t="shared" si="26"/>
        <v>90291</v>
      </c>
      <c r="BR29" s="74">
        <f t="shared" si="27"/>
        <v>19927</v>
      </c>
      <c r="BS29" s="74">
        <f t="shared" si="28"/>
        <v>48273</v>
      </c>
      <c r="BT29" s="74">
        <f t="shared" si="29"/>
        <v>20103</v>
      </c>
      <c r="BU29" s="74">
        <f t="shared" si="30"/>
        <v>1988</v>
      </c>
      <c r="BV29" s="74">
        <f t="shared" si="31"/>
        <v>93593</v>
      </c>
      <c r="BW29" s="74">
        <f t="shared" si="32"/>
        <v>18275</v>
      </c>
      <c r="BX29" s="74">
        <f t="shared" si="33"/>
        <v>64869</v>
      </c>
      <c r="BY29" s="74">
        <f t="shared" si="34"/>
        <v>10449</v>
      </c>
      <c r="BZ29" s="74">
        <f t="shared" si="35"/>
        <v>0</v>
      </c>
      <c r="CA29" s="74">
        <f t="shared" si="36"/>
        <v>36033</v>
      </c>
      <c r="CB29" s="74">
        <f t="shared" si="37"/>
        <v>22755</v>
      </c>
      <c r="CC29" s="74">
        <f t="shared" si="38"/>
        <v>13278</v>
      </c>
      <c r="CD29" s="74">
        <f t="shared" si="39"/>
        <v>0</v>
      </c>
      <c r="CE29" s="74">
        <f t="shared" si="40"/>
        <v>0</v>
      </c>
      <c r="CF29" s="75">
        <f t="shared" si="41"/>
        <v>0</v>
      </c>
      <c r="CG29" s="74">
        <f t="shared" si="42"/>
        <v>2147</v>
      </c>
      <c r="CH29" s="74">
        <f t="shared" si="43"/>
        <v>23118</v>
      </c>
      <c r="CI29" s="74">
        <f t="shared" si="44"/>
        <v>245182</v>
      </c>
    </row>
    <row r="30" spans="1:87" s="50" customFormat="1" ht="12" customHeight="1">
      <c r="A30" s="53" t="s">
        <v>475</v>
      </c>
      <c r="B30" s="54" t="s">
        <v>521</v>
      </c>
      <c r="C30" s="53" t="s">
        <v>522</v>
      </c>
      <c r="D30" s="74">
        <f t="shared" si="3"/>
        <v>465956</v>
      </c>
      <c r="E30" s="74">
        <f t="shared" si="4"/>
        <v>410702</v>
      </c>
      <c r="F30" s="74">
        <v>0</v>
      </c>
      <c r="G30" s="74">
        <v>104749</v>
      </c>
      <c r="H30" s="74">
        <v>1073</v>
      </c>
      <c r="I30" s="74">
        <v>304880</v>
      </c>
      <c r="J30" s="74">
        <v>55254</v>
      </c>
      <c r="K30" s="75">
        <v>0</v>
      </c>
      <c r="L30" s="74">
        <f t="shared" si="5"/>
        <v>786698</v>
      </c>
      <c r="M30" s="74">
        <f t="shared" si="6"/>
        <v>194049</v>
      </c>
      <c r="N30" s="74">
        <v>71418</v>
      </c>
      <c r="O30" s="74">
        <v>16582</v>
      </c>
      <c r="P30" s="74">
        <v>95391</v>
      </c>
      <c r="Q30" s="74">
        <v>10658</v>
      </c>
      <c r="R30" s="74">
        <f t="shared" si="7"/>
        <v>417753</v>
      </c>
      <c r="S30" s="74">
        <v>33995</v>
      </c>
      <c r="T30" s="74">
        <v>372112</v>
      </c>
      <c r="U30" s="74">
        <v>11646</v>
      </c>
      <c r="V30" s="74">
        <v>18984</v>
      </c>
      <c r="W30" s="74">
        <f t="shared" si="8"/>
        <v>155912</v>
      </c>
      <c r="X30" s="74">
        <v>154405</v>
      </c>
      <c r="Y30" s="74"/>
      <c r="Z30" s="74">
        <v>1507</v>
      </c>
      <c r="AA30" s="74">
        <v>0</v>
      </c>
      <c r="AB30" s="75">
        <v>0</v>
      </c>
      <c r="AC30" s="74">
        <v>0</v>
      </c>
      <c r="AD30" s="74">
        <v>14541</v>
      </c>
      <c r="AE30" s="74">
        <f t="shared" si="9"/>
        <v>1267195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19515</v>
      </c>
      <c r="AN30" s="74">
        <f t="shared" si="12"/>
        <v>28289</v>
      </c>
      <c r="AO30" s="74">
        <f t="shared" si="13"/>
        <v>8684</v>
      </c>
      <c r="AP30" s="74">
        <v>1416</v>
      </c>
      <c r="AQ30" s="74">
        <v>2102</v>
      </c>
      <c r="AR30" s="74">
        <v>5166</v>
      </c>
      <c r="AS30" s="74">
        <v>0</v>
      </c>
      <c r="AT30" s="74">
        <f t="shared" si="14"/>
        <v>13939</v>
      </c>
      <c r="AU30" s="74">
        <v>170</v>
      </c>
      <c r="AV30" s="74">
        <v>13769</v>
      </c>
      <c r="AW30" s="74">
        <v>0</v>
      </c>
      <c r="AX30" s="74">
        <v>0</v>
      </c>
      <c r="AY30" s="74">
        <f t="shared" si="15"/>
        <v>5666</v>
      </c>
      <c r="AZ30" s="74">
        <v>2661</v>
      </c>
      <c r="BA30" s="74">
        <v>1536</v>
      </c>
      <c r="BB30" s="74">
        <v>436</v>
      </c>
      <c r="BC30" s="74">
        <v>1033</v>
      </c>
      <c r="BD30" s="75">
        <v>86095</v>
      </c>
      <c r="BE30" s="74">
        <v>0</v>
      </c>
      <c r="BF30" s="74">
        <v>10173</v>
      </c>
      <c r="BG30" s="74">
        <f t="shared" si="16"/>
        <v>38462</v>
      </c>
      <c r="BH30" s="74">
        <f t="shared" si="17"/>
        <v>465956</v>
      </c>
      <c r="BI30" s="74">
        <f t="shared" si="18"/>
        <v>410702</v>
      </c>
      <c r="BJ30" s="74">
        <f t="shared" si="19"/>
        <v>0</v>
      </c>
      <c r="BK30" s="74">
        <f t="shared" si="20"/>
        <v>104749</v>
      </c>
      <c r="BL30" s="74">
        <f t="shared" si="21"/>
        <v>1073</v>
      </c>
      <c r="BM30" s="74">
        <f t="shared" si="22"/>
        <v>304880</v>
      </c>
      <c r="BN30" s="74">
        <f t="shared" si="23"/>
        <v>55254</v>
      </c>
      <c r="BO30" s="75">
        <f t="shared" si="24"/>
        <v>19515</v>
      </c>
      <c r="BP30" s="74">
        <f t="shared" si="25"/>
        <v>814987</v>
      </c>
      <c r="BQ30" s="74">
        <f t="shared" si="26"/>
        <v>202733</v>
      </c>
      <c r="BR30" s="74">
        <f t="shared" si="27"/>
        <v>72834</v>
      </c>
      <c r="BS30" s="74">
        <f t="shared" si="28"/>
        <v>18684</v>
      </c>
      <c r="BT30" s="74">
        <f t="shared" si="29"/>
        <v>100557</v>
      </c>
      <c r="BU30" s="74">
        <f t="shared" si="30"/>
        <v>10658</v>
      </c>
      <c r="BV30" s="74">
        <f t="shared" si="31"/>
        <v>431692</v>
      </c>
      <c r="BW30" s="74">
        <f t="shared" si="32"/>
        <v>34165</v>
      </c>
      <c r="BX30" s="74">
        <f t="shared" si="33"/>
        <v>385881</v>
      </c>
      <c r="BY30" s="74">
        <f t="shared" si="34"/>
        <v>11646</v>
      </c>
      <c r="BZ30" s="74">
        <f t="shared" si="35"/>
        <v>18984</v>
      </c>
      <c r="CA30" s="74">
        <f t="shared" si="36"/>
        <v>161578</v>
      </c>
      <c r="CB30" s="74">
        <f t="shared" si="37"/>
        <v>157066</v>
      </c>
      <c r="CC30" s="74">
        <f t="shared" si="38"/>
        <v>1536</v>
      </c>
      <c r="CD30" s="74">
        <f t="shared" si="39"/>
        <v>1943</v>
      </c>
      <c r="CE30" s="74">
        <f t="shared" si="40"/>
        <v>1033</v>
      </c>
      <c r="CF30" s="75">
        <f t="shared" si="41"/>
        <v>86095</v>
      </c>
      <c r="CG30" s="74">
        <f t="shared" si="42"/>
        <v>0</v>
      </c>
      <c r="CH30" s="74">
        <f t="shared" si="43"/>
        <v>24714</v>
      </c>
      <c r="CI30" s="74">
        <f t="shared" si="44"/>
        <v>1305657</v>
      </c>
    </row>
    <row r="31" spans="1:87" s="50" customFormat="1" ht="12" customHeight="1">
      <c r="A31" s="53" t="s">
        <v>475</v>
      </c>
      <c r="B31" s="54" t="s">
        <v>523</v>
      </c>
      <c r="C31" s="53" t="s">
        <v>524</v>
      </c>
      <c r="D31" s="74">
        <f t="shared" si="3"/>
        <v>3883</v>
      </c>
      <c r="E31" s="74">
        <f t="shared" si="4"/>
        <v>3883</v>
      </c>
      <c r="F31" s="74">
        <v>0</v>
      </c>
      <c r="G31" s="74">
        <v>3883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484595</v>
      </c>
      <c r="M31" s="74">
        <f t="shared" si="6"/>
        <v>133682</v>
      </c>
      <c r="N31" s="74">
        <v>50709</v>
      </c>
      <c r="O31" s="74">
        <v>0</v>
      </c>
      <c r="P31" s="74">
        <v>82973</v>
      </c>
      <c r="Q31" s="74">
        <v>0</v>
      </c>
      <c r="R31" s="74">
        <f t="shared" si="7"/>
        <v>132710</v>
      </c>
      <c r="S31" s="74">
        <v>0</v>
      </c>
      <c r="T31" s="74">
        <v>132710</v>
      </c>
      <c r="U31" s="74">
        <v>0</v>
      </c>
      <c r="V31" s="74">
        <v>0</v>
      </c>
      <c r="W31" s="74">
        <f t="shared" si="8"/>
        <v>218131</v>
      </c>
      <c r="X31" s="74">
        <v>184917</v>
      </c>
      <c r="Y31" s="74">
        <v>24924</v>
      </c>
      <c r="Z31" s="74">
        <v>8290</v>
      </c>
      <c r="AA31" s="74">
        <v>0</v>
      </c>
      <c r="AB31" s="75">
        <v>45717</v>
      </c>
      <c r="AC31" s="74">
        <v>72</v>
      </c>
      <c r="AD31" s="74">
        <v>26422</v>
      </c>
      <c r="AE31" s="74">
        <f t="shared" si="9"/>
        <v>514900</v>
      </c>
      <c r="AF31" s="74">
        <f t="shared" si="10"/>
        <v>5710</v>
      </c>
      <c r="AG31" s="74">
        <f t="shared" si="11"/>
        <v>5710</v>
      </c>
      <c r="AH31" s="74">
        <v>0</v>
      </c>
      <c r="AI31" s="74">
        <v>5710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268140</v>
      </c>
      <c r="AO31" s="74">
        <f t="shared" si="13"/>
        <v>34998</v>
      </c>
      <c r="AP31" s="74">
        <v>8598</v>
      </c>
      <c r="AQ31" s="74">
        <v>0</v>
      </c>
      <c r="AR31" s="74">
        <v>26400</v>
      </c>
      <c r="AS31" s="74">
        <v>0</v>
      </c>
      <c r="AT31" s="74">
        <f t="shared" si="14"/>
        <v>209095</v>
      </c>
      <c r="AU31" s="74">
        <v>0</v>
      </c>
      <c r="AV31" s="74">
        <v>208713</v>
      </c>
      <c r="AW31" s="74">
        <v>382</v>
      </c>
      <c r="AX31" s="74">
        <v>0</v>
      </c>
      <c r="AY31" s="74">
        <f t="shared" si="15"/>
        <v>24047</v>
      </c>
      <c r="AZ31" s="74">
        <v>0</v>
      </c>
      <c r="BA31" s="74">
        <v>11809</v>
      </c>
      <c r="BB31" s="74"/>
      <c r="BC31" s="74">
        <v>12238</v>
      </c>
      <c r="BD31" s="75">
        <v>0</v>
      </c>
      <c r="BE31" s="74">
        <v>0</v>
      </c>
      <c r="BF31" s="74">
        <v>5970</v>
      </c>
      <c r="BG31" s="74">
        <f t="shared" si="16"/>
        <v>279820</v>
      </c>
      <c r="BH31" s="74">
        <f t="shared" si="17"/>
        <v>9593</v>
      </c>
      <c r="BI31" s="74">
        <f t="shared" si="18"/>
        <v>9593</v>
      </c>
      <c r="BJ31" s="74">
        <f t="shared" si="19"/>
        <v>0</v>
      </c>
      <c r="BK31" s="74">
        <f t="shared" si="20"/>
        <v>9593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752735</v>
      </c>
      <c r="BQ31" s="74">
        <f t="shared" si="26"/>
        <v>168680</v>
      </c>
      <c r="BR31" s="74">
        <f t="shared" si="27"/>
        <v>59307</v>
      </c>
      <c r="BS31" s="74">
        <f t="shared" si="28"/>
        <v>0</v>
      </c>
      <c r="BT31" s="74">
        <f t="shared" si="29"/>
        <v>109373</v>
      </c>
      <c r="BU31" s="74">
        <f t="shared" si="30"/>
        <v>0</v>
      </c>
      <c r="BV31" s="74">
        <f t="shared" si="31"/>
        <v>341805</v>
      </c>
      <c r="BW31" s="74">
        <f t="shared" si="32"/>
        <v>0</v>
      </c>
      <c r="BX31" s="74">
        <f t="shared" si="33"/>
        <v>341423</v>
      </c>
      <c r="BY31" s="74">
        <f t="shared" si="34"/>
        <v>382</v>
      </c>
      <c r="BZ31" s="74">
        <f t="shared" si="35"/>
        <v>0</v>
      </c>
      <c r="CA31" s="74">
        <f t="shared" si="36"/>
        <v>242178</v>
      </c>
      <c r="CB31" s="74">
        <f t="shared" si="37"/>
        <v>184917</v>
      </c>
      <c r="CC31" s="74">
        <f t="shared" si="38"/>
        <v>36733</v>
      </c>
      <c r="CD31" s="74">
        <f t="shared" si="39"/>
        <v>8290</v>
      </c>
      <c r="CE31" s="74">
        <f t="shared" si="40"/>
        <v>12238</v>
      </c>
      <c r="CF31" s="75">
        <f t="shared" si="41"/>
        <v>45717</v>
      </c>
      <c r="CG31" s="74">
        <f t="shared" si="42"/>
        <v>72</v>
      </c>
      <c r="CH31" s="74">
        <f t="shared" si="43"/>
        <v>32392</v>
      </c>
      <c r="CI31" s="74">
        <f t="shared" si="44"/>
        <v>794720</v>
      </c>
    </row>
    <row r="32" spans="1:87" s="50" customFormat="1" ht="12" customHeight="1">
      <c r="A32" s="53" t="s">
        <v>475</v>
      </c>
      <c r="B32" s="54" t="s">
        <v>525</v>
      </c>
      <c r="C32" s="53" t="s">
        <v>526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326979</v>
      </c>
      <c r="M32" s="74">
        <f t="shared" si="6"/>
        <v>168256</v>
      </c>
      <c r="N32" s="74">
        <v>32081</v>
      </c>
      <c r="O32" s="74">
        <v>89159</v>
      </c>
      <c r="P32" s="74">
        <v>38096</v>
      </c>
      <c r="Q32" s="74">
        <v>8920</v>
      </c>
      <c r="R32" s="74">
        <f t="shared" si="7"/>
        <v>122561</v>
      </c>
      <c r="S32" s="74">
        <v>11066</v>
      </c>
      <c r="T32" s="74">
        <v>102360</v>
      </c>
      <c r="U32" s="74">
        <v>9135</v>
      </c>
      <c r="V32" s="74">
        <v>0</v>
      </c>
      <c r="W32" s="74">
        <f t="shared" si="8"/>
        <v>36162</v>
      </c>
      <c r="X32" s="74">
        <v>36162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23323</v>
      </c>
      <c r="AE32" s="74">
        <f t="shared" si="9"/>
        <v>350302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115254</v>
      </c>
      <c r="AO32" s="74">
        <f t="shared" si="13"/>
        <v>66679</v>
      </c>
      <c r="AP32" s="74">
        <v>17988</v>
      </c>
      <c r="AQ32" s="74">
        <v>22521</v>
      </c>
      <c r="AR32" s="74">
        <v>26170</v>
      </c>
      <c r="AS32" s="74">
        <v>0</v>
      </c>
      <c r="AT32" s="74">
        <f t="shared" si="14"/>
        <v>48575</v>
      </c>
      <c r="AU32" s="74">
        <v>3678</v>
      </c>
      <c r="AV32" s="74">
        <v>44897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0</v>
      </c>
      <c r="BE32" s="74">
        <v>0</v>
      </c>
      <c r="BF32" s="74">
        <v>2296</v>
      </c>
      <c r="BG32" s="74">
        <f t="shared" si="16"/>
        <v>117550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442233</v>
      </c>
      <c r="BQ32" s="74">
        <f t="shared" si="26"/>
        <v>234935</v>
      </c>
      <c r="BR32" s="74">
        <f t="shared" si="27"/>
        <v>50069</v>
      </c>
      <c r="BS32" s="74">
        <f t="shared" si="28"/>
        <v>111680</v>
      </c>
      <c r="BT32" s="74">
        <f t="shared" si="29"/>
        <v>64266</v>
      </c>
      <c r="BU32" s="74">
        <f t="shared" si="30"/>
        <v>8920</v>
      </c>
      <c r="BV32" s="74">
        <f t="shared" si="31"/>
        <v>171136</v>
      </c>
      <c r="BW32" s="74">
        <f t="shared" si="32"/>
        <v>14744</v>
      </c>
      <c r="BX32" s="74">
        <f t="shared" si="33"/>
        <v>147257</v>
      </c>
      <c r="BY32" s="74">
        <f t="shared" si="34"/>
        <v>9135</v>
      </c>
      <c r="BZ32" s="74">
        <f t="shared" si="35"/>
        <v>0</v>
      </c>
      <c r="CA32" s="74">
        <f t="shared" si="36"/>
        <v>36162</v>
      </c>
      <c r="CB32" s="74">
        <f t="shared" si="37"/>
        <v>36162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0</v>
      </c>
      <c r="CG32" s="74">
        <f t="shared" si="42"/>
        <v>0</v>
      </c>
      <c r="CH32" s="74">
        <f t="shared" si="43"/>
        <v>25619</v>
      </c>
      <c r="CI32" s="74">
        <f t="shared" si="44"/>
        <v>467852</v>
      </c>
    </row>
    <row r="33" spans="1:87" s="50" customFormat="1" ht="12" customHeight="1">
      <c r="A33" s="53" t="s">
        <v>475</v>
      </c>
      <c r="B33" s="54" t="s">
        <v>527</v>
      </c>
      <c r="C33" s="53" t="s">
        <v>528</v>
      </c>
      <c r="D33" s="74">
        <f t="shared" si="3"/>
        <v>52965</v>
      </c>
      <c r="E33" s="74">
        <f t="shared" si="4"/>
        <v>52965</v>
      </c>
      <c r="F33" s="74">
        <v>0</v>
      </c>
      <c r="G33" s="74">
        <v>52965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478174</v>
      </c>
      <c r="M33" s="74">
        <f t="shared" si="6"/>
        <v>75785</v>
      </c>
      <c r="N33" s="74">
        <v>18946</v>
      </c>
      <c r="O33" s="74">
        <v>0</v>
      </c>
      <c r="P33" s="74">
        <v>56839</v>
      </c>
      <c r="Q33" s="74">
        <v>0</v>
      </c>
      <c r="R33" s="74">
        <f t="shared" si="7"/>
        <v>119181</v>
      </c>
      <c r="S33" s="74">
        <v>0</v>
      </c>
      <c r="T33" s="74">
        <v>118589</v>
      </c>
      <c r="U33" s="74">
        <v>592</v>
      </c>
      <c r="V33" s="74">
        <v>0</v>
      </c>
      <c r="W33" s="74">
        <f t="shared" si="8"/>
        <v>283208</v>
      </c>
      <c r="X33" s="74">
        <v>226273</v>
      </c>
      <c r="Y33" s="74">
        <v>49360</v>
      </c>
      <c r="Z33" s="74">
        <v>7575</v>
      </c>
      <c r="AA33" s="74">
        <v>0</v>
      </c>
      <c r="AB33" s="75">
        <v>23970</v>
      </c>
      <c r="AC33" s="74">
        <v>0</v>
      </c>
      <c r="AD33" s="74">
        <v>0</v>
      </c>
      <c r="AE33" s="74">
        <f t="shared" si="9"/>
        <v>531139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84616</v>
      </c>
      <c r="AO33" s="74">
        <f t="shared" si="13"/>
        <v>6315</v>
      </c>
      <c r="AP33" s="74">
        <v>6315</v>
      </c>
      <c r="AQ33" s="74">
        <v>0</v>
      </c>
      <c r="AR33" s="74">
        <v>0</v>
      </c>
      <c r="AS33" s="74">
        <v>0</v>
      </c>
      <c r="AT33" s="74">
        <f t="shared" si="14"/>
        <v>70310</v>
      </c>
      <c r="AU33" s="74">
        <v>0</v>
      </c>
      <c r="AV33" s="74">
        <v>70310</v>
      </c>
      <c r="AW33" s="74">
        <v>0</v>
      </c>
      <c r="AX33" s="74">
        <v>0</v>
      </c>
      <c r="AY33" s="74">
        <f t="shared" si="15"/>
        <v>7991</v>
      </c>
      <c r="AZ33" s="74">
        <v>0</v>
      </c>
      <c r="BA33" s="74">
        <v>7991</v>
      </c>
      <c r="BB33" s="74">
        <v>0</v>
      </c>
      <c r="BC33" s="74">
        <v>0</v>
      </c>
      <c r="BD33" s="75">
        <v>0</v>
      </c>
      <c r="BE33" s="74">
        <v>0</v>
      </c>
      <c r="BF33" s="74">
        <v>0</v>
      </c>
      <c r="BG33" s="74">
        <f t="shared" si="16"/>
        <v>84616</v>
      </c>
      <c r="BH33" s="74">
        <f t="shared" si="17"/>
        <v>52965</v>
      </c>
      <c r="BI33" s="74">
        <f t="shared" si="18"/>
        <v>52965</v>
      </c>
      <c r="BJ33" s="74">
        <f t="shared" si="19"/>
        <v>0</v>
      </c>
      <c r="BK33" s="74">
        <f t="shared" si="20"/>
        <v>52965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562790</v>
      </c>
      <c r="BQ33" s="74">
        <f t="shared" si="26"/>
        <v>82100</v>
      </c>
      <c r="BR33" s="74">
        <f t="shared" si="27"/>
        <v>25261</v>
      </c>
      <c r="BS33" s="74">
        <f t="shared" si="28"/>
        <v>0</v>
      </c>
      <c r="BT33" s="74">
        <f t="shared" si="29"/>
        <v>56839</v>
      </c>
      <c r="BU33" s="74">
        <f t="shared" si="30"/>
        <v>0</v>
      </c>
      <c r="BV33" s="74">
        <f t="shared" si="31"/>
        <v>189491</v>
      </c>
      <c r="BW33" s="74">
        <f t="shared" si="32"/>
        <v>0</v>
      </c>
      <c r="BX33" s="74">
        <f t="shared" si="33"/>
        <v>188899</v>
      </c>
      <c r="BY33" s="74">
        <f t="shared" si="34"/>
        <v>592</v>
      </c>
      <c r="BZ33" s="74">
        <f t="shared" si="35"/>
        <v>0</v>
      </c>
      <c r="CA33" s="74">
        <f t="shared" si="36"/>
        <v>291199</v>
      </c>
      <c r="CB33" s="74">
        <f t="shared" si="37"/>
        <v>226273</v>
      </c>
      <c r="CC33" s="74">
        <f t="shared" si="38"/>
        <v>57351</v>
      </c>
      <c r="CD33" s="74">
        <f t="shared" si="39"/>
        <v>7575</v>
      </c>
      <c r="CE33" s="74">
        <f t="shared" si="40"/>
        <v>0</v>
      </c>
      <c r="CF33" s="75">
        <f t="shared" si="41"/>
        <v>23970</v>
      </c>
      <c r="CG33" s="74">
        <f t="shared" si="42"/>
        <v>0</v>
      </c>
      <c r="CH33" s="74">
        <f t="shared" si="43"/>
        <v>0</v>
      </c>
      <c r="CI33" s="74">
        <f t="shared" si="44"/>
        <v>615755</v>
      </c>
    </row>
    <row r="34" spans="1:87" s="50" customFormat="1" ht="12" customHeight="1">
      <c r="A34" s="53" t="s">
        <v>475</v>
      </c>
      <c r="B34" s="54" t="s">
        <v>529</v>
      </c>
      <c r="C34" s="53" t="s">
        <v>530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46332</v>
      </c>
      <c r="L34" s="74">
        <f t="shared" si="5"/>
        <v>113015</v>
      </c>
      <c r="M34" s="74">
        <f t="shared" si="6"/>
        <v>52652</v>
      </c>
      <c r="N34" s="74">
        <v>7371</v>
      </c>
      <c r="O34" s="74">
        <v>45281</v>
      </c>
      <c r="P34" s="74">
        <v>0</v>
      </c>
      <c r="Q34" s="74">
        <v>0</v>
      </c>
      <c r="R34" s="74">
        <f t="shared" si="7"/>
        <v>8290</v>
      </c>
      <c r="S34" s="74">
        <v>8290</v>
      </c>
      <c r="T34" s="74">
        <v>0</v>
      </c>
      <c r="U34" s="74">
        <v>0</v>
      </c>
      <c r="V34" s="74">
        <v>6100</v>
      </c>
      <c r="W34" s="74">
        <f t="shared" si="8"/>
        <v>45973</v>
      </c>
      <c r="X34" s="74">
        <v>45973</v>
      </c>
      <c r="Y34" s="74">
        <v>0</v>
      </c>
      <c r="Z34" s="74">
        <v>0</v>
      </c>
      <c r="AA34" s="74">
        <v>0</v>
      </c>
      <c r="AB34" s="75">
        <v>313190</v>
      </c>
      <c r="AC34" s="74">
        <v>0</v>
      </c>
      <c r="AD34" s="74">
        <v>166848</v>
      </c>
      <c r="AE34" s="74">
        <f t="shared" si="9"/>
        <v>279863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96381</v>
      </c>
      <c r="AO34" s="74">
        <f t="shared" si="13"/>
        <v>38128</v>
      </c>
      <c r="AP34" s="74">
        <v>22877</v>
      </c>
      <c r="AQ34" s="74">
        <v>15251</v>
      </c>
      <c r="AR34" s="74">
        <v>0</v>
      </c>
      <c r="AS34" s="74">
        <v>0</v>
      </c>
      <c r="AT34" s="74">
        <f t="shared" si="14"/>
        <v>1665</v>
      </c>
      <c r="AU34" s="74">
        <v>1665</v>
      </c>
      <c r="AV34" s="74">
        <v>0</v>
      </c>
      <c r="AW34" s="74">
        <v>0</v>
      </c>
      <c r="AX34" s="74">
        <v>0</v>
      </c>
      <c r="AY34" s="74">
        <f t="shared" si="15"/>
        <v>56588</v>
      </c>
      <c r="AZ34" s="74">
        <v>21250</v>
      </c>
      <c r="BA34" s="74">
        <v>35338</v>
      </c>
      <c r="BB34" s="74">
        <v>0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96381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46332</v>
      </c>
      <c r="BP34" s="74">
        <f t="shared" si="25"/>
        <v>209396</v>
      </c>
      <c r="BQ34" s="74">
        <f t="shared" si="26"/>
        <v>90780</v>
      </c>
      <c r="BR34" s="74">
        <f t="shared" si="27"/>
        <v>30248</v>
      </c>
      <c r="BS34" s="74">
        <f t="shared" si="28"/>
        <v>60532</v>
      </c>
      <c r="BT34" s="74">
        <f t="shared" si="29"/>
        <v>0</v>
      </c>
      <c r="BU34" s="74">
        <f t="shared" si="30"/>
        <v>0</v>
      </c>
      <c r="BV34" s="74">
        <f t="shared" si="31"/>
        <v>9955</v>
      </c>
      <c r="BW34" s="74">
        <f t="shared" si="32"/>
        <v>9955</v>
      </c>
      <c r="BX34" s="74">
        <f t="shared" si="33"/>
        <v>0</v>
      </c>
      <c r="BY34" s="74">
        <f t="shared" si="34"/>
        <v>0</v>
      </c>
      <c r="BZ34" s="74">
        <f t="shared" si="35"/>
        <v>6100</v>
      </c>
      <c r="CA34" s="74">
        <f t="shared" si="36"/>
        <v>102561</v>
      </c>
      <c r="CB34" s="74">
        <f t="shared" si="37"/>
        <v>67223</v>
      </c>
      <c r="CC34" s="74">
        <f t="shared" si="38"/>
        <v>35338</v>
      </c>
      <c r="CD34" s="74">
        <f t="shared" si="39"/>
        <v>0</v>
      </c>
      <c r="CE34" s="74">
        <f t="shared" si="40"/>
        <v>0</v>
      </c>
      <c r="CF34" s="75">
        <f t="shared" si="41"/>
        <v>313190</v>
      </c>
      <c r="CG34" s="74">
        <f t="shared" si="42"/>
        <v>0</v>
      </c>
      <c r="CH34" s="74">
        <f t="shared" si="43"/>
        <v>166848</v>
      </c>
      <c r="CI34" s="74">
        <f t="shared" si="44"/>
        <v>376244</v>
      </c>
    </row>
    <row r="35" spans="1:87" s="50" customFormat="1" ht="12" customHeight="1">
      <c r="A35" s="53" t="s">
        <v>475</v>
      </c>
      <c r="B35" s="54" t="s">
        <v>531</v>
      </c>
      <c r="C35" s="53" t="s">
        <v>532</v>
      </c>
      <c r="D35" s="74">
        <f t="shared" si="3"/>
        <v>129</v>
      </c>
      <c r="E35" s="74">
        <f t="shared" si="4"/>
        <v>129</v>
      </c>
      <c r="F35" s="74">
        <v>0</v>
      </c>
      <c r="G35" s="74">
        <v>0</v>
      </c>
      <c r="H35" s="74">
        <v>129</v>
      </c>
      <c r="I35" s="74">
        <v>0</v>
      </c>
      <c r="J35" s="74">
        <v>0</v>
      </c>
      <c r="K35" s="75">
        <v>4769</v>
      </c>
      <c r="L35" s="74">
        <f t="shared" si="5"/>
        <v>100575</v>
      </c>
      <c r="M35" s="74">
        <f t="shared" si="6"/>
        <v>57580</v>
      </c>
      <c r="N35" s="74">
        <v>10000</v>
      </c>
      <c r="O35" s="74">
        <v>47580</v>
      </c>
      <c r="P35" s="74">
        <v>0</v>
      </c>
      <c r="Q35" s="74">
        <v>0</v>
      </c>
      <c r="R35" s="74">
        <f t="shared" si="7"/>
        <v>7833</v>
      </c>
      <c r="S35" s="74">
        <v>4444</v>
      </c>
      <c r="T35" s="74">
        <v>0</v>
      </c>
      <c r="U35" s="74">
        <v>3389</v>
      </c>
      <c r="V35" s="74">
        <v>7558</v>
      </c>
      <c r="W35" s="74">
        <f t="shared" si="8"/>
        <v>27604</v>
      </c>
      <c r="X35" s="74">
        <v>10717</v>
      </c>
      <c r="Y35" s="74">
        <v>5002</v>
      </c>
      <c r="Z35" s="74">
        <v>126</v>
      </c>
      <c r="AA35" s="74">
        <v>11759</v>
      </c>
      <c r="AB35" s="75">
        <v>200610</v>
      </c>
      <c r="AC35" s="74">
        <v>0</v>
      </c>
      <c r="AD35" s="74">
        <v>0</v>
      </c>
      <c r="AE35" s="74">
        <f t="shared" si="9"/>
        <v>100704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8921</v>
      </c>
      <c r="AO35" s="74">
        <f t="shared" si="13"/>
        <v>8921</v>
      </c>
      <c r="AP35" s="74">
        <v>8921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65186</v>
      </c>
      <c r="BE35" s="74">
        <v>0</v>
      </c>
      <c r="BF35" s="74">
        <v>117424</v>
      </c>
      <c r="BG35" s="74">
        <f t="shared" si="16"/>
        <v>126345</v>
      </c>
      <c r="BH35" s="74">
        <f t="shared" si="17"/>
        <v>129</v>
      </c>
      <c r="BI35" s="74">
        <f t="shared" si="18"/>
        <v>129</v>
      </c>
      <c r="BJ35" s="74">
        <f t="shared" si="19"/>
        <v>0</v>
      </c>
      <c r="BK35" s="74">
        <f t="shared" si="20"/>
        <v>0</v>
      </c>
      <c r="BL35" s="74">
        <f t="shared" si="21"/>
        <v>129</v>
      </c>
      <c r="BM35" s="74">
        <f t="shared" si="22"/>
        <v>0</v>
      </c>
      <c r="BN35" s="74">
        <f t="shared" si="23"/>
        <v>0</v>
      </c>
      <c r="BO35" s="75">
        <f t="shared" si="24"/>
        <v>4769</v>
      </c>
      <c r="BP35" s="74">
        <f t="shared" si="25"/>
        <v>109496</v>
      </c>
      <c r="BQ35" s="74">
        <f t="shared" si="26"/>
        <v>66501</v>
      </c>
      <c r="BR35" s="74">
        <f t="shared" si="27"/>
        <v>18921</v>
      </c>
      <c r="BS35" s="74">
        <f t="shared" si="28"/>
        <v>47580</v>
      </c>
      <c r="BT35" s="74">
        <f t="shared" si="29"/>
        <v>0</v>
      </c>
      <c r="BU35" s="74">
        <f t="shared" si="30"/>
        <v>0</v>
      </c>
      <c r="BV35" s="74">
        <f t="shared" si="31"/>
        <v>7833</v>
      </c>
      <c r="BW35" s="74">
        <f t="shared" si="32"/>
        <v>4444</v>
      </c>
      <c r="BX35" s="74">
        <f t="shared" si="33"/>
        <v>0</v>
      </c>
      <c r="BY35" s="74">
        <f t="shared" si="34"/>
        <v>3389</v>
      </c>
      <c r="BZ35" s="74">
        <f t="shared" si="35"/>
        <v>7558</v>
      </c>
      <c r="CA35" s="74">
        <f t="shared" si="36"/>
        <v>27604</v>
      </c>
      <c r="CB35" s="74">
        <f t="shared" si="37"/>
        <v>10717</v>
      </c>
      <c r="CC35" s="74">
        <f t="shared" si="38"/>
        <v>5002</v>
      </c>
      <c r="CD35" s="74">
        <f t="shared" si="39"/>
        <v>126</v>
      </c>
      <c r="CE35" s="74">
        <f t="shared" si="40"/>
        <v>11759</v>
      </c>
      <c r="CF35" s="75">
        <f t="shared" si="41"/>
        <v>265796</v>
      </c>
      <c r="CG35" s="74">
        <f t="shared" si="42"/>
        <v>0</v>
      </c>
      <c r="CH35" s="74">
        <f t="shared" si="43"/>
        <v>117424</v>
      </c>
      <c r="CI35" s="74">
        <f t="shared" si="44"/>
        <v>227049</v>
      </c>
    </row>
    <row r="36" spans="1:87" s="50" customFormat="1" ht="12" customHeight="1">
      <c r="A36" s="53" t="s">
        <v>475</v>
      </c>
      <c r="B36" s="54" t="s">
        <v>533</v>
      </c>
      <c r="C36" s="53" t="s">
        <v>534</v>
      </c>
      <c r="D36" s="74">
        <f t="shared" si="3"/>
        <v>25515</v>
      </c>
      <c r="E36" s="74">
        <f t="shared" si="4"/>
        <v>25515</v>
      </c>
      <c r="F36" s="74">
        <v>0</v>
      </c>
      <c r="G36" s="74">
        <v>0</v>
      </c>
      <c r="H36" s="74">
        <v>25515</v>
      </c>
      <c r="I36" s="74">
        <v>0</v>
      </c>
      <c r="J36" s="74">
        <v>0</v>
      </c>
      <c r="K36" s="75">
        <v>16553</v>
      </c>
      <c r="L36" s="74">
        <f t="shared" si="5"/>
        <v>219886</v>
      </c>
      <c r="M36" s="74">
        <f t="shared" si="6"/>
        <v>69433</v>
      </c>
      <c r="N36" s="74">
        <v>69433</v>
      </c>
      <c r="O36" s="74">
        <v>0</v>
      </c>
      <c r="P36" s="74">
        <v>0</v>
      </c>
      <c r="Q36" s="74">
        <v>0</v>
      </c>
      <c r="R36" s="74">
        <f t="shared" si="7"/>
        <v>5119</v>
      </c>
      <c r="S36" s="74">
        <v>0</v>
      </c>
      <c r="T36" s="74">
        <v>0</v>
      </c>
      <c r="U36" s="74">
        <v>5119</v>
      </c>
      <c r="V36" s="74">
        <v>0</v>
      </c>
      <c r="W36" s="74">
        <f t="shared" si="8"/>
        <v>145334</v>
      </c>
      <c r="X36" s="74">
        <v>0</v>
      </c>
      <c r="Y36" s="74">
        <v>140334</v>
      </c>
      <c r="Z36" s="74">
        <v>5000</v>
      </c>
      <c r="AA36" s="74">
        <v>0</v>
      </c>
      <c r="AB36" s="75">
        <v>615272</v>
      </c>
      <c r="AC36" s="74">
        <v>0</v>
      </c>
      <c r="AD36" s="74">
        <v>0</v>
      </c>
      <c r="AE36" s="74">
        <f t="shared" si="9"/>
        <v>245401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114627</v>
      </c>
      <c r="BE36" s="74">
        <v>0</v>
      </c>
      <c r="BF36" s="74">
        <v>0</v>
      </c>
      <c r="BG36" s="74">
        <f t="shared" si="16"/>
        <v>0</v>
      </c>
      <c r="BH36" s="74">
        <f t="shared" si="17"/>
        <v>25515</v>
      </c>
      <c r="BI36" s="74">
        <f t="shared" si="18"/>
        <v>25515</v>
      </c>
      <c r="BJ36" s="74">
        <f t="shared" si="19"/>
        <v>0</v>
      </c>
      <c r="BK36" s="74">
        <f t="shared" si="20"/>
        <v>0</v>
      </c>
      <c r="BL36" s="74">
        <f t="shared" si="21"/>
        <v>25515</v>
      </c>
      <c r="BM36" s="74">
        <f t="shared" si="22"/>
        <v>0</v>
      </c>
      <c r="BN36" s="74">
        <f t="shared" si="23"/>
        <v>0</v>
      </c>
      <c r="BO36" s="75">
        <f t="shared" si="24"/>
        <v>16553</v>
      </c>
      <c r="BP36" s="74">
        <f t="shared" si="25"/>
        <v>219886</v>
      </c>
      <c r="BQ36" s="74">
        <f t="shared" si="26"/>
        <v>69433</v>
      </c>
      <c r="BR36" s="74">
        <f t="shared" si="27"/>
        <v>69433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5119</v>
      </c>
      <c r="BW36" s="74">
        <f t="shared" si="32"/>
        <v>0</v>
      </c>
      <c r="BX36" s="74">
        <f t="shared" si="33"/>
        <v>0</v>
      </c>
      <c r="BY36" s="74">
        <f t="shared" si="34"/>
        <v>5119</v>
      </c>
      <c r="BZ36" s="74">
        <f t="shared" si="35"/>
        <v>0</v>
      </c>
      <c r="CA36" s="74">
        <f t="shared" si="36"/>
        <v>145334</v>
      </c>
      <c r="CB36" s="74">
        <f t="shared" si="37"/>
        <v>0</v>
      </c>
      <c r="CC36" s="74">
        <f t="shared" si="38"/>
        <v>140334</v>
      </c>
      <c r="CD36" s="74">
        <f t="shared" si="39"/>
        <v>5000</v>
      </c>
      <c r="CE36" s="74">
        <f t="shared" si="40"/>
        <v>0</v>
      </c>
      <c r="CF36" s="75">
        <f t="shared" si="41"/>
        <v>729899</v>
      </c>
      <c r="CG36" s="74">
        <f t="shared" si="42"/>
        <v>0</v>
      </c>
      <c r="CH36" s="74">
        <f t="shared" si="43"/>
        <v>0</v>
      </c>
      <c r="CI36" s="74">
        <f t="shared" si="44"/>
        <v>245401</v>
      </c>
    </row>
    <row r="37" spans="1:87" s="50" customFormat="1" ht="12" customHeight="1">
      <c r="A37" s="53" t="s">
        <v>475</v>
      </c>
      <c r="B37" s="54" t="s">
        <v>535</v>
      </c>
      <c r="C37" s="53" t="s">
        <v>536</v>
      </c>
      <c r="D37" s="74">
        <f t="shared" si="3"/>
        <v>932</v>
      </c>
      <c r="E37" s="74">
        <f t="shared" si="4"/>
        <v>932</v>
      </c>
      <c r="F37" s="74">
        <v>0</v>
      </c>
      <c r="G37" s="74">
        <v>0</v>
      </c>
      <c r="H37" s="74">
        <v>932</v>
      </c>
      <c r="I37" s="74">
        <v>0</v>
      </c>
      <c r="J37" s="74">
        <v>0</v>
      </c>
      <c r="K37" s="75">
        <v>10204</v>
      </c>
      <c r="L37" s="74">
        <f t="shared" si="5"/>
        <v>281009</v>
      </c>
      <c r="M37" s="74">
        <f t="shared" si="6"/>
        <v>142601</v>
      </c>
      <c r="N37" s="74">
        <v>22084</v>
      </c>
      <c r="O37" s="74">
        <v>120517</v>
      </c>
      <c r="P37" s="74">
        <v>0</v>
      </c>
      <c r="Q37" s="74">
        <v>0</v>
      </c>
      <c r="R37" s="74">
        <f t="shared" si="7"/>
        <v>50475</v>
      </c>
      <c r="S37" s="74">
        <v>18195</v>
      </c>
      <c r="T37" s="74">
        <v>32280</v>
      </c>
      <c r="U37" s="74">
        <v>0</v>
      </c>
      <c r="V37" s="74">
        <v>9278</v>
      </c>
      <c r="W37" s="74">
        <f t="shared" si="8"/>
        <v>78655</v>
      </c>
      <c r="X37" s="74">
        <v>68095</v>
      </c>
      <c r="Y37" s="74">
        <v>0</v>
      </c>
      <c r="Z37" s="74">
        <v>0</v>
      </c>
      <c r="AA37" s="74">
        <v>10560</v>
      </c>
      <c r="AB37" s="75">
        <v>153227</v>
      </c>
      <c r="AC37" s="74">
        <v>0</v>
      </c>
      <c r="AD37" s="74">
        <v>0</v>
      </c>
      <c r="AE37" s="74">
        <f t="shared" si="9"/>
        <v>281941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48779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13930</v>
      </c>
      <c r="AU37" s="74">
        <v>0</v>
      </c>
      <c r="AV37" s="74">
        <v>13930</v>
      </c>
      <c r="AW37" s="74">
        <v>0</v>
      </c>
      <c r="AX37" s="74">
        <v>0</v>
      </c>
      <c r="AY37" s="74">
        <f t="shared" si="15"/>
        <v>34849</v>
      </c>
      <c r="AZ37" s="74">
        <v>15743</v>
      </c>
      <c r="BA37" s="74">
        <v>19106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48779</v>
      </c>
      <c r="BH37" s="74">
        <f t="shared" si="17"/>
        <v>932</v>
      </c>
      <c r="BI37" s="74">
        <f t="shared" si="18"/>
        <v>932</v>
      </c>
      <c r="BJ37" s="74">
        <f t="shared" si="19"/>
        <v>0</v>
      </c>
      <c r="BK37" s="74">
        <f t="shared" si="20"/>
        <v>0</v>
      </c>
      <c r="BL37" s="74">
        <f t="shared" si="21"/>
        <v>932</v>
      </c>
      <c r="BM37" s="74">
        <f t="shared" si="22"/>
        <v>0</v>
      </c>
      <c r="BN37" s="74">
        <f t="shared" si="23"/>
        <v>0</v>
      </c>
      <c r="BO37" s="75">
        <f t="shared" si="24"/>
        <v>10204</v>
      </c>
      <c r="BP37" s="74">
        <f t="shared" si="25"/>
        <v>329788</v>
      </c>
      <c r="BQ37" s="74">
        <f t="shared" si="26"/>
        <v>142601</v>
      </c>
      <c r="BR37" s="74">
        <f t="shared" si="27"/>
        <v>22084</v>
      </c>
      <c r="BS37" s="74">
        <f t="shared" si="28"/>
        <v>120517</v>
      </c>
      <c r="BT37" s="74">
        <f t="shared" si="29"/>
        <v>0</v>
      </c>
      <c r="BU37" s="74">
        <f t="shared" si="30"/>
        <v>0</v>
      </c>
      <c r="BV37" s="74">
        <f t="shared" si="31"/>
        <v>64405</v>
      </c>
      <c r="BW37" s="74">
        <f t="shared" si="32"/>
        <v>18195</v>
      </c>
      <c r="BX37" s="74">
        <f t="shared" si="33"/>
        <v>46210</v>
      </c>
      <c r="BY37" s="74">
        <f t="shared" si="34"/>
        <v>0</v>
      </c>
      <c r="BZ37" s="74">
        <f t="shared" si="35"/>
        <v>9278</v>
      </c>
      <c r="CA37" s="74">
        <f t="shared" si="36"/>
        <v>113504</v>
      </c>
      <c r="CB37" s="74">
        <f t="shared" si="37"/>
        <v>83838</v>
      </c>
      <c r="CC37" s="74">
        <f t="shared" si="38"/>
        <v>19106</v>
      </c>
      <c r="CD37" s="74">
        <f t="shared" si="39"/>
        <v>0</v>
      </c>
      <c r="CE37" s="74">
        <f t="shared" si="40"/>
        <v>10560</v>
      </c>
      <c r="CF37" s="75">
        <f t="shared" si="41"/>
        <v>153227</v>
      </c>
      <c r="CG37" s="74">
        <f t="shared" si="42"/>
        <v>0</v>
      </c>
      <c r="CH37" s="74">
        <f t="shared" si="43"/>
        <v>0</v>
      </c>
      <c r="CI37" s="74">
        <f t="shared" si="44"/>
        <v>330720</v>
      </c>
    </row>
    <row r="38" spans="1:87" s="50" customFormat="1" ht="12" customHeight="1">
      <c r="A38" s="53" t="s">
        <v>475</v>
      </c>
      <c r="B38" s="54" t="s">
        <v>537</v>
      </c>
      <c r="C38" s="53" t="s">
        <v>538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10857</v>
      </c>
      <c r="L38" s="74">
        <f t="shared" si="5"/>
        <v>0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194680</v>
      </c>
      <c r="AC38" s="74">
        <v>0</v>
      </c>
      <c r="AD38" s="74">
        <v>0</v>
      </c>
      <c r="AE38" s="74">
        <f t="shared" si="9"/>
        <v>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7243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37455</v>
      </c>
      <c r="BE38" s="74">
        <v>0</v>
      </c>
      <c r="BF38" s="74">
        <v>0</v>
      </c>
      <c r="BG38" s="74">
        <f t="shared" si="16"/>
        <v>0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18100</v>
      </c>
      <c r="BP38" s="74">
        <f t="shared" si="25"/>
        <v>0</v>
      </c>
      <c r="BQ38" s="74">
        <f t="shared" si="26"/>
        <v>0</v>
      </c>
      <c r="BR38" s="74">
        <f t="shared" si="27"/>
        <v>0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0</v>
      </c>
      <c r="BW38" s="74">
        <f t="shared" si="32"/>
        <v>0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0</v>
      </c>
      <c r="CB38" s="74">
        <f t="shared" si="37"/>
        <v>0</v>
      </c>
      <c r="CC38" s="74">
        <f t="shared" si="38"/>
        <v>0</v>
      </c>
      <c r="CD38" s="74">
        <f t="shared" si="39"/>
        <v>0</v>
      </c>
      <c r="CE38" s="74">
        <f t="shared" si="40"/>
        <v>0</v>
      </c>
      <c r="CF38" s="75">
        <f t="shared" si="41"/>
        <v>232135</v>
      </c>
      <c r="CG38" s="74">
        <f t="shared" si="42"/>
        <v>0</v>
      </c>
      <c r="CH38" s="74">
        <f t="shared" si="43"/>
        <v>0</v>
      </c>
      <c r="CI38" s="74">
        <f t="shared" si="44"/>
        <v>0</v>
      </c>
    </row>
    <row r="39" spans="1:87" s="50" customFormat="1" ht="12" customHeight="1">
      <c r="A39" s="53" t="s">
        <v>475</v>
      </c>
      <c r="B39" s="54" t="s">
        <v>539</v>
      </c>
      <c r="C39" s="53" t="s">
        <v>540</v>
      </c>
      <c r="D39" s="74">
        <f t="shared" si="3"/>
        <v>100862</v>
      </c>
      <c r="E39" s="74">
        <f t="shared" si="4"/>
        <v>100862</v>
      </c>
      <c r="F39" s="74">
        <v>0</v>
      </c>
      <c r="G39" s="74">
        <v>100862</v>
      </c>
      <c r="H39" s="74"/>
      <c r="I39" s="74">
        <v>0</v>
      </c>
      <c r="J39" s="74">
        <v>0</v>
      </c>
      <c r="K39" s="75">
        <v>0</v>
      </c>
      <c r="L39" s="74">
        <f t="shared" si="5"/>
        <v>357598</v>
      </c>
      <c r="M39" s="74">
        <f t="shared" si="6"/>
        <v>25094</v>
      </c>
      <c r="N39" s="74">
        <v>19546</v>
      </c>
      <c r="O39" s="74">
        <v>0</v>
      </c>
      <c r="P39" s="74">
        <v>5548</v>
      </c>
      <c r="Q39" s="74"/>
      <c r="R39" s="74">
        <f t="shared" si="7"/>
        <v>0</v>
      </c>
      <c r="S39" s="74"/>
      <c r="T39" s="74">
        <v>0</v>
      </c>
      <c r="U39" s="74">
        <v>0</v>
      </c>
      <c r="V39" s="74">
        <v>0</v>
      </c>
      <c r="W39" s="74">
        <f t="shared" si="8"/>
        <v>332504</v>
      </c>
      <c r="X39" s="74">
        <v>126651</v>
      </c>
      <c r="Y39" s="74">
        <v>204936</v>
      </c>
      <c r="Z39" s="74"/>
      <c r="AA39" s="74">
        <v>917</v>
      </c>
      <c r="AB39" s="75">
        <v>67012</v>
      </c>
      <c r="AC39" s="74">
        <v>0</v>
      </c>
      <c r="AD39" s="74">
        <v>0</v>
      </c>
      <c r="AE39" s="74">
        <f t="shared" si="9"/>
        <v>458460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17846</v>
      </c>
      <c r="AO39" s="74">
        <f t="shared" si="13"/>
        <v>8982</v>
      </c>
      <c r="AP39" s="74">
        <v>8982</v>
      </c>
      <c r="AQ39" s="74">
        <v>0</v>
      </c>
      <c r="AR39" s="74">
        <v>0</v>
      </c>
      <c r="AS39" s="74">
        <v>0</v>
      </c>
      <c r="AT39" s="74">
        <f t="shared" si="14"/>
        <v>63</v>
      </c>
      <c r="AU39" s="74">
        <v>0</v>
      </c>
      <c r="AV39" s="74">
        <v>61</v>
      </c>
      <c r="AW39" s="74">
        <v>2</v>
      </c>
      <c r="AX39" s="74">
        <v>0</v>
      </c>
      <c r="AY39" s="74">
        <f t="shared" si="15"/>
        <v>8801</v>
      </c>
      <c r="AZ39" s="74">
        <v>8801</v>
      </c>
      <c r="BA39" s="74">
        <v>0</v>
      </c>
      <c r="BB39" s="74">
        <v>0</v>
      </c>
      <c r="BC39" s="74">
        <v>0</v>
      </c>
      <c r="BD39" s="75">
        <v>99010</v>
      </c>
      <c r="BE39" s="74">
        <v>0</v>
      </c>
      <c r="BF39" s="74">
        <v>0</v>
      </c>
      <c r="BG39" s="74">
        <f t="shared" si="16"/>
        <v>17846</v>
      </c>
      <c r="BH39" s="74">
        <f t="shared" si="17"/>
        <v>100862</v>
      </c>
      <c r="BI39" s="74">
        <f t="shared" si="18"/>
        <v>100862</v>
      </c>
      <c r="BJ39" s="74">
        <f t="shared" si="19"/>
        <v>0</v>
      </c>
      <c r="BK39" s="74">
        <f t="shared" si="20"/>
        <v>100862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375444</v>
      </c>
      <c r="BQ39" s="74">
        <f t="shared" si="26"/>
        <v>34076</v>
      </c>
      <c r="BR39" s="74">
        <f t="shared" si="27"/>
        <v>28528</v>
      </c>
      <c r="BS39" s="74">
        <f t="shared" si="28"/>
        <v>0</v>
      </c>
      <c r="BT39" s="74">
        <f t="shared" si="29"/>
        <v>5548</v>
      </c>
      <c r="BU39" s="74">
        <f t="shared" si="30"/>
        <v>0</v>
      </c>
      <c r="BV39" s="74">
        <f t="shared" si="31"/>
        <v>63</v>
      </c>
      <c r="BW39" s="74">
        <f t="shared" si="32"/>
        <v>0</v>
      </c>
      <c r="BX39" s="74">
        <f t="shared" si="33"/>
        <v>61</v>
      </c>
      <c r="BY39" s="74">
        <f t="shared" si="34"/>
        <v>2</v>
      </c>
      <c r="BZ39" s="74">
        <f t="shared" si="35"/>
        <v>0</v>
      </c>
      <c r="CA39" s="74">
        <f t="shared" si="36"/>
        <v>341305</v>
      </c>
      <c r="CB39" s="74">
        <f t="shared" si="37"/>
        <v>135452</v>
      </c>
      <c r="CC39" s="74">
        <f t="shared" si="38"/>
        <v>204936</v>
      </c>
      <c r="CD39" s="74">
        <f t="shared" si="39"/>
        <v>0</v>
      </c>
      <c r="CE39" s="74">
        <f t="shared" si="40"/>
        <v>917</v>
      </c>
      <c r="CF39" s="75">
        <f t="shared" si="41"/>
        <v>166022</v>
      </c>
      <c r="CG39" s="74">
        <f t="shared" si="42"/>
        <v>0</v>
      </c>
      <c r="CH39" s="74">
        <f t="shared" si="43"/>
        <v>0</v>
      </c>
      <c r="CI39" s="74">
        <f t="shared" si="44"/>
        <v>476306</v>
      </c>
    </row>
    <row r="40" spans="1:87" s="50" customFormat="1" ht="12" customHeight="1">
      <c r="A40" s="53" t="s">
        <v>475</v>
      </c>
      <c r="B40" s="54" t="s">
        <v>541</v>
      </c>
      <c r="C40" s="53" t="s">
        <v>542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11675</v>
      </c>
      <c r="L40" s="74">
        <f aca="true" t="shared" si="47" ref="L40:L71">+SUM(M40,R40,V40,W40,AC40)</f>
        <v>348339</v>
      </c>
      <c r="M40" s="74">
        <f aca="true" t="shared" si="48" ref="M40:M71">+SUM(N40:Q40)</f>
        <v>71977</v>
      </c>
      <c r="N40" s="74">
        <v>9742</v>
      </c>
      <c r="O40" s="74">
        <v>62235</v>
      </c>
      <c r="P40" s="74">
        <v>0</v>
      </c>
      <c r="Q40" s="74">
        <v>0</v>
      </c>
      <c r="R40" s="74">
        <f aca="true" t="shared" si="49" ref="R40:R71">+SUM(S40:U40)</f>
        <v>187102</v>
      </c>
      <c r="S40" s="74">
        <v>6569</v>
      </c>
      <c r="T40" s="74">
        <v>172225</v>
      </c>
      <c r="U40" s="74">
        <v>8308</v>
      </c>
      <c r="V40" s="74"/>
      <c r="W40" s="74">
        <f aca="true" t="shared" si="50" ref="W40:W71">+SUM(X40:AA40)</f>
        <v>89260</v>
      </c>
      <c r="X40" s="74">
        <v>1850</v>
      </c>
      <c r="Y40" s="74">
        <v>84720</v>
      </c>
      <c r="Z40" s="74">
        <v>943</v>
      </c>
      <c r="AA40" s="74">
        <v>1747</v>
      </c>
      <c r="AB40" s="75">
        <v>73777</v>
      </c>
      <c r="AC40" s="74">
        <v>0</v>
      </c>
      <c r="AD40" s="74">
        <v>319</v>
      </c>
      <c r="AE40" s="74">
        <f aca="true" t="shared" si="51" ref="AE40:AE71">+SUM(D40,L40,AD40)</f>
        <v>348658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10834</v>
      </c>
      <c r="AO40" s="74">
        <f aca="true" t="shared" si="55" ref="AO40:AO71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10834</v>
      </c>
      <c r="AZ40" s="74">
        <v>10834</v>
      </c>
      <c r="BA40" s="74">
        <v>0</v>
      </c>
      <c r="BB40" s="74">
        <v>0</v>
      </c>
      <c r="BC40" s="74">
        <v>0</v>
      </c>
      <c r="BD40" s="75">
        <v>65127</v>
      </c>
      <c r="BE40" s="74">
        <v>0</v>
      </c>
      <c r="BF40" s="74">
        <v>0</v>
      </c>
      <c r="BG40" s="74">
        <f aca="true" t="shared" si="58" ref="BG40:BG71">+SUM(BF40,AN40,AF40)</f>
        <v>10834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11675</v>
      </c>
      <c r="BP40" s="74">
        <f t="shared" si="25"/>
        <v>359173</v>
      </c>
      <c r="BQ40" s="74">
        <f t="shared" si="26"/>
        <v>71977</v>
      </c>
      <c r="BR40" s="74">
        <f t="shared" si="27"/>
        <v>9742</v>
      </c>
      <c r="BS40" s="74">
        <f t="shared" si="28"/>
        <v>62235</v>
      </c>
      <c r="BT40" s="74">
        <f t="shared" si="29"/>
        <v>0</v>
      </c>
      <c r="BU40" s="74">
        <f t="shared" si="30"/>
        <v>0</v>
      </c>
      <c r="BV40" s="74">
        <f t="shared" si="31"/>
        <v>187102</v>
      </c>
      <c r="BW40" s="74">
        <f t="shared" si="32"/>
        <v>6569</v>
      </c>
      <c r="BX40" s="74">
        <f t="shared" si="33"/>
        <v>172225</v>
      </c>
      <c r="BY40" s="74">
        <f t="shared" si="34"/>
        <v>8308</v>
      </c>
      <c r="BZ40" s="74">
        <f t="shared" si="35"/>
        <v>0</v>
      </c>
      <c r="CA40" s="74">
        <f t="shared" si="36"/>
        <v>100094</v>
      </c>
      <c r="CB40" s="74">
        <f t="shared" si="37"/>
        <v>12684</v>
      </c>
      <c r="CC40" s="74">
        <f t="shared" si="38"/>
        <v>84720</v>
      </c>
      <c r="CD40" s="74">
        <f t="shared" si="39"/>
        <v>943</v>
      </c>
      <c r="CE40" s="74">
        <f t="shared" si="40"/>
        <v>1747</v>
      </c>
      <c r="CF40" s="75">
        <f t="shared" si="41"/>
        <v>138904</v>
      </c>
      <c r="CG40" s="74">
        <f t="shared" si="42"/>
        <v>0</v>
      </c>
      <c r="CH40" s="74">
        <f t="shared" si="43"/>
        <v>319</v>
      </c>
      <c r="CI40" s="74">
        <f t="shared" si="44"/>
        <v>359492</v>
      </c>
    </row>
    <row r="41" spans="1:87" s="50" customFormat="1" ht="12" customHeight="1">
      <c r="A41" s="53" t="s">
        <v>475</v>
      </c>
      <c r="B41" s="54" t="s">
        <v>543</v>
      </c>
      <c r="C41" s="53" t="s">
        <v>544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8231</v>
      </c>
      <c r="M41" s="74">
        <f t="shared" si="48"/>
        <v>8231</v>
      </c>
      <c r="N41" s="74">
        <v>8231</v>
      </c>
      <c r="O41" s="74">
        <v>0</v>
      </c>
      <c r="P41" s="74">
        <v>0</v>
      </c>
      <c r="Q41" s="74">
        <v>0</v>
      </c>
      <c r="R41" s="74">
        <f t="shared" si="49"/>
        <v>0</v>
      </c>
      <c r="S41" s="74">
        <v>0</v>
      </c>
      <c r="T41" s="74">
        <v>0</v>
      </c>
      <c r="U41" s="74">
        <v>0</v>
      </c>
      <c r="V41" s="74">
        <v>0</v>
      </c>
      <c r="W41" s="74">
        <f t="shared" si="50"/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345742</v>
      </c>
      <c r="AC41" s="74">
        <v>0</v>
      </c>
      <c r="AD41" s="74">
        <v>0</v>
      </c>
      <c r="AE41" s="74">
        <f t="shared" si="51"/>
        <v>8231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21501</v>
      </c>
      <c r="AO41" s="74">
        <f t="shared" si="55"/>
        <v>8866</v>
      </c>
      <c r="AP41" s="74">
        <v>8866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12635</v>
      </c>
      <c r="AZ41" s="74">
        <v>11375</v>
      </c>
      <c r="BA41" s="74">
        <v>0</v>
      </c>
      <c r="BB41" s="74">
        <v>0</v>
      </c>
      <c r="BC41" s="74">
        <v>1260</v>
      </c>
      <c r="BD41" s="75">
        <v>42436</v>
      </c>
      <c r="BE41" s="74">
        <v>0</v>
      </c>
      <c r="BF41" s="74">
        <v>0</v>
      </c>
      <c r="BG41" s="74">
        <f t="shared" si="58"/>
        <v>21501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0</v>
      </c>
      <c r="BP41" s="74">
        <f t="shared" si="25"/>
        <v>29732</v>
      </c>
      <c r="BQ41" s="74">
        <f t="shared" si="26"/>
        <v>17097</v>
      </c>
      <c r="BR41" s="74">
        <f t="shared" si="27"/>
        <v>17097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0</v>
      </c>
      <c r="BW41" s="74">
        <f t="shared" si="32"/>
        <v>0</v>
      </c>
      <c r="BX41" s="74">
        <f t="shared" si="33"/>
        <v>0</v>
      </c>
      <c r="BY41" s="74">
        <f t="shared" si="34"/>
        <v>0</v>
      </c>
      <c r="BZ41" s="74">
        <f t="shared" si="35"/>
        <v>0</v>
      </c>
      <c r="CA41" s="74">
        <f t="shared" si="36"/>
        <v>12635</v>
      </c>
      <c r="CB41" s="74">
        <f t="shared" si="37"/>
        <v>11375</v>
      </c>
      <c r="CC41" s="74">
        <f t="shared" si="38"/>
        <v>0</v>
      </c>
      <c r="CD41" s="74">
        <f t="shared" si="39"/>
        <v>0</v>
      </c>
      <c r="CE41" s="74">
        <f t="shared" si="40"/>
        <v>1260</v>
      </c>
      <c r="CF41" s="75">
        <f t="shared" si="41"/>
        <v>388178</v>
      </c>
      <c r="CG41" s="74">
        <f t="shared" si="42"/>
        <v>0</v>
      </c>
      <c r="CH41" s="74">
        <f t="shared" si="43"/>
        <v>0</v>
      </c>
      <c r="CI41" s="74">
        <f t="shared" si="44"/>
        <v>29732</v>
      </c>
    </row>
    <row r="42" spans="1:87" s="50" customFormat="1" ht="12" customHeight="1">
      <c r="A42" s="53" t="s">
        <v>475</v>
      </c>
      <c r="B42" s="54" t="s">
        <v>545</v>
      </c>
      <c r="C42" s="53" t="s">
        <v>546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673</v>
      </c>
      <c r="L42" s="74">
        <f t="shared" si="47"/>
        <v>54983</v>
      </c>
      <c r="M42" s="74">
        <f t="shared" si="48"/>
        <v>10703</v>
      </c>
      <c r="N42" s="74">
        <v>9236</v>
      </c>
      <c r="O42" s="74">
        <v>0</v>
      </c>
      <c r="P42" s="74">
        <v>1467</v>
      </c>
      <c r="Q42" s="74">
        <v>0</v>
      </c>
      <c r="R42" s="74">
        <f t="shared" si="49"/>
        <v>1079</v>
      </c>
      <c r="S42" s="74">
        <v>961</v>
      </c>
      <c r="T42" s="74">
        <v>118</v>
      </c>
      <c r="U42" s="74">
        <v>0</v>
      </c>
      <c r="V42" s="74">
        <v>0</v>
      </c>
      <c r="W42" s="74">
        <f t="shared" si="50"/>
        <v>43201</v>
      </c>
      <c r="X42" s="74">
        <v>37343</v>
      </c>
      <c r="Y42" s="74">
        <v>3424</v>
      </c>
      <c r="Z42" s="74"/>
      <c r="AA42" s="74">
        <v>2434</v>
      </c>
      <c r="AB42" s="75">
        <v>121382</v>
      </c>
      <c r="AC42" s="74">
        <v>0</v>
      </c>
      <c r="AD42" s="74">
        <v>0</v>
      </c>
      <c r="AE42" s="74">
        <f t="shared" si="51"/>
        <v>54983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23337</v>
      </c>
      <c r="AO42" s="74">
        <f t="shared" si="55"/>
        <v>4547</v>
      </c>
      <c r="AP42" s="74">
        <v>4547</v>
      </c>
      <c r="AQ42" s="74">
        <v>0</v>
      </c>
      <c r="AR42" s="74">
        <v>0</v>
      </c>
      <c r="AS42" s="74">
        <v>0</v>
      </c>
      <c r="AT42" s="74">
        <f t="shared" si="56"/>
        <v>1473</v>
      </c>
      <c r="AU42" s="74">
        <v>0</v>
      </c>
      <c r="AV42" s="74">
        <v>1473</v>
      </c>
      <c r="AW42" s="74">
        <v>0</v>
      </c>
      <c r="AX42" s="74">
        <v>0</v>
      </c>
      <c r="AY42" s="74">
        <f t="shared" si="57"/>
        <v>17317</v>
      </c>
      <c r="AZ42" s="74">
        <v>12378</v>
      </c>
      <c r="BA42" s="74">
        <v>2452</v>
      </c>
      <c r="BB42" s="74">
        <v>0</v>
      </c>
      <c r="BC42" s="74">
        <v>2487</v>
      </c>
      <c r="BD42" s="75">
        <v>46276</v>
      </c>
      <c r="BE42" s="74">
        <v>0</v>
      </c>
      <c r="BF42" s="74">
        <v>0</v>
      </c>
      <c r="BG42" s="74">
        <f t="shared" si="58"/>
        <v>23337</v>
      </c>
      <c r="BH42" s="74">
        <f t="shared" si="17"/>
        <v>0</v>
      </c>
      <c r="BI42" s="74">
        <f t="shared" si="18"/>
        <v>0</v>
      </c>
      <c r="BJ42" s="74">
        <f t="shared" si="19"/>
        <v>0</v>
      </c>
      <c r="BK42" s="74">
        <f t="shared" si="20"/>
        <v>0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673</v>
      </c>
      <c r="BP42" s="74">
        <f t="shared" si="25"/>
        <v>78320</v>
      </c>
      <c r="BQ42" s="74">
        <f t="shared" si="26"/>
        <v>15250</v>
      </c>
      <c r="BR42" s="74">
        <f t="shared" si="27"/>
        <v>13783</v>
      </c>
      <c r="BS42" s="74">
        <f t="shared" si="28"/>
        <v>0</v>
      </c>
      <c r="BT42" s="74">
        <f t="shared" si="29"/>
        <v>1467</v>
      </c>
      <c r="BU42" s="74">
        <f t="shared" si="30"/>
        <v>0</v>
      </c>
      <c r="BV42" s="74">
        <f t="shared" si="31"/>
        <v>2552</v>
      </c>
      <c r="BW42" s="74">
        <f t="shared" si="32"/>
        <v>961</v>
      </c>
      <c r="BX42" s="74">
        <f t="shared" si="33"/>
        <v>1591</v>
      </c>
      <c r="BY42" s="74">
        <f t="shared" si="34"/>
        <v>0</v>
      </c>
      <c r="BZ42" s="74">
        <f t="shared" si="35"/>
        <v>0</v>
      </c>
      <c r="CA42" s="74">
        <f t="shared" si="36"/>
        <v>60518</v>
      </c>
      <c r="CB42" s="74">
        <f t="shared" si="37"/>
        <v>49721</v>
      </c>
      <c r="CC42" s="74">
        <f t="shared" si="38"/>
        <v>5876</v>
      </c>
      <c r="CD42" s="74">
        <f t="shared" si="39"/>
        <v>0</v>
      </c>
      <c r="CE42" s="74">
        <f t="shared" si="40"/>
        <v>4921</v>
      </c>
      <c r="CF42" s="75">
        <f t="shared" si="41"/>
        <v>167658</v>
      </c>
      <c r="CG42" s="74">
        <f t="shared" si="42"/>
        <v>0</v>
      </c>
      <c r="CH42" s="74">
        <f t="shared" si="43"/>
        <v>0</v>
      </c>
      <c r="CI42" s="74">
        <f t="shared" si="44"/>
        <v>78320</v>
      </c>
    </row>
    <row r="43" spans="1:87" s="50" customFormat="1" ht="12" customHeight="1">
      <c r="A43" s="53" t="s">
        <v>475</v>
      </c>
      <c r="B43" s="54" t="s">
        <v>547</v>
      </c>
      <c r="C43" s="53" t="s">
        <v>548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47"/>
        <v>0</v>
      </c>
      <c r="M43" s="74">
        <f t="shared" si="48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49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50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362998</v>
      </c>
      <c r="AC43" s="74">
        <v>0</v>
      </c>
      <c r="AD43" s="74">
        <v>0</v>
      </c>
      <c r="AE43" s="74">
        <f t="shared" si="51"/>
        <v>0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1179</v>
      </c>
      <c r="AO43" s="74">
        <f t="shared" si="55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1179</v>
      </c>
      <c r="AZ43" s="74">
        <v>1179</v>
      </c>
      <c r="BA43" s="74">
        <v>0</v>
      </c>
      <c r="BB43" s="74">
        <v>0</v>
      </c>
      <c r="BC43" s="74">
        <v>0</v>
      </c>
      <c r="BD43" s="75">
        <v>41307</v>
      </c>
      <c r="BE43" s="74">
        <v>0</v>
      </c>
      <c r="BF43" s="74">
        <v>0</v>
      </c>
      <c r="BG43" s="74">
        <f t="shared" si="58"/>
        <v>1179</v>
      </c>
      <c r="BH43" s="74">
        <f t="shared" si="17"/>
        <v>0</v>
      </c>
      <c r="BI43" s="74">
        <f t="shared" si="18"/>
        <v>0</v>
      </c>
      <c r="BJ43" s="74">
        <f t="shared" si="19"/>
        <v>0</v>
      </c>
      <c r="BK43" s="74">
        <f t="shared" si="20"/>
        <v>0</v>
      </c>
      <c r="BL43" s="74">
        <f t="shared" si="21"/>
        <v>0</v>
      </c>
      <c r="BM43" s="74">
        <f t="shared" si="22"/>
        <v>0</v>
      </c>
      <c r="BN43" s="74">
        <f t="shared" si="23"/>
        <v>0</v>
      </c>
      <c r="BO43" s="75">
        <f t="shared" si="24"/>
        <v>0</v>
      </c>
      <c r="BP43" s="74">
        <f t="shared" si="25"/>
        <v>1179</v>
      </c>
      <c r="BQ43" s="74">
        <f t="shared" si="26"/>
        <v>0</v>
      </c>
      <c r="BR43" s="74">
        <f t="shared" si="27"/>
        <v>0</v>
      </c>
      <c r="BS43" s="74">
        <f t="shared" si="28"/>
        <v>0</v>
      </c>
      <c r="BT43" s="74">
        <f t="shared" si="29"/>
        <v>0</v>
      </c>
      <c r="BU43" s="74">
        <f t="shared" si="30"/>
        <v>0</v>
      </c>
      <c r="BV43" s="74">
        <f t="shared" si="31"/>
        <v>0</v>
      </c>
      <c r="BW43" s="74">
        <f t="shared" si="32"/>
        <v>0</v>
      </c>
      <c r="BX43" s="74">
        <f t="shared" si="33"/>
        <v>0</v>
      </c>
      <c r="BY43" s="74">
        <f t="shared" si="34"/>
        <v>0</v>
      </c>
      <c r="BZ43" s="74">
        <f t="shared" si="35"/>
        <v>0</v>
      </c>
      <c r="CA43" s="74">
        <f t="shared" si="36"/>
        <v>1179</v>
      </c>
      <c r="CB43" s="74">
        <f t="shared" si="37"/>
        <v>1179</v>
      </c>
      <c r="CC43" s="74">
        <f t="shared" si="38"/>
        <v>0</v>
      </c>
      <c r="CD43" s="74">
        <f t="shared" si="39"/>
        <v>0</v>
      </c>
      <c r="CE43" s="74">
        <f t="shared" si="40"/>
        <v>0</v>
      </c>
      <c r="CF43" s="75">
        <f t="shared" si="41"/>
        <v>404305</v>
      </c>
      <c r="CG43" s="74">
        <f t="shared" si="42"/>
        <v>0</v>
      </c>
      <c r="CH43" s="74">
        <f t="shared" si="43"/>
        <v>0</v>
      </c>
      <c r="CI43" s="74">
        <f t="shared" si="44"/>
        <v>1179</v>
      </c>
    </row>
    <row r="44" spans="1:87" s="50" customFormat="1" ht="12" customHeight="1">
      <c r="A44" s="53" t="s">
        <v>475</v>
      </c>
      <c r="B44" s="54" t="s">
        <v>549</v>
      </c>
      <c r="C44" s="53" t="s">
        <v>550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19979</v>
      </c>
      <c r="M44" s="74">
        <f t="shared" si="48"/>
        <v>14489</v>
      </c>
      <c r="N44" s="74">
        <v>6986</v>
      </c>
      <c r="O44" s="74">
        <v>0</v>
      </c>
      <c r="P44" s="74">
        <v>0</v>
      </c>
      <c r="Q44" s="74">
        <v>7503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5490</v>
      </c>
      <c r="X44" s="74">
        <v>840</v>
      </c>
      <c r="Y44" s="74">
        <v>0</v>
      </c>
      <c r="Z44" s="74">
        <v>4650</v>
      </c>
      <c r="AA44" s="74">
        <v>0</v>
      </c>
      <c r="AB44" s="75">
        <v>296164</v>
      </c>
      <c r="AC44" s="74">
        <v>0</v>
      </c>
      <c r="AD44" s="74">
        <v>6359</v>
      </c>
      <c r="AE44" s="74">
        <f t="shared" si="51"/>
        <v>26338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0</v>
      </c>
      <c r="AO44" s="74">
        <f t="shared" si="55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33886</v>
      </c>
      <c r="BE44" s="74">
        <v>0</v>
      </c>
      <c r="BF44" s="74">
        <v>0</v>
      </c>
      <c r="BG44" s="74">
        <f t="shared" si="58"/>
        <v>0</v>
      </c>
      <c r="BH44" s="74">
        <f t="shared" si="17"/>
        <v>0</v>
      </c>
      <c r="BI44" s="74">
        <f t="shared" si="18"/>
        <v>0</v>
      </c>
      <c r="BJ44" s="74">
        <f t="shared" si="19"/>
        <v>0</v>
      </c>
      <c r="BK44" s="74">
        <f t="shared" si="20"/>
        <v>0</v>
      </c>
      <c r="BL44" s="74">
        <f t="shared" si="21"/>
        <v>0</v>
      </c>
      <c r="BM44" s="74">
        <f t="shared" si="22"/>
        <v>0</v>
      </c>
      <c r="BN44" s="74">
        <f t="shared" si="23"/>
        <v>0</v>
      </c>
      <c r="BO44" s="75">
        <f t="shared" si="24"/>
        <v>0</v>
      </c>
      <c r="BP44" s="74">
        <f t="shared" si="25"/>
        <v>19979</v>
      </c>
      <c r="BQ44" s="74">
        <f t="shared" si="26"/>
        <v>14489</v>
      </c>
      <c r="BR44" s="74">
        <f t="shared" si="27"/>
        <v>6986</v>
      </c>
      <c r="BS44" s="74">
        <f t="shared" si="28"/>
        <v>0</v>
      </c>
      <c r="BT44" s="74">
        <f t="shared" si="29"/>
        <v>0</v>
      </c>
      <c r="BU44" s="74">
        <f t="shared" si="30"/>
        <v>7503</v>
      </c>
      <c r="BV44" s="74">
        <f t="shared" si="31"/>
        <v>0</v>
      </c>
      <c r="BW44" s="74">
        <f t="shared" si="32"/>
        <v>0</v>
      </c>
      <c r="BX44" s="74">
        <f t="shared" si="33"/>
        <v>0</v>
      </c>
      <c r="BY44" s="74">
        <f t="shared" si="34"/>
        <v>0</v>
      </c>
      <c r="BZ44" s="74">
        <f t="shared" si="35"/>
        <v>0</v>
      </c>
      <c r="CA44" s="74">
        <f t="shared" si="36"/>
        <v>5490</v>
      </c>
      <c r="CB44" s="74">
        <f t="shared" si="37"/>
        <v>840</v>
      </c>
      <c r="CC44" s="74">
        <f t="shared" si="38"/>
        <v>0</v>
      </c>
      <c r="CD44" s="74">
        <f t="shared" si="39"/>
        <v>4650</v>
      </c>
      <c r="CE44" s="74">
        <f t="shared" si="40"/>
        <v>0</v>
      </c>
      <c r="CF44" s="75">
        <f t="shared" si="41"/>
        <v>330050</v>
      </c>
      <c r="CG44" s="74">
        <f t="shared" si="42"/>
        <v>0</v>
      </c>
      <c r="CH44" s="74">
        <f t="shared" si="43"/>
        <v>6359</v>
      </c>
      <c r="CI44" s="74">
        <f t="shared" si="44"/>
        <v>26338</v>
      </c>
    </row>
    <row r="45" spans="1:87" s="50" customFormat="1" ht="12" customHeight="1">
      <c r="A45" s="53" t="s">
        <v>475</v>
      </c>
      <c r="B45" s="54" t="s">
        <v>551</v>
      </c>
      <c r="C45" s="53" t="s">
        <v>552</v>
      </c>
      <c r="D45" s="74">
        <f t="shared" si="45"/>
        <v>25095</v>
      </c>
      <c r="E45" s="74">
        <f t="shared" si="46"/>
        <v>25095</v>
      </c>
      <c r="F45" s="74">
        <v>0</v>
      </c>
      <c r="G45" s="74">
        <v>25095</v>
      </c>
      <c r="H45" s="74">
        <v>0</v>
      </c>
      <c r="I45" s="74">
        <v>0</v>
      </c>
      <c r="J45" s="74">
        <v>0</v>
      </c>
      <c r="K45" s="75">
        <v>17280</v>
      </c>
      <c r="L45" s="74">
        <f t="shared" si="47"/>
        <v>161691</v>
      </c>
      <c r="M45" s="74">
        <f t="shared" si="48"/>
        <v>66076</v>
      </c>
      <c r="N45" s="74">
        <v>4896</v>
      </c>
      <c r="O45" s="74">
        <v>35097</v>
      </c>
      <c r="P45" s="74">
        <v>23959</v>
      </c>
      <c r="Q45" s="74">
        <v>2124</v>
      </c>
      <c r="R45" s="74">
        <f t="shared" si="49"/>
        <v>64922</v>
      </c>
      <c r="S45" s="74">
        <v>3087</v>
      </c>
      <c r="T45" s="74">
        <v>49876</v>
      </c>
      <c r="U45" s="74">
        <v>11959</v>
      </c>
      <c r="V45" s="74">
        <v>0</v>
      </c>
      <c r="W45" s="74">
        <f t="shared" si="50"/>
        <v>30693</v>
      </c>
      <c r="X45" s="74">
        <v>0</v>
      </c>
      <c r="Y45" s="74">
        <v>30693</v>
      </c>
      <c r="Z45" s="74">
        <v>0</v>
      </c>
      <c r="AA45" s="74">
        <v>0</v>
      </c>
      <c r="AB45" s="75">
        <v>0</v>
      </c>
      <c r="AC45" s="74"/>
      <c r="AD45" s="74">
        <v>1719</v>
      </c>
      <c r="AE45" s="74">
        <f t="shared" si="51"/>
        <v>188505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56384</v>
      </c>
      <c r="AO45" s="74">
        <f t="shared" si="55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56"/>
        <v>3292</v>
      </c>
      <c r="AU45" s="74">
        <v>0</v>
      </c>
      <c r="AV45" s="74">
        <v>3292</v>
      </c>
      <c r="AW45" s="74">
        <v>0</v>
      </c>
      <c r="AX45" s="74">
        <v>0</v>
      </c>
      <c r="AY45" s="74">
        <f t="shared" si="57"/>
        <v>53092</v>
      </c>
      <c r="AZ45" s="74">
        <v>6787</v>
      </c>
      <c r="BA45" s="74">
        <v>46305</v>
      </c>
      <c r="BB45" s="74">
        <v>0</v>
      </c>
      <c r="BC45" s="74">
        <v>0</v>
      </c>
      <c r="BD45" s="75">
        <v>0</v>
      </c>
      <c r="BE45" s="74">
        <v>0</v>
      </c>
      <c r="BF45" s="74">
        <v>0</v>
      </c>
      <c r="BG45" s="74">
        <f t="shared" si="58"/>
        <v>56384</v>
      </c>
      <c r="BH45" s="74">
        <f t="shared" si="17"/>
        <v>25095</v>
      </c>
      <c r="BI45" s="74">
        <f t="shared" si="18"/>
        <v>25095</v>
      </c>
      <c r="BJ45" s="74">
        <f t="shared" si="19"/>
        <v>0</v>
      </c>
      <c r="BK45" s="74">
        <f t="shared" si="20"/>
        <v>25095</v>
      </c>
      <c r="BL45" s="74">
        <f t="shared" si="21"/>
        <v>0</v>
      </c>
      <c r="BM45" s="74">
        <f t="shared" si="22"/>
        <v>0</v>
      </c>
      <c r="BN45" s="74">
        <f t="shared" si="23"/>
        <v>0</v>
      </c>
      <c r="BO45" s="75">
        <f t="shared" si="24"/>
        <v>17280</v>
      </c>
      <c r="BP45" s="74">
        <f t="shared" si="25"/>
        <v>218075</v>
      </c>
      <c r="BQ45" s="74">
        <f t="shared" si="26"/>
        <v>66076</v>
      </c>
      <c r="BR45" s="74">
        <f t="shared" si="27"/>
        <v>4896</v>
      </c>
      <c r="BS45" s="74">
        <f t="shared" si="28"/>
        <v>35097</v>
      </c>
      <c r="BT45" s="74">
        <f t="shared" si="29"/>
        <v>23959</v>
      </c>
      <c r="BU45" s="74">
        <f t="shared" si="30"/>
        <v>2124</v>
      </c>
      <c r="BV45" s="74">
        <f t="shared" si="31"/>
        <v>68214</v>
      </c>
      <c r="BW45" s="74">
        <f t="shared" si="32"/>
        <v>3087</v>
      </c>
      <c r="BX45" s="74">
        <f t="shared" si="33"/>
        <v>53168</v>
      </c>
      <c r="BY45" s="74">
        <f t="shared" si="34"/>
        <v>11959</v>
      </c>
      <c r="BZ45" s="74">
        <f t="shared" si="35"/>
        <v>0</v>
      </c>
      <c r="CA45" s="74">
        <f t="shared" si="36"/>
        <v>83785</v>
      </c>
      <c r="CB45" s="74">
        <f t="shared" si="37"/>
        <v>6787</v>
      </c>
      <c r="CC45" s="74">
        <f t="shared" si="38"/>
        <v>76998</v>
      </c>
      <c r="CD45" s="74">
        <f t="shared" si="39"/>
        <v>0</v>
      </c>
      <c r="CE45" s="74">
        <f t="shared" si="40"/>
        <v>0</v>
      </c>
      <c r="CF45" s="75">
        <f t="shared" si="41"/>
        <v>0</v>
      </c>
      <c r="CG45" s="74">
        <f t="shared" si="42"/>
        <v>0</v>
      </c>
      <c r="CH45" s="74">
        <f t="shared" si="43"/>
        <v>1719</v>
      </c>
      <c r="CI45" s="74">
        <f t="shared" si="44"/>
        <v>244889</v>
      </c>
    </row>
    <row r="46" spans="1:87" s="50" customFormat="1" ht="12" customHeight="1">
      <c r="A46" s="53" t="s">
        <v>475</v>
      </c>
      <c r="B46" s="54" t="s">
        <v>553</v>
      </c>
      <c r="C46" s="53" t="s">
        <v>554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27607</v>
      </c>
      <c r="L46" s="74">
        <f t="shared" si="47"/>
        <v>783087</v>
      </c>
      <c r="M46" s="74">
        <f t="shared" si="48"/>
        <v>122580</v>
      </c>
      <c r="N46" s="74">
        <v>14420</v>
      </c>
      <c r="O46" s="74">
        <v>57680</v>
      </c>
      <c r="P46" s="74">
        <v>36060</v>
      </c>
      <c r="Q46" s="74">
        <v>14420</v>
      </c>
      <c r="R46" s="74">
        <f t="shared" si="49"/>
        <v>198659</v>
      </c>
      <c r="S46" s="74">
        <v>11498</v>
      </c>
      <c r="T46" s="74">
        <v>185590</v>
      </c>
      <c r="U46" s="74">
        <v>1571</v>
      </c>
      <c r="V46" s="74">
        <v>0</v>
      </c>
      <c r="W46" s="74">
        <f t="shared" si="50"/>
        <v>461848</v>
      </c>
      <c r="X46" s="74">
        <v>143173</v>
      </c>
      <c r="Y46" s="74">
        <v>311591</v>
      </c>
      <c r="Z46" s="74">
        <v>0</v>
      </c>
      <c r="AA46" s="74">
        <v>7084</v>
      </c>
      <c r="AB46" s="75">
        <v>0</v>
      </c>
      <c r="AC46" s="74">
        <v>0</v>
      </c>
      <c r="AD46" s="74">
        <v>0</v>
      </c>
      <c r="AE46" s="74">
        <f t="shared" si="51"/>
        <v>783087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54596</v>
      </c>
      <c r="AO46" s="74">
        <f t="shared" si="55"/>
        <v>14420</v>
      </c>
      <c r="AP46" s="74">
        <v>7210</v>
      </c>
      <c r="AQ46" s="74">
        <v>0</v>
      </c>
      <c r="AR46" s="74">
        <v>7210</v>
      </c>
      <c r="AS46" s="74">
        <v>0</v>
      </c>
      <c r="AT46" s="74">
        <f t="shared" si="56"/>
        <v>24073</v>
      </c>
      <c r="AU46" s="74">
        <v>24073</v>
      </c>
      <c r="AV46" s="74">
        <v>0</v>
      </c>
      <c r="AW46" s="74">
        <v>0</v>
      </c>
      <c r="AX46" s="74">
        <v>0</v>
      </c>
      <c r="AY46" s="74">
        <f t="shared" si="57"/>
        <v>16103</v>
      </c>
      <c r="AZ46" s="74">
        <v>6433</v>
      </c>
      <c r="BA46" s="74">
        <v>5145</v>
      </c>
      <c r="BB46" s="74">
        <v>0</v>
      </c>
      <c r="BC46" s="74">
        <v>4525</v>
      </c>
      <c r="BD46" s="75">
        <v>0</v>
      </c>
      <c r="BE46" s="74">
        <v>0</v>
      </c>
      <c r="BF46" s="74">
        <v>0</v>
      </c>
      <c r="BG46" s="74">
        <f t="shared" si="58"/>
        <v>54596</v>
      </c>
      <c r="BH46" s="74">
        <f t="shared" si="17"/>
        <v>0</v>
      </c>
      <c r="BI46" s="74">
        <f t="shared" si="18"/>
        <v>0</v>
      </c>
      <c r="BJ46" s="74">
        <f t="shared" si="19"/>
        <v>0</v>
      </c>
      <c r="BK46" s="74">
        <f t="shared" si="20"/>
        <v>0</v>
      </c>
      <c r="BL46" s="74">
        <f t="shared" si="21"/>
        <v>0</v>
      </c>
      <c r="BM46" s="74">
        <f t="shared" si="22"/>
        <v>0</v>
      </c>
      <c r="BN46" s="74">
        <f t="shared" si="23"/>
        <v>0</v>
      </c>
      <c r="BO46" s="75">
        <f t="shared" si="24"/>
        <v>27607</v>
      </c>
      <c r="BP46" s="74">
        <f t="shared" si="25"/>
        <v>837683</v>
      </c>
      <c r="BQ46" s="74">
        <f t="shared" si="26"/>
        <v>137000</v>
      </c>
      <c r="BR46" s="74">
        <f t="shared" si="27"/>
        <v>21630</v>
      </c>
      <c r="BS46" s="74">
        <f t="shared" si="28"/>
        <v>57680</v>
      </c>
      <c r="BT46" s="74">
        <f t="shared" si="29"/>
        <v>43270</v>
      </c>
      <c r="BU46" s="74">
        <f t="shared" si="30"/>
        <v>14420</v>
      </c>
      <c r="BV46" s="74">
        <f t="shared" si="31"/>
        <v>222732</v>
      </c>
      <c r="BW46" s="74">
        <f t="shared" si="32"/>
        <v>35571</v>
      </c>
      <c r="BX46" s="74">
        <f t="shared" si="33"/>
        <v>185590</v>
      </c>
      <c r="BY46" s="74">
        <f t="shared" si="34"/>
        <v>1571</v>
      </c>
      <c r="BZ46" s="74">
        <f t="shared" si="35"/>
        <v>0</v>
      </c>
      <c r="CA46" s="74">
        <f t="shared" si="36"/>
        <v>477951</v>
      </c>
      <c r="CB46" s="74">
        <f t="shared" si="37"/>
        <v>149606</v>
      </c>
      <c r="CC46" s="74">
        <f t="shared" si="38"/>
        <v>316736</v>
      </c>
      <c r="CD46" s="74">
        <f t="shared" si="39"/>
        <v>0</v>
      </c>
      <c r="CE46" s="74">
        <f t="shared" si="40"/>
        <v>11609</v>
      </c>
      <c r="CF46" s="75">
        <f t="shared" si="41"/>
        <v>0</v>
      </c>
      <c r="CG46" s="74">
        <f t="shared" si="42"/>
        <v>0</v>
      </c>
      <c r="CH46" s="74">
        <f t="shared" si="43"/>
        <v>0</v>
      </c>
      <c r="CI46" s="74">
        <f t="shared" si="44"/>
        <v>837683</v>
      </c>
    </row>
    <row r="47" spans="1:87" s="50" customFormat="1" ht="12" customHeight="1">
      <c r="A47" s="53" t="s">
        <v>475</v>
      </c>
      <c r="B47" s="54" t="s">
        <v>555</v>
      </c>
      <c r="C47" s="53" t="s">
        <v>556</v>
      </c>
      <c r="D47" s="74">
        <f t="shared" si="45"/>
        <v>26712</v>
      </c>
      <c r="E47" s="74">
        <f t="shared" si="46"/>
        <v>26712</v>
      </c>
      <c r="F47" s="74">
        <v>0</v>
      </c>
      <c r="G47" s="74">
        <v>26712</v>
      </c>
      <c r="H47" s="74">
        <v>0</v>
      </c>
      <c r="I47" s="74">
        <v>0</v>
      </c>
      <c r="J47" s="74">
        <v>0</v>
      </c>
      <c r="K47" s="75">
        <v>52465</v>
      </c>
      <c r="L47" s="74">
        <f t="shared" si="47"/>
        <v>197125</v>
      </c>
      <c r="M47" s="74">
        <f t="shared" si="48"/>
        <v>77553</v>
      </c>
      <c r="N47" s="74">
        <v>12810</v>
      </c>
      <c r="O47" s="74">
        <v>21857</v>
      </c>
      <c r="P47" s="74">
        <v>36202</v>
      </c>
      <c r="Q47" s="74">
        <v>6684</v>
      </c>
      <c r="R47" s="74">
        <f t="shared" si="49"/>
        <v>92768</v>
      </c>
      <c r="S47" s="74">
        <v>16326</v>
      </c>
      <c r="T47" s="74">
        <v>72006</v>
      </c>
      <c r="U47" s="74">
        <v>4436</v>
      </c>
      <c r="V47" s="74">
        <v>9057</v>
      </c>
      <c r="W47" s="74">
        <f t="shared" si="50"/>
        <v>17747</v>
      </c>
      <c r="X47" s="74">
        <v>17747</v>
      </c>
      <c r="Y47" s="74">
        <v>0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51"/>
        <v>223837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84404</v>
      </c>
      <c r="AO47" s="74">
        <f t="shared" si="55"/>
        <v>33866</v>
      </c>
      <c r="AP47" s="74">
        <v>10001</v>
      </c>
      <c r="AQ47" s="74">
        <v>9884</v>
      </c>
      <c r="AR47" s="74">
        <v>13981</v>
      </c>
      <c r="AS47" s="74">
        <v>0</v>
      </c>
      <c r="AT47" s="74">
        <f t="shared" si="56"/>
        <v>50538</v>
      </c>
      <c r="AU47" s="74">
        <v>2730</v>
      </c>
      <c r="AV47" s="74">
        <v>47808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0</v>
      </c>
      <c r="BE47" s="74">
        <v>0</v>
      </c>
      <c r="BF47" s="74">
        <v>0</v>
      </c>
      <c r="BG47" s="74">
        <f t="shared" si="58"/>
        <v>84404</v>
      </c>
      <c r="BH47" s="74">
        <f t="shared" si="17"/>
        <v>26712</v>
      </c>
      <c r="BI47" s="74">
        <f t="shared" si="18"/>
        <v>26712</v>
      </c>
      <c r="BJ47" s="74">
        <f t="shared" si="19"/>
        <v>0</v>
      </c>
      <c r="BK47" s="74">
        <f t="shared" si="20"/>
        <v>26712</v>
      </c>
      <c r="BL47" s="74">
        <f t="shared" si="21"/>
        <v>0</v>
      </c>
      <c r="BM47" s="74">
        <f t="shared" si="22"/>
        <v>0</v>
      </c>
      <c r="BN47" s="74">
        <f t="shared" si="23"/>
        <v>0</v>
      </c>
      <c r="BO47" s="75">
        <f t="shared" si="24"/>
        <v>52465</v>
      </c>
      <c r="BP47" s="74">
        <f t="shared" si="25"/>
        <v>281529</v>
      </c>
      <c r="BQ47" s="74">
        <f t="shared" si="26"/>
        <v>111419</v>
      </c>
      <c r="BR47" s="74">
        <f t="shared" si="27"/>
        <v>22811</v>
      </c>
      <c r="BS47" s="74">
        <f t="shared" si="28"/>
        <v>31741</v>
      </c>
      <c r="BT47" s="74">
        <f t="shared" si="29"/>
        <v>50183</v>
      </c>
      <c r="BU47" s="74">
        <f t="shared" si="30"/>
        <v>6684</v>
      </c>
      <c r="BV47" s="74">
        <f t="shared" si="31"/>
        <v>143306</v>
      </c>
      <c r="BW47" s="74">
        <f t="shared" si="32"/>
        <v>19056</v>
      </c>
      <c r="BX47" s="74">
        <f t="shared" si="33"/>
        <v>119814</v>
      </c>
      <c r="BY47" s="74">
        <f t="shared" si="34"/>
        <v>4436</v>
      </c>
      <c r="BZ47" s="74">
        <f t="shared" si="35"/>
        <v>9057</v>
      </c>
      <c r="CA47" s="74">
        <f t="shared" si="36"/>
        <v>17747</v>
      </c>
      <c r="CB47" s="74">
        <f t="shared" si="37"/>
        <v>17747</v>
      </c>
      <c r="CC47" s="74">
        <f t="shared" si="38"/>
        <v>0</v>
      </c>
      <c r="CD47" s="74">
        <f t="shared" si="39"/>
        <v>0</v>
      </c>
      <c r="CE47" s="74">
        <f t="shared" si="40"/>
        <v>0</v>
      </c>
      <c r="CF47" s="75">
        <f t="shared" si="41"/>
        <v>0</v>
      </c>
      <c r="CG47" s="74">
        <f t="shared" si="42"/>
        <v>0</v>
      </c>
      <c r="CH47" s="74">
        <f t="shared" si="43"/>
        <v>0</v>
      </c>
      <c r="CI47" s="74">
        <f t="shared" si="44"/>
        <v>308241</v>
      </c>
    </row>
    <row r="48" spans="1:87" s="50" customFormat="1" ht="12" customHeight="1">
      <c r="A48" s="53" t="s">
        <v>475</v>
      </c>
      <c r="B48" s="54" t="s">
        <v>557</v>
      </c>
      <c r="C48" s="53" t="s">
        <v>558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45272</v>
      </c>
      <c r="L48" s="74">
        <f t="shared" si="47"/>
        <v>245010</v>
      </c>
      <c r="M48" s="74">
        <f t="shared" si="48"/>
        <v>42631</v>
      </c>
      <c r="N48" s="74">
        <v>4691</v>
      </c>
      <c r="O48" s="74">
        <v>0</v>
      </c>
      <c r="P48" s="74">
        <v>37940</v>
      </c>
      <c r="Q48" s="74">
        <v>0</v>
      </c>
      <c r="R48" s="74">
        <f t="shared" si="49"/>
        <v>112228</v>
      </c>
      <c r="S48" s="74">
        <v>434</v>
      </c>
      <c r="T48" s="74">
        <v>111794</v>
      </c>
      <c r="U48" s="74">
        <v>0</v>
      </c>
      <c r="V48" s="74">
        <v>0</v>
      </c>
      <c r="W48" s="74">
        <f t="shared" si="50"/>
        <v>90151</v>
      </c>
      <c r="X48" s="74">
        <v>90151</v>
      </c>
      <c r="Y48" s="74">
        <v>0</v>
      </c>
      <c r="Z48" s="74">
        <v>0</v>
      </c>
      <c r="AA48" s="74">
        <v>0</v>
      </c>
      <c r="AB48" s="75">
        <v>0</v>
      </c>
      <c r="AC48" s="74">
        <v>0</v>
      </c>
      <c r="AD48" s="74">
        <v>0</v>
      </c>
      <c r="AE48" s="74">
        <f t="shared" si="51"/>
        <v>245010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60415</v>
      </c>
      <c r="AO48" s="74">
        <f t="shared" si="55"/>
        <v>39456</v>
      </c>
      <c r="AP48" s="74">
        <v>4690</v>
      </c>
      <c r="AQ48" s="74">
        <v>10021</v>
      </c>
      <c r="AR48" s="74">
        <v>17109</v>
      </c>
      <c r="AS48" s="74">
        <v>7636</v>
      </c>
      <c r="AT48" s="74">
        <f t="shared" si="56"/>
        <v>20959</v>
      </c>
      <c r="AU48" s="74">
        <v>1800</v>
      </c>
      <c r="AV48" s="74">
        <v>19159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58"/>
        <v>60415</v>
      </c>
      <c r="BH48" s="74">
        <f t="shared" si="17"/>
        <v>0</v>
      </c>
      <c r="BI48" s="74">
        <f t="shared" si="18"/>
        <v>0</v>
      </c>
      <c r="BJ48" s="74">
        <f t="shared" si="19"/>
        <v>0</v>
      </c>
      <c r="BK48" s="74">
        <f t="shared" si="20"/>
        <v>0</v>
      </c>
      <c r="BL48" s="74">
        <f t="shared" si="21"/>
        <v>0</v>
      </c>
      <c r="BM48" s="74">
        <f t="shared" si="22"/>
        <v>0</v>
      </c>
      <c r="BN48" s="74">
        <f t="shared" si="23"/>
        <v>0</v>
      </c>
      <c r="BO48" s="75">
        <f t="shared" si="24"/>
        <v>45272</v>
      </c>
      <c r="BP48" s="74">
        <f t="shared" si="25"/>
        <v>305425</v>
      </c>
      <c r="BQ48" s="74">
        <f t="shared" si="26"/>
        <v>82087</v>
      </c>
      <c r="BR48" s="74">
        <f t="shared" si="27"/>
        <v>9381</v>
      </c>
      <c r="BS48" s="74">
        <f t="shared" si="28"/>
        <v>10021</v>
      </c>
      <c r="BT48" s="74">
        <f t="shared" si="29"/>
        <v>55049</v>
      </c>
      <c r="BU48" s="74">
        <f t="shared" si="30"/>
        <v>7636</v>
      </c>
      <c r="BV48" s="74">
        <f t="shared" si="31"/>
        <v>133187</v>
      </c>
      <c r="BW48" s="74">
        <f t="shared" si="32"/>
        <v>2234</v>
      </c>
      <c r="BX48" s="74">
        <f t="shared" si="33"/>
        <v>130953</v>
      </c>
      <c r="BY48" s="74">
        <f t="shared" si="34"/>
        <v>0</v>
      </c>
      <c r="BZ48" s="74">
        <f t="shared" si="35"/>
        <v>0</v>
      </c>
      <c r="CA48" s="74">
        <f t="shared" si="36"/>
        <v>90151</v>
      </c>
      <c r="CB48" s="74">
        <f t="shared" si="37"/>
        <v>90151</v>
      </c>
      <c r="CC48" s="74">
        <f t="shared" si="38"/>
        <v>0</v>
      </c>
      <c r="CD48" s="74">
        <f t="shared" si="39"/>
        <v>0</v>
      </c>
      <c r="CE48" s="74">
        <f t="shared" si="40"/>
        <v>0</v>
      </c>
      <c r="CF48" s="75">
        <f t="shared" si="41"/>
        <v>0</v>
      </c>
      <c r="CG48" s="74">
        <f t="shared" si="42"/>
        <v>0</v>
      </c>
      <c r="CH48" s="74">
        <f t="shared" si="43"/>
        <v>0</v>
      </c>
      <c r="CI48" s="74">
        <f t="shared" si="44"/>
        <v>305425</v>
      </c>
    </row>
    <row r="49" spans="1:87" s="50" customFormat="1" ht="12" customHeight="1">
      <c r="A49" s="53" t="s">
        <v>475</v>
      </c>
      <c r="B49" s="54" t="s">
        <v>559</v>
      </c>
      <c r="C49" s="53" t="s">
        <v>560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0</v>
      </c>
      <c r="M49" s="74">
        <f t="shared" si="48"/>
        <v>0</v>
      </c>
      <c r="N49" s="74">
        <v>0</v>
      </c>
      <c r="O49" s="74">
        <v>0</v>
      </c>
      <c r="P49" s="74">
        <v>0</v>
      </c>
      <c r="Q49" s="74">
        <v>0</v>
      </c>
      <c r="R49" s="74">
        <f t="shared" si="49"/>
        <v>0</v>
      </c>
      <c r="S49" s="74">
        <v>0</v>
      </c>
      <c r="T49" s="74">
        <v>0</v>
      </c>
      <c r="U49" s="74">
        <v>0</v>
      </c>
      <c r="V49" s="74">
        <v>0</v>
      </c>
      <c r="W49" s="74">
        <f t="shared" si="50"/>
        <v>0</v>
      </c>
      <c r="X49" s="74">
        <v>0</v>
      </c>
      <c r="Y49" s="74">
        <v>0</v>
      </c>
      <c r="Z49" s="74">
        <v>0</v>
      </c>
      <c r="AA49" s="74">
        <v>0</v>
      </c>
      <c r="AB49" s="75">
        <v>0</v>
      </c>
      <c r="AC49" s="74">
        <v>0</v>
      </c>
      <c r="AD49" s="74">
        <v>0</v>
      </c>
      <c r="AE49" s="74">
        <f t="shared" si="51"/>
        <v>0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196725</v>
      </c>
      <c r="AO49" s="74">
        <f t="shared" si="55"/>
        <v>17448</v>
      </c>
      <c r="AP49" s="74">
        <v>17448</v>
      </c>
      <c r="AQ49" s="74">
        <v>0</v>
      </c>
      <c r="AR49" s="74">
        <v>0</v>
      </c>
      <c r="AS49" s="74">
        <v>0</v>
      </c>
      <c r="AT49" s="74">
        <f t="shared" si="56"/>
        <v>81932</v>
      </c>
      <c r="AU49" s="74">
        <v>198</v>
      </c>
      <c r="AV49" s="74">
        <v>81734</v>
      </c>
      <c r="AW49" s="74">
        <v>0</v>
      </c>
      <c r="AX49" s="74">
        <v>1090</v>
      </c>
      <c r="AY49" s="74">
        <f t="shared" si="57"/>
        <v>96255</v>
      </c>
      <c r="AZ49" s="74">
        <v>0</v>
      </c>
      <c r="BA49" s="74">
        <v>96255</v>
      </c>
      <c r="BB49" s="74">
        <v>0</v>
      </c>
      <c r="BC49" s="74">
        <v>0</v>
      </c>
      <c r="BD49" s="75">
        <v>0</v>
      </c>
      <c r="BE49" s="74">
        <v>0</v>
      </c>
      <c r="BF49" s="74">
        <v>7710</v>
      </c>
      <c r="BG49" s="74">
        <f t="shared" si="58"/>
        <v>204435</v>
      </c>
      <c r="BH49" s="74">
        <f aca="true" t="shared" si="59" ref="BH49:BH63">SUM(D49,AF49)</f>
        <v>0</v>
      </c>
      <c r="BI49" s="74">
        <f aca="true" t="shared" si="60" ref="BI49:BI63">SUM(E49,AG49)</f>
        <v>0</v>
      </c>
      <c r="BJ49" s="74">
        <f aca="true" t="shared" si="61" ref="BJ49:BJ63">SUM(F49,AH49)</f>
        <v>0</v>
      </c>
      <c r="BK49" s="74">
        <f aca="true" t="shared" si="62" ref="BK49:BK63">SUM(G49,AI49)</f>
        <v>0</v>
      </c>
      <c r="BL49" s="74">
        <f aca="true" t="shared" si="63" ref="BL49:BL63">SUM(H49,AJ49)</f>
        <v>0</v>
      </c>
      <c r="BM49" s="74">
        <f aca="true" t="shared" si="64" ref="BM49:BM63">SUM(I49,AK49)</f>
        <v>0</v>
      </c>
      <c r="BN49" s="74">
        <f aca="true" t="shared" si="65" ref="BN49:BN63">SUM(J49,AL49)</f>
        <v>0</v>
      </c>
      <c r="BO49" s="75">
        <v>0</v>
      </c>
      <c r="BP49" s="74">
        <f aca="true" t="shared" si="66" ref="BP49:BP63">SUM(L49,AN49)</f>
        <v>196725</v>
      </c>
      <c r="BQ49" s="74">
        <f aca="true" t="shared" si="67" ref="BQ49:BQ63">SUM(M49,AO49)</f>
        <v>17448</v>
      </c>
      <c r="BR49" s="74">
        <f aca="true" t="shared" si="68" ref="BR49:BR63">SUM(N49,AP49)</f>
        <v>17448</v>
      </c>
      <c r="BS49" s="74">
        <f aca="true" t="shared" si="69" ref="BS49:BS63">SUM(O49,AQ49)</f>
        <v>0</v>
      </c>
      <c r="BT49" s="74">
        <f aca="true" t="shared" si="70" ref="BT49:BT63">SUM(P49,AR49)</f>
        <v>0</v>
      </c>
      <c r="BU49" s="74">
        <f aca="true" t="shared" si="71" ref="BU49:BU63">SUM(Q49,AS49)</f>
        <v>0</v>
      </c>
      <c r="BV49" s="74">
        <f aca="true" t="shared" si="72" ref="BV49:BV63">SUM(R49,AT49)</f>
        <v>81932</v>
      </c>
      <c r="BW49" s="74">
        <f aca="true" t="shared" si="73" ref="BW49:BW63">SUM(S49,AU49)</f>
        <v>198</v>
      </c>
      <c r="BX49" s="74">
        <f aca="true" t="shared" si="74" ref="BX49:BX63">SUM(T49,AV49)</f>
        <v>81734</v>
      </c>
      <c r="BY49" s="74">
        <f aca="true" t="shared" si="75" ref="BY49:BY63">SUM(U49,AW49)</f>
        <v>0</v>
      </c>
      <c r="BZ49" s="74">
        <f aca="true" t="shared" si="76" ref="BZ49:BZ63">SUM(V49,AX49)</f>
        <v>1090</v>
      </c>
      <c r="CA49" s="74">
        <f aca="true" t="shared" si="77" ref="CA49:CA63">SUM(W49,AY49)</f>
        <v>96255</v>
      </c>
      <c r="CB49" s="74">
        <f aca="true" t="shared" si="78" ref="CB49:CB63">SUM(X49,AZ49)</f>
        <v>0</v>
      </c>
      <c r="CC49" s="74">
        <f aca="true" t="shared" si="79" ref="CC49:CC63">SUM(Y49,BA49)</f>
        <v>96255</v>
      </c>
      <c r="CD49" s="74">
        <f aca="true" t="shared" si="80" ref="CD49:CD63">SUM(Z49,BB49)</f>
        <v>0</v>
      </c>
      <c r="CE49" s="74">
        <f aca="true" t="shared" si="81" ref="CE49:CE63">SUM(AA49,BC49)</f>
        <v>0</v>
      </c>
      <c r="CF49" s="75">
        <v>0</v>
      </c>
      <c r="CG49" s="74">
        <f aca="true" t="shared" si="82" ref="CG49:CG63">SUM(AC49,BE49)</f>
        <v>0</v>
      </c>
      <c r="CH49" s="74">
        <f aca="true" t="shared" si="83" ref="CH49:CH63">SUM(AD49,BF49)</f>
        <v>7710</v>
      </c>
      <c r="CI49" s="74">
        <f aca="true" t="shared" si="84" ref="CI49:CI63">SUM(AE49,BG49)</f>
        <v>204435</v>
      </c>
    </row>
    <row r="50" spans="1:87" s="50" customFormat="1" ht="12" customHeight="1">
      <c r="A50" s="53" t="s">
        <v>475</v>
      </c>
      <c r="B50" s="54" t="s">
        <v>561</v>
      </c>
      <c r="C50" s="53" t="s">
        <v>562</v>
      </c>
      <c r="D50" s="74">
        <f t="shared" si="45"/>
        <v>25572</v>
      </c>
      <c r="E50" s="74">
        <f t="shared" si="46"/>
        <v>25572</v>
      </c>
      <c r="F50" s="74">
        <v>0</v>
      </c>
      <c r="G50" s="74">
        <v>0</v>
      </c>
      <c r="H50" s="74">
        <v>0</v>
      </c>
      <c r="I50" s="74">
        <v>25572</v>
      </c>
      <c r="J50" s="74">
        <v>0</v>
      </c>
      <c r="K50" s="75">
        <v>0</v>
      </c>
      <c r="L50" s="74">
        <f t="shared" si="47"/>
        <v>1286253</v>
      </c>
      <c r="M50" s="74">
        <f t="shared" si="48"/>
        <v>260861</v>
      </c>
      <c r="N50" s="74">
        <v>57262</v>
      </c>
      <c r="O50" s="74">
        <v>146337</v>
      </c>
      <c r="P50" s="74">
        <v>57262</v>
      </c>
      <c r="Q50" s="74">
        <v>0</v>
      </c>
      <c r="R50" s="74">
        <f t="shared" si="49"/>
        <v>353712</v>
      </c>
      <c r="S50" s="74">
        <v>0</v>
      </c>
      <c r="T50" s="74">
        <v>353712</v>
      </c>
      <c r="U50" s="74">
        <v>0</v>
      </c>
      <c r="V50" s="74">
        <v>16841</v>
      </c>
      <c r="W50" s="74">
        <f t="shared" si="50"/>
        <v>654839</v>
      </c>
      <c r="X50" s="74">
        <v>267000</v>
      </c>
      <c r="Y50" s="74">
        <v>359086</v>
      </c>
      <c r="Z50" s="74">
        <v>26030</v>
      </c>
      <c r="AA50" s="74">
        <v>2723</v>
      </c>
      <c r="AB50" s="75">
        <v>0</v>
      </c>
      <c r="AC50" s="74">
        <v>0</v>
      </c>
      <c r="AD50" s="74">
        <v>0</v>
      </c>
      <c r="AE50" s="74">
        <f t="shared" si="51"/>
        <v>1311825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199229</v>
      </c>
      <c r="AO50" s="74">
        <f t="shared" si="55"/>
        <v>54639</v>
      </c>
      <c r="AP50" s="74">
        <v>31144</v>
      </c>
      <c r="AQ50" s="74">
        <v>0</v>
      </c>
      <c r="AR50" s="74">
        <v>23495</v>
      </c>
      <c r="AS50" s="74">
        <v>0</v>
      </c>
      <c r="AT50" s="74">
        <f t="shared" si="56"/>
        <v>102835</v>
      </c>
      <c r="AU50" s="74">
        <v>0</v>
      </c>
      <c r="AV50" s="74">
        <v>102835</v>
      </c>
      <c r="AW50" s="74">
        <v>0</v>
      </c>
      <c r="AX50" s="74">
        <v>0</v>
      </c>
      <c r="AY50" s="74">
        <f t="shared" si="57"/>
        <v>41755</v>
      </c>
      <c r="AZ50" s="74">
        <v>28429</v>
      </c>
      <c r="BA50" s="74">
        <v>11850</v>
      </c>
      <c r="BB50" s="74">
        <v>0</v>
      </c>
      <c r="BC50" s="74">
        <v>1476</v>
      </c>
      <c r="BD50" s="75">
        <v>0</v>
      </c>
      <c r="BE50" s="74">
        <v>0</v>
      </c>
      <c r="BF50" s="74">
        <v>0</v>
      </c>
      <c r="BG50" s="74">
        <f t="shared" si="58"/>
        <v>199229</v>
      </c>
      <c r="BH50" s="74">
        <f t="shared" si="59"/>
        <v>25572</v>
      </c>
      <c r="BI50" s="74">
        <f t="shared" si="60"/>
        <v>25572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25572</v>
      </c>
      <c r="BN50" s="74">
        <f t="shared" si="65"/>
        <v>0</v>
      </c>
      <c r="BO50" s="75">
        <v>0</v>
      </c>
      <c r="BP50" s="74">
        <f t="shared" si="66"/>
        <v>1485482</v>
      </c>
      <c r="BQ50" s="74">
        <f t="shared" si="67"/>
        <v>315500</v>
      </c>
      <c r="BR50" s="74">
        <f t="shared" si="68"/>
        <v>88406</v>
      </c>
      <c r="BS50" s="74">
        <f t="shared" si="69"/>
        <v>146337</v>
      </c>
      <c r="BT50" s="74">
        <f t="shared" si="70"/>
        <v>80757</v>
      </c>
      <c r="BU50" s="74">
        <f t="shared" si="71"/>
        <v>0</v>
      </c>
      <c r="BV50" s="74">
        <f t="shared" si="72"/>
        <v>456547</v>
      </c>
      <c r="BW50" s="74">
        <f t="shared" si="73"/>
        <v>0</v>
      </c>
      <c r="BX50" s="74">
        <f t="shared" si="74"/>
        <v>456547</v>
      </c>
      <c r="BY50" s="74">
        <f t="shared" si="75"/>
        <v>0</v>
      </c>
      <c r="BZ50" s="74">
        <f t="shared" si="76"/>
        <v>16841</v>
      </c>
      <c r="CA50" s="74">
        <f t="shared" si="77"/>
        <v>696594</v>
      </c>
      <c r="CB50" s="74">
        <f t="shared" si="78"/>
        <v>295429</v>
      </c>
      <c r="CC50" s="74">
        <f t="shared" si="79"/>
        <v>370936</v>
      </c>
      <c r="CD50" s="74">
        <f t="shared" si="80"/>
        <v>26030</v>
      </c>
      <c r="CE50" s="74">
        <f t="shared" si="81"/>
        <v>4199</v>
      </c>
      <c r="CF50" s="75">
        <v>0</v>
      </c>
      <c r="CG50" s="74">
        <f t="shared" si="82"/>
        <v>0</v>
      </c>
      <c r="CH50" s="74">
        <f t="shared" si="83"/>
        <v>0</v>
      </c>
      <c r="CI50" s="74">
        <f t="shared" si="84"/>
        <v>1511054</v>
      </c>
    </row>
    <row r="51" spans="1:87" s="50" customFormat="1" ht="12" customHeight="1">
      <c r="A51" s="53" t="s">
        <v>475</v>
      </c>
      <c r="B51" s="54" t="s">
        <v>563</v>
      </c>
      <c r="C51" s="53" t="s">
        <v>564</v>
      </c>
      <c r="D51" s="74">
        <f t="shared" si="45"/>
        <v>32146</v>
      </c>
      <c r="E51" s="74">
        <f t="shared" si="46"/>
        <v>32146</v>
      </c>
      <c r="F51" s="74">
        <v>0</v>
      </c>
      <c r="G51" s="74">
        <v>0</v>
      </c>
      <c r="H51" s="74">
        <v>32146</v>
      </c>
      <c r="I51" s="74">
        <v>0</v>
      </c>
      <c r="J51" s="74">
        <v>0</v>
      </c>
      <c r="K51" s="75">
        <v>0</v>
      </c>
      <c r="L51" s="74">
        <f t="shared" si="47"/>
        <v>873868</v>
      </c>
      <c r="M51" s="74">
        <f t="shared" si="48"/>
        <v>241332</v>
      </c>
      <c r="N51" s="74">
        <v>35535</v>
      </c>
      <c r="O51" s="74">
        <v>116586</v>
      </c>
      <c r="P51" s="74">
        <v>82858</v>
      </c>
      <c r="Q51" s="74">
        <v>6353</v>
      </c>
      <c r="R51" s="74">
        <f t="shared" si="49"/>
        <v>434223</v>
      </c>
      <c r="S51" s="74">
        <v>48304</v>
      </c>
      <c r="T51" s="74">
        <v>364411</v>
      </c>
      <c r="U51" s="74">
        <v>21508</v>
      </c>
      <c r="V51" s="74">
        <v>14197</v>
      </c>
      <c r="W51" s="74">
        <f t="shared" si="50"/>
        <v>184116</v>
      </c>
      <c r="X51" s="74">
        <v>42775</v>
      </c>
      <c r="Y51" s="74">
        <v>138585</v>
      </c>
      <c r="Z51" s="74">
        <v>2756</v>
      </c>
      <c r="AA51" s="74">
        <v>0</v>
      </c>
      <c r="AB51" s="75">
        <v>0</v>
      </c>
      <c r="AC51" s="74">
        <v>0</v>
      </c>
      <c r="AD51" s="74">
        <v>31023</v>
      </c>
      <c r="AE51" s="74">
        <f t="shared" si="51"/>
        <v>937037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0</v>
      </c>
      <c r="AO51" s="74">
        <f t="shared" si="55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0</v>
      </c>
      <c r="BE51" s="74">
        <v>0</v>
      </c>
      <c r="BF51" s="74">
        <v>0</v>
      </c>
      <c r="BG51" s="74">
        <f t="shared" si="58"/>
        <v>0</v>
      </c>
      <c r="BH51" s="74">
        <f t="shared" si="59"/>
        <v>32146</v>
      </c>
      <c r="BI51" s="74">
        <f t="shared" si="60"/>
        <v>32146</v>
      </c>
      <c r="BJ51" s="74">
        <f t="shared" si="61"/>
        <v>0</v>
      </c>
      <c r="BK51" s="74">
        <f t="shared" si="62"/>
        <v>0</v>
      </c>
      <c r="BL51" s="74">
        <f t="shared" si="63"/>
        <v>32146</v>
      </c>
      <c r="BM51" s="74">
        <f t="shared" si="64"/>
        <v>0</v>
      </c>
      <c r="BN51" s="74">
        <f t="shared" si="65"/>
        <v>0</v>
      </c>
      <c r="BO51" s="75">
        <v>0</v>
      </c>
      <c r="BP51" s="74">
        <f t="shared" si="66"/>
        <v>873868</v>
      </c>
      <c r="BQ51" s="74">
        <f t="shared" si="67"/>
        <v>241332</v>
      </c>
      <c r="BR51" s="74">
        <f t="shared" si="68"/>
        <v>35535</v>
      </c>
      <c r="BS51" s="74">
        <f t="shared" si="69"/>
        <v>116586</v>
      </c>
      <c r="BT51" s="74">
        <f t="shared" si="70"/>
        <v>82858</v>
      </c>
      <c r="BU51" s="74">
        <f t="shared" si="71"/>
        <v>6353</v>
      </c>
      <c r="BV51" s="74">
        <f t="shared" si="72"/>
        <v>434223</v>
      </c>
      <c r="BW51" s="74">
        <f t="shared" si="73"/>
        <v>48304</v>
      </c>
      <c r="BX51" s="74">
        <f t="shared" si="74"/>
        <v>364411</v>
      </c>
      <c r="BY51" s="74">
        <f t="shared" si="75"/>
        <v>21508</v>
      </c>
      <c r="BZ51" s="74">
        <f t="shared" si="76"/>
        <v>14197</v>
      </c>
      <c r="CA51" s="74">
        <f t="shared" si="77"/>
        <v>184116</v>
      </c>
      <c r="CB51" s="74">
        <f t="shared" si="78"/>
        <v>42775</v>
      </c>
      <c r="CC51" s="74">
        <f t="shared" si="79"/>
        <v>138585</v>
      </c>
      <c r="CD51" s="74">
        <f t="shared" si="80"/>
        <v>2756</v>
      </c>
      <c r="CE51" s="74">
        <f t="shared" si="81"/>
        <v>0</v>
      </c>
      <c r="CF51" s="75">
        <v>0</v>
      </c>
      <c r="CG51" s="74">
        <f t="shared" si="82"/>
        <v>0</v>
      </c>
      <c r="CH51" s="74">
        <f t="shared" si="83"/>
        <v>31023</v>
      </c>
      <c r="CI51" s="74">
        <f t="shared" si="84"/>
        <v>937037</v>
      </c>
    </row>
    <row r="52" spans="1:87" s="50" customFormat="1" ht="12" customHeight="1">
      <c r="A52" s="53" t="s">
        <v>475</v>
      </c>
      <c r="B52" s="54" t="s">
        <v>565</v>
      </c>
      <c r="C52" s="53" t="s">
        <v>566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0</v>
      </c>
      <c r="M52" s="74">
        <f t="shared" si="48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51"/>
        <v>0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190572</v>
      </c>
      <c r="AO52" s="74">
        <f t="shared" si="55"/>
        <v>24315</v>
      </c>
      <c r="AP52" s="74">
        <v>24315</v>
      </c>
      <c r="AQ52" s="74">
        <v>0</v>
      </c>
      <c r="AR52" s="74">
        <v>0</v>
      </c>
      <c r="AS52" s="74">
        <v>0</v>
      </c>
      <c r="AT52" s="74">
        <f t="shared" si="56"/>
        <v>133184</v>
      </c>
      <c r="AU52" s="74">
        <v>0</v>
      </c>
      <c r="AV52" s="74">
        <v>133184</v>
      </c>
      <c r="AW52" s="74">
        <v>0</v>
      </c>
      <c r="AX52" s="74">
        <v>0</v>
      </c>
      <c r="AY52" s="74">
        <f t="shared" si="57"/>
        <v>33073</v>
      </c>
      <c r="AZ52" s="74">
        <v>0</v>
      </c>
      <c r="BA52" s="74">
        <v>33073</v>
      </c>
      <c r="BB52" s="74">
        <v>0</v>
      </c>
      <c r="BC52" s="74">
        <v>0</v>
      </c>
      <c r="BD52" s="75">
        <v>0</v>
      </c>
      <c r="BE52" s="74">
        <v>0</v>
      </c>
      <c r="BF52" s="74">
        <v>1108</v>
      </c>
      <c r="BG52" s="74">
        <f t="shared" si="58"/>
        <v>191680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v>0</v>
      </c>
      <c r="BP52" s="74">
        <f t="shared" si="66"/>
        <v>190572</v>
      </c>
      <c r="BQ52" s="74">
        <f t="shared" si="67"/>
        <v>24315</v>
      </c>
      <c r="BR52" s="74">
        <f t="shared" si="68"/>
        <v>24315</v>
      </c>
      <c r="BS52" s="74">
        <f t="shared" si="69"/>
        <v>0</v>
      </c>
      <c r="BT52" s="74">
        <f t="shared" si="70"/>
        <v>0</v>
      </c>
      <c r="BU52" s="74">
        <f t="shared" si="71"/>
        <v>0</v>
      </c>
      <c r="BV52" s="74">
        <f t="shared" si="72"/>
        <v>133184</v>
      </c>
      <c r="BW52" s="74">
        <f t="shared" si="73"/>
        <v>0</v>
      </c>
      <c r="BX52" s="74">
        <f t="shared" si="74"/>
        <v>133184</v>
      </c>
      <c r="BY52" s="74">
        <f t="shared" si="75"/>
        <v>0</v>
      </c>
      <c r="BZ52" s="74">
        <f t="shared" si="76"/>
        <v>0</v>
      </c>
      <c r="CA52" s="74">
        <f t="shared" si="77"/>
        <v>33073</v>
      </c>
      <c r="CB52" s="74">
        <f t="shared" si="78"/>
        <v>0</v>
      </c>
      <c r="CC52" s="74">
        <f t="shared" si="79"/>
        <v>33073</v>
      </c>
      <c r="CD52" s="74">
        <f t="shared" si="80"/>
        <v>0</v>
      </c>
      <c r="CE52" s="74">
        <f t="shared" si="81"/>
        <v>0</v>
      </c>
      <c r="CF52" s="75">
        <v>0</v>
      </c>
      <c r="CG52" s="74">
        <f t="shared" si="82"/>
        <v>0</v>
      </c>
      <c r="CH52" s="74">
        <f t="shared" si="83"/>
        <v>1108</v>
      </c>
      <c r="CI52" s="74">
        <f t="shared" si="84"/>
        <v>191680</v>
      </c>
    </row>
    <row r="53" spans="1:87" s="50" customFormat="1" ht="12" customHeight="1">
      <c r="A53" s="53" t="s">
        <v>475</v>
      </c>
      <c r="B53" s="54" t="s">
        <v>567</v>
      </c>
      <c r="C53" s="53" t="s">
        <v>568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47"/>
        <v>0</v>
      </c>
      <c r="M53" s="74">
        <f t="shared" si="48"/>
        <v>0</v>
      </c>
      <c r="N53" s="74">
        <v>0</v>
      </c>
      <c r="O53" s="74">
        <v>0</v>
      </c>
      <c r="P53" s="74">
        <v>0</v>
      </c>
      <c r="Q53" s="74">
        <v>0</v>
      </c>
      <c r="R53" s="74">
        <f t="shared" si="49"/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50"/>
        <v>0</v>
      </c>
      <c r="X53" s="74">
        <v>0</v>
      </c>
      <c r="Y53" s="74">
        <v>0</v>
      </c>
      <c r="Z53" s="74">
        <v>0</v>
      </c>
      <c r="AA53" s="74">
        <v>0</v>
      </c>
      <c r="AB53" s="75">
        <v>0</v>
      </c>
      <c r="AC53" s="74">
        <v>0</v>
      </c>
      <c r="AD53" s="74">
        <v>0</v>
      </c>
      <c r="AE53" s="74">
        <f t="shared" si="51"/>
        <v>0</v>
      </c>
      <c r="AF53" s="74">
        <f t="shared" si="52"/>
        <v>28560</v>
      </c>
      <c r="AG53" s="74">
        <f t="shared" si="53"/>
        <v>28560</v>
      </c>
      <c r="AH53" s="74">
        <v>0</v>
      </c>
      <c r="AI53" s="74">
        <v>28560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147772</v>
      </c>
      <c r="AO53" s="74">
        <f t="shared" si="55"/>
        <v>69237</v>
      </c>
      <c r="AP53" s="74">
        <v>30187</v>
      </c>
      <c r="AQ53" s="74">
        <v>0</v>
      </c>
      <c r="AR53" s="74">
        <v>39050</v>
      </c>
      <c r="AS53" s="74">
        <v>0</v>
      </c>
      <c r="AT53" s="74">
        <f t="shared" si="56"/>
        <v>78535</v>
      </c>
      <c r="AU53" s="74">
        <v>0</v>
      </c>
      <c r="AV53" s="74">
        <v>78535</v>
      </c>
      <c r="AW53" s="74">
        <v>0</v>
      </c>
      <c r="AX53" s="74">
        <v>0</v>
      </c>
      <c r="AY53" s="74">
        <f t="shared" si="57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0</v>
      </c>
      <c r="BE53" s="74">
        <v>0</v>
      </c>
      <c r="BF53" s="74">
        <v>0</v>
      </c>
      <c r="BG53" s="74">
        <f t="shared" si="58"/>
        <v>176332</v>
      </c>
      <c r="BH53" s="74">
        <f t="shared" si="59"/>
        <v>28560</v>
      </c>
      <c r="BI53" s="74">
        <f t="shared" si="60"/>
        <v>28560</v>
      </c>
      <c r="BJ53" s="74">
        <f t="shared" si="61"/>
        <v>0</v>
      </c>
      <c r="BK53" s="74">
        <f t="shared" si="62"/>
        <v>28560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v>0</v>
      </c>
      <c r="BP53" s="74">
        <f t="shared" si="66"/>
        <v>147772</v>
      </c>
      <c r="BQ53" s="74">
        <f t="shared" si="67"/>
        <v>69237</v>
      </c>
      <c r="BR53" s="74">
        <f t="shared" si="68"/>
        <v>30187</v>
      </c>
      <c r="BS53" s="74">
        <f t="shared" si="69"/>
        <v>0</v>
      </c>
      <c r="BT53" s="74">
        <f t="shared" si="70"/>
        <v>39050</v>
      </c>
      <c r="BU53" s="74">
        <f t="shared" si="71"/>
        <v>0</v>
      </c>
      <c r="BV53" s="74">
        <f t="shared" si="72"/>
        <v>78535</v>
      </c>
      <c r="BW53" s="74">
        <f t="shared" si="73"/>
        <v>0</v>
      </c>
      <c r="BX53" s="74">
        <f t="shared" si="74"/>
        <v>78535</v>
      </c>
      <c r="BY53" s="74">
        <f t="shared" si="75"/>
        <v>0</v>
      </c>
      <c r="BZ53" s="74">
        <f t="shared" si="76"/>
        <v>0</v>
      </c>
      <c r="CA53" s="74">
        <f t="shared" si="77"/>
        <v>0</v>
      </c>
      <c r="CB53" s="74">
        <f t="shared" si="78"/>
        <v>0</v>
      </c>
      <c r="CC53" s="74">
        <f t="shared" si="79"/>
        <v>0</v>
      </c>
      <c r="CD53" s="74">
        <f t="shared" si="80"/>
        <v>0</v>
      </c>
      <c r="CE53" s="74">
        <f t="shared" si="81"/>
        <v>0</v>
      </c>
      <c r="CF53" s="75">
        <v>0</v>
      </c>
      <c r="CG53" s="74">
        <f t="shared" si="82"/>
        <v>0</v>
      </c>
      <c r="CH53" s="74">
        <f t="shared" si="83"/>
        <v>0</v>
      </c>
      <c r="CI53" s="74">
        <f t="shared" si="84"/>
        <v>176332</v>
      </c>
    </row>
    <row r="54" spans="1:87" s="50" customFormat="1" ht="12" customHeight="1">
      <c r="A54" s="53" t="s">
        <v>475</v>
      </c>
      <c r="B54" s="54" t="s">
        <v>569</v>
      </c>
      <c r="C54" s="53" t="s">
        <v>570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337212</v>
      </c>
      <c r="M54" s="74">
        <f t="shared" si="48"/>
        <v>131155</v>
      </c>
      <c r="N54" s="74">
        <v>62577</v>
      </c>
      <c r="O54" s="74">
        <v>0</v>
      </c>
      <c r="P54" s="74">
        <v>68578</v>
      </c>
      <c r="Q54" s="74">
        <v>0</v>
      </c>
      <c r="R54" s="74">
        <f t="shared" si="49"/>
        <v>173820</v>
      </c>
      <c r="S54" s="74">
        <v>0</v>
      </c>
      <c r="T54" s="74">
        <v>173820</v>
      </c>
      <c r="U54" s="74">
        <v>0</v>
      </c>
      <c r="V54" s="74">
        <v>0</v>
      </c>
      <c r="W54" s="74">
        <f t="shared" si="50"/>
        <v>32237</v>
      </c>
      <c r="X54" s="74">
        <v>0</v>
      </c>
      <c r="Y54" s="74">
        <v>0</v>
      </c>
      <c r="Z54" s="74">
        <v>0</v>
      </c>
      <c r="AA54" s="74">
        <v>32237</v>
      </c>
      <c r="AB54" s="75">
        <v>0</v>
      </c>
      <c r="AC54" s="74">
        <v>0</v>
      </c>
      <c r="AD54" s="74">
        <v>0</v>
      </c>
      <c r="AE54" s="74">
        <f t="shared" si="51"/>
        <v>337212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0</v>
      </c>
      <c r="AO54" s="74">
        <f t="shared" si="55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58"/>
        <v>0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v>0</v>
      </c>
      <c r="BP54" s="74">
        <f t="shared" si="66"/>
        <v>337212</v>
      </c>
      <c r="BQ54" s="74">
        <f t="shared" si="67"/>
        <v>131155</v>
      </c>
      <c r="BR54" s="74">
        <f t="shared" si="68"/>
        <v>62577</v>
      </c>
      <c r="BS54" s="74">
        <f t="shared" si="69"/>
        <v>0</v>
      </c>
      <c r="BT54" s="74">
        <f t="shared" si="70"/>
        <v>68578</v>
      </c>
      <c r="BU54" s="74">
        <f t="shared" si="71"/>
        <v>0</v>
      </c>
      <c r="BV54" s="74">
        <f t="shared" si="72"/>
        <v>173820</v>
      </c>
      <c r="BW54" s="74">
        <f t="shared" si="73"/>
        <v>0</v>
      </c>
      <c r="BX54" s="74">
        <f t="shared" si="74"/>
        <v>173820</v>
      </c>
      <c r="BY54" s="74">
        <f t="shared" si="75"/>
        <v>0</v>
      </c>
      <c r="BZ54" s="74">
        <f t="shared" si="76"/>
        <v>0</v>
      </c>
      <c r="CA54" s="74">
        <f t="shared" si="77"/>
        <v>32237</v>
      </c>
      <c r="CB54" s="74">
        <f t="shared" si="78"/>
        <v>0</v>
      </c>
      <c r="CC54" s="74">
        <f t="shared" si="79"/>
        <v>0</v>
      </c>
      <c r="CD54" s="74">
        <f t="shared" si="80"/>
        <v>0</v>
      </c>
      <c r="CE54" s="74">
        <f t="shared" si="81"/>
        <v>32237</v>
      </c>
      <c r="CF54" s="75">
        <v>0</v>
      </c>
      <c r="CG54" s="74">
        <f t="shared" si="82"/>
        <v>0</v>
      </c>
      <c r="CH54" s="74">
        <f t="shared" si="83"/>
        <v>0</v>
      </c>
      <c r="CI54" s="74">
        <f t="shared" si="84"/>
        <v>337212</v>
      </c>
    </row>
    <row r="55" spans="1:87" s="50" customFormat="1" ht="12" customHeight="1">
      <c r="A55" s="53" t="s">
        <v>475</v>
      </c>
      <c r="B55" s="54" t="s">
        <v>571</v>
      </c>
      <c r="C55" s="53" t="s">
        <v>572</v>
      </c>
      <c r="D55" s="74">
        <f t="shared" si="45"/>
        <v>20998</v>
      </c>
      <c r="E55" s="74">
        <f t="shared" si="46"/>
        <v>20998</v>
      </c>
      <c r="F55" s="74">
        <v>0</v>
      </c>
      <c r="G55" s="74">
        <v>20998</v>
      </c>
      <c r="H55" s="74">
        <v>0</v>
      </c>
      <c r="I55" s="74">
        <v>0</v>
      </c>
      <c r="J55" s="74">
        <v>0</v>
      </c>
      <c r="K55" s="75">
        <v>0</v>
      </c>
      <c r="L55" s="74">
        <f t="shared" si="47"/>
        <v>132562</v>
      </c>
      <c r="M55" s="74">
        <f t="shared" si="48"/>
        <v>30982</v>
      </c>
      <c r="N55" s="74">
        <v>12710</v>
      </c>
      <c r="O55" s="74">
        <v>0</v>
      </c>
      <c r="P55" s="74">
        <v>18272</v>
      </c>
      <c r="Q55" s="74">
        <v>0</v>
      </c>
      <c r="R55" s="74">
        <f t="shared" si="49"/>
        <v>26335</v>
      </c>
      <c r="S55" s="74">
        <v>0</v>
      </c>
      <c r="T55" s="74">
        <v>26335</v>
      </c>
      <c r="U55" s="74">
        <v>0</v>
      </c>
      <c r="V55" s="74">
        <v>0</v>
      </c>
      <c r="W55" s="74">
        <f t="shared" si="50"/>
        <v>75245</v>
      </c>
      <c r="X55" s="74">
        <v>0</v>
      </c>
      <c r="Y55" s="74">
        <v>73738</v>
      </c>
      <c r="Z55" s="74">
        <v>1507</v>
      </c>
      <c r="AA55" s="74">
        <v>0</v>
      </c>
      <c r="AB55" s="75">
        <v>0</v>
      </c>
      <c r="AC55" s="74">
        <v>0</v>
      </c>
      <c r="AD55" s="74">
        <v>0</v>
      </c>
      <c r="AE55" s="74">
        <f t="shared" si="51"/>
        <v>153560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166011</v>
      </c>
      <c r="AO55" s="74">
        <f t="shared" si="55"/>
        <v>60901</v>
      </c>
      <c r="AP55" s="74">
        <v>27785</v>
      </c>
      <c r="AQ55" s="74">
        <v>0</v>
      </c>
      <c r="AR55" s="74">
        <v>33116</v>
      </c>
      <c r="AS55" s="74">
        <v>0</v>
      </c>
      <c r="AT55" s="74">
        <f t="shared" si="56"/>
        <v>85397</v>
      </c>
      <c r="AU55" s="74">
        <v>0</v>
      </c>
      <c r="AV55" s="74">
        <v>85397</v>
      </c>
      <c r="AW55" s="74">
        <v>0</v>
      </c>
      <c r="AX55" s="74">
        <v>0</v>
      </c>
      <c r="AY55" s="74">
        <f t="shared" si="57"/>
        <v>19713</v>
      </c>
      <c r="AZ55" s="74">
        <v>0</v>
      </c>
      <c r="BA55" s="74">
        <v>18478</v>
      </c>
      <c r="BB55" s="74">
        <v>1235</v>
      </c>
      <c r="BC55" s="74">
        <v>0</v>
      </c>
      <c r="BD55" s="75">
        <v>0</v>
      </c>
      <c r="BE55" s="74">
        <v>0</v>
      </c>
      <c r="BF55" s="74">
        <v>0</v>
      </c>
      <c r="BG55" s="74">
        <f t="shared" si="58"/>
        <v>166011</v>
      </c>
      <c r="BH55" s="74">
        <f t="shared" si="59"/>
        <v>20998</v>
      </c>
      <c r="BI55" s="74">
        <f t="shared" si="60"/>
        <v>20998</v>
      </c>
      <c r="BJ55" s="74">
        <f t="shared" si="61"/>
        <v>0</v>
      </c>
      <c r="BK55" s="74">
        <f t="shared" si="62"/>
        <v>20998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v>0</v>
      </c>
      <c r="BP55" s="74">
        <f t="shared" si="66"/>
        <v>298573</v>
      </c>
      <c r="BQ55" s="74">
        <f t="shared" si="67"/>
        <v>91883</v>
      </c>
      <c r="BR55" s="74">
        <f t="shared" si="68"/>
        <v>40495</v>
      </c>
      <c r="BS55" s="74">
        <f t="shared" si="69"/>
        <v>0</v>
      </c>
      <c r="BT55" s="74">
        <f t="shared" si="70"/>
        <v>51388</v>
      </c>
      <c r="BU55" s="74">
        <f t="shared" si="71"/>
        <v>0</v>
      </c>
      <c r="BV55" s="74">
        <f t="shared" si="72"/>
        <v>111732</v>
      </c>
      <c r="BW55" s="74">
        <f t="shared" si="73"/>
        <v>0</v>
      </c>
      <c r="BX55" s="74">
        <f t="shared" si="74"/>
        <v>111732</v>
      </c>
      <c r="BY55" s="74">
        <f t="shared" si="75"/>
        <v>0</v>
      </c>
      <c r="BZ55" s="74">
        <f t="shared" si="76"/>
        <v>0</v>
      </c>
      <c r="CA55" s="74">
        <f t="shared" si="77"/>
        <v>94958</v>
      </c>
      <c r="CB55" s="74">
        <f t="shared" si="78"/>
        <v>0</v>
      </c>
      <c r="CC55" s="74">
        <f t="shared" si="79"/>
        <v>92216</v>
      </c>
      <c r="CD55" s="74">
        <f t="shared" si="80"/>
        <v>2742</v>
      </c>
      <c r="CE55" s="74">
        <f t="shared" si="81"/>
        <v>0</v>
      </c>
      <c r="CF55" s="75">
        <v>0</v>
      </c>
      <c r="CG55" s="74">
        <f t="shared" si="82"/>
        <v>0</v>
      </c>
      <c r="CH55" s="74">
        <f t="shared" si="83"/>
        <v>0</v>
      </c>
      <c r="CI55" s="74">
        <f t="shared" si="84"/>
        <v>319571</v>
      </c>
    </row>
    <row r="56" spans="1:87" s="50" customFormat="1" ht="12" customHeight="1">
      <c r="A56" s="53" t="s">
        <v>475</v>
      </c>
      <c r="B56" s="54" t="s">
        <v>573</v>
      </c>
      <c r="C56" s="53" t="s">
        <v>574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76521</v>
      </c>
      <c r="M56" s="74">
        <f t="shared" si="48"/>
        <v>14988</v>
      </c>
      <c r="N56" s="74">
        <v>2088</v>
      </c>
      <c r="O56" s="74">
        <v>0</v>
      </c>
      <c r="P56" s="74">
        <v>12900</v>
      </c>
      <c r="Q56" s="74">
        <v>0</v>
      </c>
      <c r="R56" s="74">
        <f t="shared" si="49"/>
        <v>18064</v>
      </c>
      <c r="S56" s="74">
        <v>0</v>
      </c>
      <c r="T56" s="74">
        <v>18064</v>
      </c>
      <c r="U56" s="74">
        <v>0</v>
      </c>
      <c r="V56" s="74">
        <v>0</v>
      </c>
      <c r="W56" s="74">
        <f t="shared" si="50"/>
        <v>43469</v>
      </c>
      <c r="X56" s="74">
        <v>0</v>
      </c>
      <c r="Y56" s="74">
        <v>41856</v>
      </c>
      <c r="Z56" s="74">
        <v>0</v>
      </c>
      <c r="AA56" s="74">
        <v>1613</v>
      </c>
      <c r="AB56" s="75">
        <v>0</v>
      </c>
      <c r="AC56" s="74">
        <v>0</v>
      </c>
      <c r="AD56" s="74">
        <v>16551</v>
      </c>
      <c r="AE56" s="74">
        <f t="shared" si="51"/>
        <v>93072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0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0</v>
      </c>
      <c r="BE56" s="74">
        <v>0</v>
      </c>
      <c r="BF56" s="74">
        <v>0</v>
      </c>
      <c r="BG56" s="74">
        <f t="shared" si="58"/>
        <v>0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v>0</v>
      </c>
      <c r="BP56" s="74">
        <f t="shared" si="66"/>
        <v>76521</v>
      </c>
      <c r="BQ56" s="74">
        <f t="shared" si="67"/>
        <v>14988</v>
      </c>
      <c r="BR56" s="74">
        <f t="shared" si="68"/>
        <v>2088</v>
      </c>
      <c r="BS56" s="74">
        <f t="shared" si="69"/>
        <v>0</v>
      </c>
      <c r="BT56" s="74">
        <f t="shared" si="70"/>
        <v>12900</v>
      </c>
      <c r="BU56" s="74">
        <f t="shared" si="71"/>
        <v>0</v>
      </c>
      <c r="BV56" s="74">
        <f t="shared" si="72"/>
        <v>18064</v>
      </c>
      <c r="BW56" s="74">
        <f t="shared" si="73"/>
        <v>0</v>
      </c>
      <c r="BX56" s="74">
        <f t="shared" si="74"/>
        <v>18064</v>
      </c>
      <c r="BY56" s="74">
        <f t="shared" si="75"/>
        <v>0</v>
      </c>
      <c r="BZ56" s="74">
        <f t="shared" si="76"/>
        <v>0</v>
      </c>
      <c r="CA56" s="74">
        <f t="shared" si="77"/>
        <v>43469</v>
      </c>
      <c r="CB56" s="74">
        <f t="shared" si="78"/>
        <v>0</v>
      </c>
      <c r="CC56" s="74">
        <f t="shared" si="79"/>
        <v>41856</v>
      </c>
      <c r="CD56" s="74">
        <f t="shared" si="80"/>
        <v>0</v>
      </c>
      <c r="CE56" s="74">
        <f t="shared" si="81"/>
        <v>1613</v>
      </c>
      <c r="CF56" s="75">
        <v>0</v>
      </c>
      <c r="CG56" s="74">
        <f t="shared" si="82"/>
        <v>0</v>
      </c>
      <c r="CH56" s="74">
        <f t="shared" si="83"/>
        <v>16551</v>
      </c>
      <c r="CI56" s="74">
        <f t="shared" si="84"/>
        <v>93072</v>
      </c>
    </row>
    <row r="57" spans="1:87" s="50" customFormat="1" ht="12" customHeight="1">
      <c r="A57" s="53" t="s">
        <v>475</v>
      </c>
      <c r="B57" s="54" t="s">
        <v>575</v>
      </c>
      <c r="C57" s="53" t="s">
        <v>576</v>
      </c>
      <c r="D57" s="74">
        <f t="shared" si="45"/>
        <v>367946</v>
      </c>
      <c r="E57" s="74">
        <f t="shared" si="46"/>
        <v>367946</v>
      </c>
      <c r="F57" s="74">
        <v>0</v>
      </c>
      <c r="G57" s="74">
        <v>145339</v>
      </c>
      <c r="H57" s="74">
        <v>222607</v>
      </c>
      <c r="I57" s="74">
        <v>0</v>
      </c>
      <c r="J57" s="74">
        <v>0</v>
      </c>
      <c r="K57" s="75">
        <v>0</v>
      </c>
      <c r="L57" s="74">
        <f t="shared" si="47"/>
        <v>473342</v>
      </c>
      <c r="M57" s="74">
        <f t="shared" si="48"/>
        <v>77353</v>
      </c>
      <c r="N57" s="74">
        <v>29007</v>
      </c>
      <c r="O57" s="74">
        <v>0</v>
      </c>
      <c r="P57" s="74">
        <v>48346</v>
      </c>
      <c r="Q57" s="74">
        <v>0</v>
      </c>
      <c r="R57" s="74">
        <f t="shared" si="49"/>
        <v>245916</v>
      </c>
      <c r="S57" s="74">
        <v>0</v>
      </c>
      <c r="T57" s="74">
        <v>245916</v>
      </c>
      <c r="U57" s="74">
        <v>0</v>
      </c>
      <c r="V57" s="74">
        <v>0</v>
      </c>
      <c r="W57" s="74">
        <f t="shared" si="50"/>
        <v>150073</v>
      </c>
      <c r="X57" s="74">
        <v>0</v>
      </c>
      <c r="Y57" s="74">
        <v>150073</v>
      </c>
      <c r="Z57" s="74">
        <v>0</v>
      </c>
      <c r="AA57" s="74">
        <v>0</v>
      </c>
      <c r="AB57" s="75">
        <v>0</v>
      </c>
      <c r="AC57" s="74">
        <v>0</v>
      </c>
      <c r="AD57" s="74">
        <v>11414</v>
      </c>
      <c r="AE57" s="74">
        <f t="shared" si="51"/>
        <v>852702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0</v>
      </c>
      <c r="AO57" s="74">
        <f t="shared" si="55"/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0</v>
      </c>
      <c r="BE57" s="74">
        <v>0</v>
      </c>
      <c r="BF57" s="74">
        <v>0</v>
      </c>
      <c r="BG57" s="74">
        <f t="shared" si="58"/>
        <v>0</v>
      </c>
      <c r="BH57" s="74">
        <f t="shared" si="59"/>
        <v>367946</v>
      </c>
      <c r="BI57" s="74">
        <f t="shared" si="60"/>
        <v>367946</v>
      </c>
      <c r="BJ57" s="74">
        <f t="shared" si="61"/>
        <v>0</v>
      </c>
      <c r="BK57" s="74">
        <f t="shared" si="62"/>
        <v>145339</v>
      </c>
      <c r="BL57" s="74">
        <f t="shared" si="63"/>
        <v>222607</v>
      </c>
      <c r="BM57" s="74">
        <f t="shared" si="64"/>
        <v>0</v>
      </c>
      <c r="BN57" s="74">
        <f t="shared" si="65"/>
        <v>0</v>
      </c>
      <c r="BO57" s="75">
        <v>0</v>
      </c>
      <c r="BP57" s="74">
        <f t="shared" si="66"/>
        <v>473342</v>
      </c>
      <c r="BQ57" s="74">
        <f t="shared" si="67"/>
        <v>77353</v>
      </c>
      <c r="BR57" s="74">
        <f t="shared" si="68"/>
        <v>29007</v>
      </c>
      <c r="BS57" s="74">
        <f t="shared" si="69"/>
        <v>0</v>
      </c>
      <c r="BT57" s="74">
        <f t="shared" si="70"/>
        <v>48346</v>
      </c>
      <c r="BU57" s="74">
        <f t="shared" si="71"/>
        <v>0</v>
      </c>
      <c r="BV57" s="74">
        <f t="shared" si="72"/>
        <v>245916</v>
      </c>
      <c r="BW57" s="74">
        <f t="shared" si="73"/>
        <v>0</v>
      </c>
      <c r="BX57" s="74">
        <f t="shared" si="74"/>
        <v>245916</v>
      </c>
      <c r="BY57" s="74">
        <f t="shared" si="75"/>
        <v>0</v>
      </c>
      <c r="BZ57" s="74">
        <f t="shared" si="76"/>
        <v>0</v>
      </c>
      <c r="CA57" s="74">
        <f t="shared" si="77"/>
        <v>150073</v>
      </c>
      <c r="CB57" s="74">
        <f t="shared" si="78"/>
        <v>0</v>
      </c>
      <c r="CC57" s="74">
        <f t="shared" si="79"/>
        <v>150073</v>
      </c>
      <c r="CD57" s="74">
        <f t="shared" si="80"/>
        <v>0</v>
      </c>
      <c r="CE57" s="74">
        <f t="shared" si="81"/>
        <v>0</v>
      </c>
      <c r="CF57" s="75">
        <v>0</v>
      </c>
      <c r="CG57" s="74">
        <f t="shared" si="82"/>
        <v>0</v>
      </c>
      <c r="CH57" s="74">
        <f t="shared" si="83"/>
        <v>11414</v>
      </c>
      <c r="CI57" s="74">
        <f t="shared" si="84"/>
        <v>852702</v>
      </c>
    </row>
    <row r="58" spans="1:87" s="50" customFormat="1" ht="12" customHeight="1">
      <c r="A58" s="53" t="s">
        <v>475</v>
      </c>
      <c r="B58" s="54" t="s">
        <v>577</v>
      </c>
      <c r="C58" s="53" t="s">
        <v>578</v>
      </c>
      <c r="D58" s="74">
        <f t="shared" si="45"/>
        <v>520968</v>
      </c>
      <c r="E58" s="74">
        <f t="shared" si="46"/>
        <v>513135</v>
      </c>
      <c r="F58" s="74">
        <v>513135</v>
      </c>
      <c r="G58" s="74">
        <v>0</v>
      </c>
      <c r="H58" s="74">
        <v>0</v>
      </c>
      <c r="I58" s="74">
        <v>0</v>
      </c>
      <c r="J58" s="74">
        <v>7833</v>
      </c>
      <c r="K58" s="75">
        <v>0</v>
      </c>
      <c r="L58" s="74">
        <f t="shared" si="47"/>
        <v>417573</v>
      </c>
      <c r="M58" s="74">
        <f t="shared" si="48"/>
        <v>27694</v>
      </c>
      <c r="N58" s="74">
        <v>27694</v>
      </c>
      <c r="O58" s="74">
        <v>0</v>
      </c>
      <c r="P58" s="74">
        <v>0</v>
      </c>
      <c r="Q58" s="74">
        <v>0</v>
      </c>
      <c r="R58" s="74">
        <f t="shared" si="49"/>
        <v>170539</v>
      </c>
      <c r="S58" s="74">
        <v>170539</v>
      </c>
      <c r="T58" s="74">
        <v>0</v>
      </c>
      <c r="U58" s="74">
        <v>0</v>
      </c>
      <c r="V58" s="74">
        <v>4725</v>
      </c>
      <c r="W58" s="74">
        <f t="shared" si="50"/>
        <v>214615</v>
      </c>
      <c r="X58" s="74">
        <v>203360</v>
      </c>
      <c r="Y58" s="74">
        <v>0</v>
      </c>
      <c r="Z58" s="74">
        <v>11255</v>
      </c>
      <c r="AA58" s="74">
        <v>0</v>
      </c>
      <c r="AB58" s="75">
        <v>0</v>
      </c>
      <c r="AC58" s="74">
        <v>0</v>
      </c>
      <c r="AD58" s="74">
        <v>10154</v>
      </c>
      <c r="AE58" s="74">
        <f t="shared" si="51"/>
        <v>948695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0</v>
      </c>
      <c r="AO58" s="74">
        <f t="shared" si="55"/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0</v>
      </c>
      <c r="AZ58" s="74">
        <v>0</v>
      </c>
      <c r="BA58" s="74">
        <v>0</v>
      </c>
      <c r="BB58" s="74">
        <v>0</v>
      </c>
      <c r="BC58" s="74">
        <v>0</v>
      </c>
      <c r="BD58" s="75">
        <v>0</v>
      </c>
      <c r="BE58" s="74">
        <v>0</v>
      </c>
      <c r="BF58" s="74">
        <v>0</v>
      </c>
      <c r="BG58" s="74">
        <f t="shared" si="58"/>
        <v>0</v>
      </c>
      <c r="BH58" s="74">
        <f t="shared" si="59"/>
        <v>520968</v>
      </c>
      <c r="BI58" s="74">
        <f t="shared" si="60"/>
        <v>513135</v>
      </c>
      <c r="BJ58" s="74">
        <f t="shared" si="61"/>
        <v>513135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7833</v>
      </c>
      <c r="BO58" s="75">
        <v>0</v>
      </c>
      <c r="BP58" s="74">
        <f t="shared" si="66"/>
        <v>417573</v>
      </c>
      <c r="BQ58" s="74">
        <f t="shared" si="67"/>
        <v>27694</v>
      </c>
      <c r="BR58" s="74">
        <f t="shared" si="68"/>
        <v>27694</v>
      </c>
      <c r="BS58" s="74">
        <f t="shared" si="69"/>
        <v>0</v>
      </c>
      <c r="BT58" s="74">
        <f t="shared" si="70"/>
        <v>0</v>
      </c>
      <c r="BU58" s="74">
        <f t="shared" si="71"/>
        <v>0</v>
      </c>
      <c r="BV58" s="74">
        <f t="shared" si="72"/>
        <v>170539</v>
      </c>
      <c r="BW58" s="74">
        <f t="shared" si="73"/>
        <v>170539</v>
      </c>
      <c r="BX58" s="74">
        <f t="shared" si="74"/>
        <v>0</v>
      </c>
      <c r="BY58" s="74">
        <f t="shared" si="75"/>
        <v>0</v>
      </c>
      <c r="BZ58" s="74">
        <f t="shared" si="76"/>
        <v>4725</v>
      </c>
      <c r="CA58" s="74">
        <f t="shared" si="77"/>
        <v>214615</v>
      </c>
      <c r="CB58" s="74">
        <f t="shared" si="78"/>
        <v>203360</v>
      </c>
      <c r="CC58" s="74">
        <f t="shared" si="79"/>
        <v>0</v>
      </c>
      <c r="CD58" s="74">
        <f t="shared" si="80"/>
        <v>11255</v>
      </c>
      <c r="CE58" s="74">
        <f t="shared" si="81"/>
        <v>0</v>
      </c>
      <c r="CF58" s="75">
        <v>0</v>
      </c>
      <c r="CG58" s="74">
        <f t="shared" si="82"/>
        <v>0</v>
      </c>
      <c r="CH58" s="74">
        <f t="shared" si="83"/>
        <v>10154</v>
      </c>
      <c r="CI58" s="74">
        <f t="shared" si="84"/>
        <v>948695</v>
      </c>
    </row>
    <row r="59" spans="1:87" s="50" customFormat="1" ht="12" customHeight="1">
      <c r="A59" s="53" t="s">
        <v>475</v>
      </c>
      <c r="B59" s="54" t="s">
        <v>579</v>
      </c>
      <c r="C59" s="53" t="s">
        <v>580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380087</v>
      </c>
      <c r="M59" s="74">
        <f t="shared" si="48"/>
        <v>33482</v>
      </c>
      <c r="N59" s="74">
        <v>33482</v>
      </c>
      <c r="O59" s="74">
        <v>0</v>
      </c>
      <c r="P59" s="74">
        <v>0</v>
      </c>
      <c r="Q59" s="74">
        <v>0</v>
      </c>
      <c r="R59" s="74">
        <f t="shared" si="49"/>
        <v>152726</v>
      </c>
      <c r="S59" s="74">
        <v>0</v>
      </c>
      <c r="T59" s="74">
        <v>152726</v>
      </c>
      <c r="U59" s="74">
        <v>0</v>
      </c>
      <c r="V59" s="74">
        <v>0</v>
      </c>
      <c r="W59" s="74">
        <f t="shared" si="50"/>
        <v>193879</v>
      </c>
      <c r="X59" s="74">
        <v>0</v>
      </c>
      <c r="Y59" s="74">
        <v>180812</v>
      </c>
      <c r="Z59" s="74">
        <v>13067</v>
      </c>
      <c r="AA59" s="74">
        <v>0</v>
      </c>
      <c r="AB59" s="75">
        <v>0</v>
      </c>
      <c r="AC59" s="74">
        <v>0</v>
      </c>
      <c r="AD59" s="74">
        <v>14660</v>
      </c>
      <c r="AE59" s="74">
        <f t="shared" si="51"/>
        <v>394747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0</v>
      </c>
      <c r="AO59" s="74">
        <f t="shared" si="55"/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0</v>
      </c>
      <c r="AZ59" s="74">
        <v>0</v>
      </c>
      <c r="BA59" s="74">
        <v>0</v>
      </c>
      <c r="BB59" s="74">
        <v>0</v>
      </c>
      <c r="BC59" s="74">
        <v>0</v>
      </c>
      <c r="BD59" s="75">
        <v>0</v>
      </c>
      <c r="BE59" s="74">
        <v>0</v>
      </c>
      <c r="BF59" s="74">
        <v>0</v>
      </c>
      <c r="BG59" s="74">
        <f t="shared" si="58"/>
        <v>0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v>0</v>
      </c>
      <c r="BP59" s="74">
        <f t="shared" si="66"/>
        <v>380087</v>
      </c>
      <c r="BQ59" s="74">
        <f t="shared" si="67"/>
        <v>33482</v>
      </c>
      <c r="BR59" s="74">
        <f t="shared" si="68"/>
        <v>33482</v>
      </c>
      <c r="BS59" s="74">
        <f t="shared" si="69"/>
        <v>0</v>
      </c>
      <c r="BT59" s="74">
        <f t="shared" si="70"/>
        <v>0</v>
      </c>
      <c r="BU59" s="74">
        <f t="shared" si="71"/>
        <v>0</v>
      </c>
      <c r="BV59" s="74">
        <f t="shared" si="72"/>
        <v>152726</v>
      </c>
      <c r="BW59" s="74">
        <f t="shared" si="73"/>
        <v>0</v>
      </c>
      <c r="BX59" s="74">
        <f t="shared" si="74"/>
        <v>152726</v>
      </c>
      <c r="BY59" s="74">
        <f t="shared" si="75"/>
        <v>0</v>
      </c>
      <c r="BZ59" s="74">
        <f t="shared" si="76"/>
        <v>0</v>
      </c>
      <c r="CA59" s="74">
        <f t="shared" si="77"/>
        <v>193879</v>
      </c>
      <c r="CB59" s="74">
        <f t="shared" si="78"/>
        <v>0</v>
      </c>
      <c r="CC59" s="74">
        <f t="shared" si="79"/>
        <v>180812</v>
      </c>
      <c r="CD59" s="74">
        <f t="shared" si="80"/>
        <v>13067</v>
      </c>
      <c r="CE59" s="74">
        <f t="shared" si="81"/>
        <v>0</v>
      </c>
      <c r="CF59" s="75">
        <v>0</v>
      </c>
      <c r="CG59" s="74">
        <f t="shared" si="82"/>
        <v>0</v>
      </c>
      <c r="CH59" s="74">
        <f t="shared" si="83"/>
        <v>14660</v>
      </c>
      <c r="CI59" s="74">
        <f t="shared" si="84"/>
        <v>394747</v>
      </c>
    </row>
    <row r="60" spans="1:87" s="50" customFormat="1" ht="12" customHeight="1">
      <c r="A60" s="53" t="s">
        <v>475</v>
      </c>
      <c r="B60" s="54" t="s">
        <v>581</v>
      </c>
      <c r="C60" s="53" t="s">
        <v>582</v>
      </c>
      <c r="D60" s="74">
        <f t="shared" si="45"/>
        <v>1943</v>
      </c>
      <c r="E60" s="74">
        <f t="shared" si="46"/>
        <v>1943</v>
      </c>
      <c r="F60" s="74">
        <v>0</v>
      </c>
      <c r="G60" s="74">
        <v>0</v>
      </c>
      <c r="H60" s="74">
        <v>1943</v>
      </c>
      <c r="I60" s="74">
        <v>0</v>
      </c>
      <c r="J60" s="74">
        <v>0</v>
      </c>
      <c r="K60" s="75">
        <v>0</v>
      </c>
      <c r="L60" s="74">
        <f t="shared" si="47"/>
        <v>429626</v>
      </c>
      <c r="M60" s="74">
        <f t="shared" si="48"/>
        <v>125512</v>
      </c>
      <c r="N60" s="74">
        <v>55222</v>
      </c>
      <c r="O60" s="74">
        <v>0</v>
      </c>
      <c r="P60" s="74">
        <v>62480</v>
      </c>
      <c r="Q60" s="74">
        <v>7810</v>
      </c>
      <c r="R60" s="74">
        <f t="shared" si="49"/>
        <v>105638</v>
      </c>
      <c r="S60" s="74">
        <v>0</v>
      </c>
      <c r="T60" s="74">
        <v>104380</v>
      </c>
      <c r="U60" s="74">
        <v>1258</v>
      </c>
      <c r="V60" s="74">
        <v>0</v>
      </c>
      <c r="W60" s="74">
        <f t="shared" si="50"/>
        <v>198476</v>
      </c>
      <c r="X60" s="74">
        <v>0</v>
      </c>
      <c r="Y60" s="74">
        <v>91314</v>
      </c>
      <c r="Z60" s="74">
        <v>0</v>
      </c>
      <c r="AA60" s="74">
        <v>107162</v>
      </c>
      <c r="AB60" s="75">
        <v>0</v>
      </c>
      <c r="AC60" s="74">
        <v>0</v>
      </c>
      <c r="AD60" s="74">
        <v>0</v>
      </c>
      <c r="AE60" s="74">
        <f t="shared" si="51"/>
        <v>431569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0</v>
      </c>
      <c r="AO60" s="74">
        <f t="shared" si="55"/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0</v>
      </c>
      <c r="BE60" s="74">
        <v>0</v>
      </c>
      <c r="BF60" s="74">
        <v>0</v>
      </c>
      <c r="BG60" s="74">
        <f t="shared" si="58"/>
        <v>0</v>
      </c>
      <c r="BH60" s="74">
        <f t="shared" si="59"/>
        <v>1943</v>
      </c>
      <c r="BI60" s="74">
        <f t="shared" si="60"/>
        <v>1943</v>
      </c>
      <c r="BJ60" s="74">
        <f t="shared" si="61"/>
        <v>0</v>
      </c>
      <c r="BK60" s="74">
        <f t="shared" si="62"/>
        <v>0</v>
      </c>
      <c r="BL60" s="74">
        <f t="shared" si="63"/>
        <v>1943</v>
      </c>
      <c r="BM60" s="74">
        <f t="shared" si="64"/>
        <v>0</v>
      </c>
      <c r="BN60" s="74">
        <f t="shared" si="65"/>
        <v>0</v>
      </c>
      <c r="BO60" s="75">
        <v>0</v>
      </c>
      <c r="BP60" s="74">
        <f t="shared" si="66"/>
        <v>429626</v>
      </c>
      <c r="BQ60" s="74">
        <f t="shared" si="67"/>
        <v>125512</v>
      </c>
      <c r="BR60" s="74">
        <f t="shared" si="68"/>
        <v>55222</v>
      </c>
      <c r="BS60" s="74">
        <f t="shared" si="69"/>
        <v>0</v>
      </c>
      <c r="BT60" s="74">
        <f t="shared" si="70"/>
        <v>62480</v>
      </c>
      <c r="BU60" s="74">
        <f t="shared" si="71"/>
        <v>7810</v>
      </c>
      <c r="BV60" s="74">
        <f t="shared" si="72"/>
        <v>105638</v>
      </c>
      <c r="BW60" s="74">
        <f t="shared" si="73"/>
        <v>0</v>
      </c>
      <c r="BX60" s="74">
        <f t="shared" si="74"/>
        <v>104380</v>
      </c>
      <c r="BY60" s="74">
        <f t="shared" si="75"/>
        <v>1258</v>
      </c>
      <c r="BZ60" s="74">
        <f t="shared" si="76"/>
        <v>0</v>
      </c>
      <c r="CA60" s="74">
        <f t="shared" si="77"/>
        <v>198476</v>
      </c>
      <c r="CB60" s="74">
        <f t="shared" si="78"/>
        <v>0</v>
      </c>
      <c r="CC60" s="74">
        <f t="shared" si="79"/>
        <v>91314</v>
      </c>
      <c r="CD60" s="74">
        <f t="shared" si="80"/>
        <v>0</v>
      </c>
      <c r="CE60" s="74">
        <f t="shared" si="81"/>
        <v>107162</v>
      </c>
      <c r="CF60" s="75">
        <v>0</v>
      </c>
      <c r="CG60" s="74">
        <f t="shared" si="82"/>
        <v>0</v>
      </c>
      <c r="CH60" s="74">
        <f t="shared" si="83"/>
        <v>0</v>
      </c>
      <c r="CI60" s="74">
        <f t="shared" si="84"/>
        <v>431569</v>
      </c>
    </row>
    <row r="61" spans="1:87" s="50" customFormat="1" ht="12" customHeight="1">
      <c r="A61" s="53" t="s">
        <v>475</v>
      </c>
      <c r="B61" s="54" t="s">
        <v>583</v>
      </c>
      <c r="C61" s="53" t="s">
        <v>584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0</v>
      </c>
      <c r="M61" s="74">
        <f t="shared" si="48"/>
        <v>0</v>
      </c>
      <c r="N61" s="74">
        <v>0</v>
      </c>
      <c r="O61" s="74">
        <v>0</v>
      </c>
      <c r="P61" s="74">
        <v>0</v>
      </c>
      <c r="Q61" s="74">
        <v>0</v>
      </c>
      <c r="R61" s="74">
        <f t="shared" si="49"/>
        <v>0</v>
      </c>
      <c r="S61" s="74">
        <v>0</v>
      </c>
      <c r="T61" s="74">
        <v>0</v>
      </c>
      <c r="U61" s="74">
        <v>0</v>
      </c>
      <c r="V61" s="74">
        <v>0</v>
      </c>
      <c r="W61" s="74">
        <f t="shared" si="50"/>
        <v>0</v>
      </c>
      <c r="X61" s="74">
        <v>0</v>
      </c>
      <c r="Y61" s="74">
        <v>0</v>
      </c>
      <c r="Z61" s="74">
        <v>0</v>
      </c>
      <c r="AA61" s="74">
        <v>0</v>
      </c>
      <c r="AB61" s="75">
        <v>0</v>
      </c>
      <c r="AC61" s="74">
        <v>0</v>
      </c>
      <c r="AD61" s="74">
        <v>311641</v>
      </c>
      <c r="AE61" s="74">
        <f t="shared" si="51"/>
        <v>311641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0</v>
      </c>
      <c r="AO61" s="74">
        <f t="shared" si="55"/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0</v>
      </c>
      <c r="AZ61" s="74">
        <v>0</v>
      </c>
      <c r="BA61" s="74">
        <v>0</v>
      </c>
      <c r="BB61" s="74">
        <v>0</v>
      </c>
      <c r="BC61" s="74">
        <v>0</v>
      </c>
      <c r="BD61" s="75">
        <v>0</v>
      </c>
      <c r="BE61" s="74">
        <v>0</v>
      </c>
      <c r="BF61" s="74">
        <v>0</v>
      </c>
      <c r="BG61" s="74">
        <f t="shared" si="58"/>
        <v>0</v>
      </c>
      <c r="BH61" s="74">
        <f t="shared" si="59"/>
        <v>0</v>
      </c>
      <c r="BI61" s="74">
        <f t="shared" si="60"/>
        <v>0</v>
      </c>
      <c r="BJ61" s="74">
        <f t="shared" si="61"/>
        <v>0</v>
      </c>
      <c r="BK61" s="74">
        <f t="shared" si="62"/>
        <v>0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v>0</v>
      </c>
      <c r="BP61" s="74">
        <f t="shared" si="66"/>
        <v>0</v>
      </c>
      <c r="BQ61" s="74">
        <f t="shared" si="67"/>
        <v>0</v>
      </c>
      <c r="BR61" s="74">
        <f t="shared" si="68"/>
        <v>0</v>
      </c>
      <c r="BS61" s="74">
        <f t="shared" si="69"/>
        <v>0</v>
      </c>
      <c r="BT61" s="74">
        <f t="shared" si="70"/>
        <v>0</v>
      </c>
      <c r="BU61" s="74">
        <f t="shared" si="71"/>
        <v>0</v>
      </c>
      <c r="BV61" s="74">
        <f t="shared" si="72"/>
        <v>0</v>
      </c>
      <c r="BW61" s="74">
        <f t="shared" si="73"/>
        <v>0</v>
      </c>
      <c r="BX61" s="74">
        <f t="shared" si="74"/>
        <v>0</v>
      </c>
      <c r="BY61" s="74">
        <f t="shared" si="75"/>
        <v>0</v>
      </c>
      <c r="BZ61" s="74">
        <f t="shared" si="76"/>
        <v>0</v>
      </c>
      <c r="CA61" s="74">
        <f t="shared" si="77"/>
        <v>0</v>
      </c>
      <c r="CB61" s="74">
        <f t="shared" si="78"/>
        <v>0</v>
      </c>
      <c r="CC61" s="74">
        <f t="shared" si="79"/>
        <v>0</v>
      </c>
      <c r="CD61" s="74">
        <f t="shared" si="80"/>
        <v>0</v>
      </c>
      <c r="CE61" s="74">
        <f t="shared" si="81"/>
        <v>0</v>
      </c>
      <c r="CF61" s="75">
        <v>0</v>
      </c>
      <c r="CG61" s="74">
        <f t="shared" si="82"/>
        <v>0</v>
      </c>
      <c r="CH61" s="74">
        <f t="shared" si="83"/>
        <v>311641</v>
      </c>
      <c r="CI61" s="74">
        <f t="shared" si="84"/>
        <v>311641</v>
      </c>
    </row>
    <row r="62" spans="1:87" s="50" customFormat="1" ht="12" customHeight="1">
      <c r="A62" s="53" t="s">
        <v>475</v>
      </c>
      <c r="B62" s="54" t="s">
        <v>585</v>
      </c>
      <c r="C62" s="53" t="s">
        <v>586</v>
      </c>
      <c r="D62" s="74">
        <f t="shared" si="45"/>
        <v>137483</v>
      </c>
      <c r="E62" s="74">
        <f t="shared" si="46"/>
        <v>92184</v>
      </c>
      <c r="F62" s="74">
        <v>0</v>
      </c>
      <c r="G62" s="74">
        <v>16258</v>
      </c>
      <c r="H62" s="74">
        <v>0</v>
      </c>
      <c r="I62" s="74">
        <v>75926</v>
      </c>
      <c r="J62" s="74">
        <v>45299</v>
      </c>
      <c r="K62" s="75">
        <v>0</v>
      </c>
      <c r="L62" s="74">
        <f t="shared" si="47"/>
        <v>1281332</v>
      </c>
      <c r="M62" s="74">
        <f t="shared" si="48"/>
        <v>169059</v>
      </c>
      <c r="N62" s="74">
        <v>60398</v>
      </c>
      <c r="O62" s="74">
        <v>0</v>
      </c>
      <c r="P62" s="74">
        <v>108661</v>
      </c>
      <c r="Q62" s="74">
        <v>0</v>
      </c>
      <c r="R62" s="74">
        <f t="shared" si="49"/>
        <v>330982</v>
      </c>
      <c r="S62" s="74">
        <v>0</v>
      </c>
      <c r="T62" s="74">
        <v>330982</v>
      </c>
      <c r="U62" s="74">
        <v>0</v>
      </c>
      <c r="V62" s="74">
        <v>0</v>
      </c>
      <c r="W62" s="74">
        <f t="shared" si="50"/>
        <v>780330</v>
      </c>
      <c r="X62" s="74">
        <v>10891</v>
      </c>
      <c r="Y62" s="74">
        <v>685340</v>
      </c>
      <c r="Z62" s="74">
        <v>31190</v>
      </c>
      <c r="AA62" s="74">
        <v>52909</v>
      </c>
      <c r="AB62" s="75">
        <v>0</v>
      </c>
      <c r="AC62" s="74">
        <v>961</v>
      </c>
      <c r="AD62" s="74">
        <v>0</v>
      </c>
      <c r="AE62" s="74">
        <f t="shared" si="51"/>
        <v>1418815</v>
      </c>
      <c r="AF62" s="74">
        <f t="shared" si="52"/>
        <v>0</v>
      </c>
      <c r="AG62" s="74">
        <f t="shared" si="53"/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5">
        <v>0</v>
      </c>
      <c r="AN62" s="74">
        <f t="shared" si="54"/>
        <v>0</v>
      </c>
      <c r="AO62" s="74">
        <f t="shared" si="55"/>
        <v>0</v>
      </c>
      <c r="AP62" s="74">
        <v>0</v>
      </c>
      <c r="AQ62" s="74">
        <v>0</v>
      </c>
      <c r="AR62" s="74">
        <v>0</v>
      </c>
      <c r="AS62" s="74">
        <v>0</v>
      </c>
      <c r="AT62" s="74">
        <f t="shared" si="56"/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f t="shared" si="57"/>
        <v>0</v>
      </c>
      <c r="AZ62" s="74">
        <v>0</v>
      </c>
      <c r="BA62" s="74">
        <v>0</v>
      </c>
      <c r="BB62" s="74">
        <v>0</v>
      </c>
      <c r="BC62" s="74">
        <v>0</v>
      </c>
      <c r="BD62" s="75">
        <v>0</v>
      </c>
      <c r="BE62" s="74">
        <v>0</v>
      </c>
      <c r="BF62" s="74">
        <v>0</v>
      </c>
      <c r="BG62" s="74">
        <f t="shared" si="58"/>
        <v>0</v>
      </c>
      <c r="BH62" s="74">
        <f t="shared" si="59"/>
        <v>137483</v>
      </c>
      <c r="BI62" s="74">
        <f t="shared" si="60"/>
        <v>92184</v>
      </c>
      <c r="BJ62" s="74">
        <f t="shared" si="61"/>
        <v>0</v>
      </c>
      <c r="BK62" s="74">
        <f t="shared" si="62"/>
        <v>16258</v>
      </c>
      <c r="BL62" s="74">
        <f t="shared" si="63"/>
        <v>0</v>
      </c>
      <c r="BM62" s="74">
        <f t="shared" si="64"/>
        <v>75926</v>
      </c>
      <c r="BN62" s="74">
        <f t="shared" si="65"/>
        <v>45299</v>
      </c>
      <c r="BO62" s="75">
        <v>0</v>
      </c>
      <c r="BP62" s="74">
        <f t="shared" si="66"/>
        <v>1281332</v>
      </c>
      <c r="BQ62" s="74">
        <f t="shared" si="67"/>
        <v>169059</v>
      </c>
      <c r="BR62" s="74">
        <f t="shared" si="68"/>
        <v>60398</v>
      </c>
      <c r="BS62" s="74">
        <f t="shared" si="69"/>
        <v>0</v>
      </c>
      <c r="BT62" s="74">
        <f t="shared" si="70"/>
        <v>108661</v>
      </c>
      <c r="BU62" s="74">
        <f t="shared" si="71"/>
        <v>0</v>
      </c>
      <c r="BV62" s="74">
        <f t="shared" si="72"/>
        <v>330982</v>
      </c>
      <c r="BW62" s="74">
        <f t="shared" si="73"/>
        <v>0</v>
      </c>
      <c r="BX62" s="74">
        <f t="shared" si="74"/>
        <v>330982</v>
      </c>
      <c r="BY62" s="74">
        <f t="shared" si="75"/>
        <v>0</v>
      </c>
      <c r="BZ62" s="74">
        <f t="shared" si="76"/>
        <v>0</v>
      </c>
      <c r="CA62" s="74">
        <f t="shared" si="77"/>
        <v>780330</v>
      </c>
      <c r="CB62" s="74">
        <f t="shared" si="78"/>
        <v>10891</v>
      </c>
      <c r="CC62" s="74">
        <f t="shared" si="79"/>
        <v>685340</v>
      </c>
      <c r="CD62" s="74">
        <f t="shared" si="80"/>
        <v>31190</v>
      </c>
      <c r="CE62" s="74">
        <f t="shared" si="81"/>
        <v>52909</v>
      </c>
      <c r="CF62" s="75">
        <v>0</v>
      </c>
      <c r="CG62" s="74">
        <f t="shared" si="82"/>
        <v>961</v>
      </c>
      <c r="CH62" s="74">
        <f t="shared" si="83"/>
        <v>0</v>
      </c>
      <c r="CI62" s="74">
        <f t="shared" si="84"/>
        <v>1418815</v>
      </c>
    </row>
    <row r="63" spans="1:87" s="50" customFormat="1" ht="12" customHeight="1">
      <c r="A63" s="53" t="s">
        <v>475</v>
      </c>
      <c r="B63" s="54" t="s">
        <v>587</v>
      </c>
      <c r="C63" s="53" t="s">
        <v>588</v>
      </c>
      <c r="D63" s="74">
        <f t="shared" si="45"/>
        <v>564888</v>
      </c>
      <c r="E63" s="74">
        <f t="shared" si="46"/>
        <v>563949</v>
      </c>
      <c r="F63" s="74">
        <v>0</v>
      </c>
      <c r="G63" s="74">
        <v>563949</v>
      </c>
      <c r="H63" s="74">
        <v>0</v>
      </c>
      <c r="I63" s="74">
        <v>0</v>
      </c>
      <c r="J63" s="74">
        <v>939</v>
      </c>
      <c r="K63" s="75">
        <v>0</v>
      </c>
      <c r="L63" s="74">
        <f t="shared" si="47"/>
        <v>58334</v>
      </c>
      <c r="M63" s="74">
        <f t="shared" si="48"/>
        <v>58334</v>
      </c>
      <c r="N63" s="74">
        <v>58334</v>
      </c>
      <c r="O63" s="74">
        <v>0</v>
      </c>
      <c r="P63" s="74">
        <v>0</v>
      </c>
      <c r="Q63" s="74">
        <v>0</v>
      </c>
      <c r="R63" s="74">
        <f t="shared" si="49"/>
        <v>0</v>
      </c>
      <c r="S63" s="74">
        <v>0</v>
      </c>
      <c r="T63" s="74">
        <v>0</v>
      </c>
      <c r="U63" s="74">
        <v>0</v>
      </c>
      <c r="V63" s="74">
        <v>0</v>
      </c>
      <c r="W63" s="74">
        <f t="shared" si="50"/>
        <v>0</v>
      </c>
      <c r="X63" s="74">
        <v>0</v>
      </c>
      <c r="Y63" s="74">
        <v>0</v>
      </c>
      <c r="Z63" s="74">
        <v>0</v>
      </c>
      <c r="AA63" s="74">
        <v>0</v>
      </c>
      <c r="AB63" s="75">
        <v>0</v>
      </c>
      <c r="AC63" s="74">
        <v>0</v>
      </c>
      <c r="AD63" s="74">
        <v>13197</v>
      </c>
      <c r="AE63" s="74">
        <f t="shared" si="51"/>
        <v>636419</v>
      </c>
      <c r="AF63" s="74">
        <f t="shared" si="52"/>
        <v>0</v>
      </c>
      <c r="AG63" s="74">
        <f t="shared" si="53"/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5">
        <v>0</v>
      </c>
      <c r="AN63" s="74">
        <f t="shared" si="54"/>
        <v>0</v>
      </c>
      <c r="AO63" s="74">
        <f t="shared" si="55"/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f t="shared" si="56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f t="shared" si="57"/>
        <v>0</v>
      </c>
      <c r="AZ63" s="74">
        <v>0</v>
      </c>
      <c r="BA63" s="74">
        <v>0</v>
      </c>
      <c r="BB63" s="74">
        <v>0</v>
      </c>
      <c r="BC63" s="74">
        <v>0</v>
      </c>
      <c r="BD63" s="75">
        <v>0</v>
      </c>
      <c r="BE63" s="74">
        <v>0</v>
      </c>
      <c r="BF63" s="74">
        <v>0</v>
      </c>
      <c r="BG63" s="74">
        <f t="shared" si="58"/>
        <v>0</v>
      </c>
      <c r="BH63" s="74">
        <f t="shared" si="59"/>
        <v>564888</v>
      </c>
      <c r="BI63" s="74">
        <f t="shared" si="60"/>
        <v>563949</v>
      </c>
      <c r="BJ63" s="74">
        <f t="shared" si="61"/>
        <v>0</v>
      </c>
      <c r="BK63" s="74">
        <f t="shared" si="62"/>
        <v>563949</v>
      </c>
      <c r="BL63" s="74">
        <f t="shared" si="63"/>
        <v>0</v>
      </c>
      <c r="BM63" s="74">
        <f t="shared" si="64"/>
        <v>0</v>
      </c>
      <c r="BN63" s="74">
        <f t="shared" si="65"/>
        <v>939</v>
      </c>
      <c r="BO63" s="75">
        <v>0</v>
      </c>
      <c r="BP63" s="74">
        <f t="shared" si="66"/>
        <v>58334</v>
      </c>
      <c r="BQ63" s="74">
        <f t="shared" si="67"/>
        <v>58334</v>
      </c>
      <c r="BR63" s="74">
        <f t="shared" si="68"/>
        <v>58334</v>
      </c>
      <c r="BS63" s="74">
        <f t="shared" si="69"/>
        <v>0</v>
      </c>
      <c r="BT63" s="74">
        <f t="shared" si="70"/>
        <v>0</v>
      </c>
      <c r="BU63" s="74">
        <f t="shared" si="71"/>
        <v>0</v>
      </c>
      <c r="BV63" s="74">
        <f t="shared" si="72"/>
        <v>0</v>
      </c>
      <c r="BW63" s="74">
        <f t="shared" si="73"/>
        <v>0</v>
      </c>
      <c r="BX63" s="74">
        <f t="shared" si="74"/>
        <v>0</v>
      </c>
      <c r="BY63" s="74">
        <f t="shared" si="75"/>
        <v>0</v>
      </c>
      <c r="BZ63" s="74">
        <f t="shared" si="76"/>
        <v>0</v>
      </c>
      <c r="CA63" s="74">
        <f t="shared" si="77"/>
        <v>0</v>
      </c>
      <c r="CB63" s="74">
        <f t="shared" si="78"/>
        <v>0</v>
      </c>
      <c r="CC63" s="74">
        <f t="shared" si="79"/>
        <v>0</v>
      </c>
      <c r="CD63" s="74">
        <f t="shared" si="80"/>
        <v>0</v>
      </c>
      <c r="CE63" s="74">
        <f t="shared" si="81"/>
        <v>0</v>
      </c>
      <c r="CF63" s="75">
        <v>0</v>
      </c>
      <c r="CG63" s="74">
        <f t="shared" si="82"/>
        <v>0</v>
      </c>
      <c r="CH63" s="74">
        <f t="shared" si="83"/>
        <v>13197</v>
      </c>
      <c r="CI63" s="74">
        <f t="shared" si="84"/>
        <v>636419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pane xSplit="3" ySplit="6" topLeftCell="D26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589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590</v>
      </c>
      <c r="B2" s="147" t="s">
        <v>591</v>
      </c>
      <c r="C2" s="156" t="s">
        <v>592</v>
      </c>
      <c r="D2" s="139" t="s">
        <v>593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594</v>
      </c>
      <c r="S2" s="59"/>
      <c r="T2" s="59"/>
      <c r="U2" s="59"/>
      <c r="V2" s="59"/>
      <c r="W2" s="59"/>
      <c r="X2" s="59"/>
      <c r="Y2" s="115"/>
      <c r="Z2" s="139" t="s">
        <v>595</v>
      </c>
      <c r="AA2" s="59"/>
      <c r="AB2" s="59"/>
      <c r="AC2" s="59"/>
      <c r="AD2" s="59"/>
      <c r="AE2" s="59"/>
      <c r="AF2" s="59"/>
      <c r="AG2" s="115"/>
      <c r="AH2" s="139" t="s">
        <v>596</v>
      </c>
      <c r="AI2" s="59"/>
      <c r="AJ2" s="59"/>
      <c r="AK2" s="59"/>
      <c r="AL2" s="59"/>
      <c r="AM2" s="59"/>
      <c r="AN2" s="59"/>
      <c r="AO2" s="115"/>
      <c r="AP2" s="139" t="s">
        <v>597</v>
      </c>
      <c r="AQ2" s="59"/>
      <c r="AR2" s="59"/>
      <c r="AS2" s="59"/>
      <c r="AT2" s="59"/>
      <c r="AU2" s="59"/>
      <c r="AV2" s="59"/>
      <c r="AW2" s="115"/>
      <c r="AX2" s="139" t="s">
        <v>598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599</v>
      </c>
      <c r="E4" s="59"/>
      <c r="F4" s="118"/>
      <c r="G4" s="119" t="s">
        <v>600</v>
      </c>
      <c r="H4" s="59"/>
      <c r="I4" s="118"/>
      <c r="J4" s="159" t="s">
        <v>601</v>
      </c>
      <c r="K4" s="156" t="s">
        <v>602</v>
      </c>
      <c r="L4" s="119" t="s">
        <v>599</v>
      </c>
      <c r="M4" s="59"/>
      <c r="N4" s="118"/>
      <c r="O4" s="119" t="s">
        <v>600</v>
      </c>
      <c r="P4" s="59"/>
      <c r="Q4" s="118"/>
      <c r="R4" s="159" t="s">
        <v>601</v>
      </c>
      <c r="S4" s="156" t="s">
        <v>602</v>
      </c>
      <c r="T4" s="119" t="s">
        <v>599</v>
      </c>
      <c r="U4" s="59"/>
      <c r="V4" s="118"/>
      <c r="W4" s="119" t="s">
        <v>600</v>
      </c>
      <c r="X4" s="59"/>
      <c r="Y4" s="118"/>
      <c r="Z4" s="159" t="s">
        <v>601</v>
      </c>
      <c r="AA4" s="156" t="s">
        <v>602</v>
      </c>
      <c r="AB4" s="119" t="s">
        <v>599</v>
      </c>
      <c r="AC4" s="59"/>
      <c r="AD4" s="118"/>
      <c r="AE4" s="119" t="s">
        <v>600</v>
      </c>
      <c r="AF4" s="59"/>
      <c r="AG4" s="118"/>
      <c r="AH4" s="159" t="s">
        <v>601</v>
      </c>
      <c r="AI4" s="156" t="s">
        <v>602</v>
      </c>
      <c r="AJ4" s="119" t="s">
        <v>599</v>
      </c>
      <c r="AK4" s="59"/>
      <c r="AL4" s="118"/>
      <c r="AM4" s="119" t="s">
        <v>600</v>
      </c>
      <c r="AN4" s="59"/>
      <c r="AO4" s="118"/>
      <c r="AP4" s="159" t="s">
        <v>601</v>
      </c>
      <c r="AQ4" s="156" t="s">
        <v>602</v>
      </c>
      <c r="AR4" s="119" t="s">
        <v>599</v>
      </c>
      <c r="AS4" s="59"/>
      <c r="AT4" s="118"/>
      <c r="AU4" s="119" t="s">
        <v>600</v>
      </c>
      <c r="AV4" s="59"/>
      <c r="AW4" s="118"/>
      <c r="AX4" s="159" t="s">
        <v>601</v>
      </c>
      <c r="AY4" s="156" t="s">
        <v>602</v>
      </c>
      <c r="AZ4" s="119" t="s">
        <v>599</v>
      </c>
      <c r="BA4" s="59"/>
      <c r="BB4" s="118"/>
      <c r="BC4" s="119" t="s">
        <v>600</v>
      </c>
      <c r="BD4" s="59"/>
      <c r="BE4" s="118"/>
    </row>
    <row r="5" spans="1:57" s="45" customFormat="1" ht="22.5">
      <c r="A5" s="160"/>
      <c r="B5" s="148"/>
      <c r="C5" s="157"/>
      <c r="D5" s="140" t="s">
        <v>604</v>
      </c>
      <c r="E5" s="128" t="s">
        <v>605</v>
      </c>
      <c r="F5" s="129" t="s">
        <v>606</v>
      </c>
      <c r="G5" s="118" t="s">
        <v>604</v>
      </c>
      <c r="H5" s="128" t="s">
        <v>605</v>
      </c>
      <c r="I5" s="129" t="s">
        <v>606</v>
      </c>
      <c r="J5" s="160"/>
      <c r="K5" s="157"/>
      <c r="L5" s="140" t="s">
        <v>604</v>
      </c>
      <c r="M5" s="128" t="s">
        <v>605</v>
      </c>
      <c r="N5" s="129" t="s">
        <v>608</v>
      </c>
      <c r="O5" s="140" t="s">
        <v>604</v>
      </c>
      <c r="P5" s="128" t="s">
        <v>605</v>
      </c>
      <c r="Q5" s="129" t="s">
        <v>608</v>
      </c>
      <c r="R5" s="160"/>
      <c r="S5" s="157"/>
      <c r="T5" s="140" t="s">
        <v>604</v>
      </c>
      <c r="U5" s="128" t="s">
        <v>605</v>
      </c>
      <c r="V5" s="129" t="s">
        <v>608</v>
      </c>
      <c r="W5" s="140" t="s">
        <v>604</v>
      </c>
      <c r="X5" s="128" t="s">
        <v>605</v>
      </c>
      <c r="Y5" s="129" t="s">
        <v>608</v>
      </c>
      <c r="Z5" s="160"/>
      <c r="AA5" s="157"/>
      <c r="AB5" s="140" t="s">
        <v>604</v>
      </c>
      <c r="AC5" s="128" t="s">
        <v>605</v>
      </c>
      <c r="AD5" s="129" t="s">
        <v>608</v>
      </c>
      <c r="AE5" s="140" t="s">
        <v>604</v>
      </c>
      <c r="AF5" s="128" t="s">
        <v>605</v>
      </c>
      <c r="AG5" s="129" t="s">
        <v>608</v>
      </c>
      <c r="AH5" s="160"/>
      <c r="AI5" s="157"/>
      <c r="AJ5" s="140" t="s">
        <v>604</v>
      </c>
      <c r="AK5" s="128" t="s">
        <v>605</v>
      </c>
      <c r="AL5" s="129" t="s">
        <v>608</v>
      </c>
      <c r="AM5" s="140" t="s">
        <v>604</v>
      </c>
      <c r="AN5" s="128" t="s">
        <v>605</v>
      </c>
      <c r="AO5" s="129" t="s">
        <v>608</v>
      </c>
      <c r="AP5" s="160"/>
      <c r="AQ5" s="157"/>
      <c r="AR5" s="140" t="s">
        <v>604</v>
      </c>
      <c r="AS5" s="128" t="s">
        <v>605</v>
      </c>
      <c r="AT5" s="129" t="s">
        <v>608</v>
      </c>
      <c r="AU5" s="140" t="s">
        <v>604</v>
      </c>
      <c r="AV5" s="128" t="s">
        <v>605</v>
      </c>
      <c r="AW5" s="129" t="s">
        <v>608</v>
      </c>
      <c r="AX5" s="160"/>
      <c r="AY5" s="157"/>
      <c r="AZ5" s="140" t="s">
        <v>604</v>
      </c>
      <c r="BA5" s="128" t="s">
        <v>605</v>
      </c>
      <c r="BB5" s="129" t="s">
        <v>608</v>
      </c>
      <c r="BC5" s="140" t="s">
        <v>604</v>
      </c>
      <c r="BD5" s="128" t="s">
        <v>605</v>
      </c>
      <c r="BE5" s="129" t="s">
        <v>608</v>
      </c>
    </row>
    <row r="6" spans="1:57" s="46" customFormat="1" ht="13.5">
      <c r="A6" s="161"/>
      <c r="B6" s="149"/>
      <c r="C6" s="158"/>
      <c r="D6" s="141" t="s">
        <v>609</v>
      </c>
      <c r="E6" s="142" t="s">
        <v>609</v>
      </c>
      <c r="F6" s="142" t="s">
        <v>609</v>
      </c>
      <c r="G6" s="141" t="s">
        <v>609</v>
      </c>
      <c r="H6" s="142" t="s">
        <v>609</v>
      </c>
      <c r="I6" s="142" t="s">
        <v>609</v>
      </c>
      <c r="J6" s="161"/>
      <c r="K6" s="158"/>
      <c r="L6" s="141" t="s">
        <v>609</v>
      </c>
      <c r="M6" s="142" t="s">
        <v>609</v>
      </c>
      <c r="N6" s="142" t="s">
        <v>609</v>
      </c>
      <c r="O6" s="141" t="s">
        <v>609</v>
      </c>
      <c r="P6" s="142" t="s">
        <v>609</v>
      </c>
      <c r="Q6" s="142" t="s">
        <v>609</v>
      </c>
      <c r="R6" s="161"/>
      <c r="S6" s="158"/>
      <c r="T6" s="141" t="s">
        <v>609</v>
      </c>
      <c r="U6" s="142" t="s">
        <v>609</v>
      </c>
      <c r="V6" s="142" t="s">
        <v>609</v>
      </c>
      <c r="W6" s="141" t="s">
        <v>609</v>
      </c>
      <c r="X6" s="142" t="s">
        <v>609</v>
      </c>
      <c r="Y6" s="142" t="s">
        <v>609</v>
      </c>
      <c r="Z6" s="161"/>
      <c r="AA6" s="158"/>
      <c r="AB6" s="141" t="s">
        <v>609</v>
      </c>
      <c r="AC6" s="142" t="s">
        <v>609</v>
      </c>
      <c r="AD6" s="142" t="s">
        <v>609</v>
      </c>
      <c r="AE6" s="141" t="s">
        <v>609</v>
      </c>
      <c r="AF6" s="142" t="s">
        <v>609</v>
      </c>
      <c r="AG6" s="142" t="s">
        <v>609</v>
      </c>
      <c r="AH6" s="161"/>
      <c r="AI6" s="158"/>
      <c r="AJ6" s="141" t="s">
        <v>609</v>
      </c>
      <c r="AK6" s="142" t="s">
        <v>609</v>
      </c>
      <c r="AL6" s="142" t="s">
        <v>609</v>
      </c>
      <c r="AM6" s="141" t="s">
        <v>609</v>
      </c>
      <c r="AN6" s="142" t="s">
        <v>609</v>
      </c>
      <c r="AO6" s="142" t="s">
        <v>609</v>
      </c>
      <c r="AP6" s="161"/>
      <c r="AQ6" s="158"/>
      <c r="AR6" s="141" t="s">
        <v>609</v>
      </c>
      <c r="AS6" s="142" t="s">
        <v>609</v>
      </c>
      <c r="AT6" s="142" t="s">
        <v>609</v>
      </c>
      <c r="AU6" s="141" t="s">
        <v>609</v>
      </c>
      <c r="AV6" s="142" t="s">
        <v>609</v>
      </c>
      <c r="AW6" s="142" t="s">
        <v>609</v>
      </c>
      <c r="AX6" s="161"/>
      <c r="AY6" s="158"/>
      <c r="AZ6" s="141" t="s">
        <v>609</v>
      </c>
      <c r="BA6" s="142" t="s">
        <v>609</v>
      </c>
      <c r="BB6" s="142" t="s">
        <v>609</v>
      </c>
      <c r="BC6" s="141" t="s">
        <v>609</v>
      </c>
      <c r="BD6" s="142" t="s">
        <v>609</v>
      </c>
      <c r="BE6" s="142" t="s">
        <v>609</v>
      </c>
    </row>
    <row r="7" spans="1:57" s="61" customFormat="1" ht="12" customHeight="1">
      <c r="A7" s="48" t="s">
        <v>610</v>
      </c>
      <c r="B7" s="48">
        <v>28000</v>
      </c>
      <c r="C7" s="48" t="s">
        <v>606</v>
      </c>
      <c r="D7" s="70">
        <f aca="true" t="shared" si="0" ref="D7:I7">SUM(D8:D48)</f>
        <v>526391</v>
      </c>
      <c r="E7" s="70">
        <f t="shared" si="0"/>
        <v>5441959</v>
      </c>
      <c r="F7" s="70">
        <f t="shared" si="0"/>
        <v>5968350</v>
      </c>
      <c r="G7" s="70">
        <f t="shared" si="0"/>
        <v>29078</v>
      </c>
      <c r="H7" s="70">
        <f t="shared" si="0"/>
        <v>770639</v>
      </c>
      <c r="I7" s="70">
        <f t="shared" si="0"/>
        <v>799717</v>
      </c>
      <c r="J7" s="49">
        <f>COUNTIF(J8:J48,"&lt;&gt;")</f>
        <v>25</v>
      </c>
      <c r="K7" s="49">
        <f>COUNTIF(K8:K48,"&lt;&gt;")</f>
        <v>25</v>
      </c>
      <c r="L7" s="70">
        <f aca="true" t="shared" si="1" ref="L7:Q7">SUM(L8:L48)</f>
        <v>450228</v>
      </c>
      <c r="M7" s="70">
        <f t="shared" si="1"/>
        <v>4981967</v>
      </c>
      <c r="N7" s="70">
        <f t="shared" si="1"/>
        <v>5432195</v>
      </c>
      <c r="O7" s="70">
        <f t="shared" si="1"/>
        <v>19515</v>
      </c>
      <c r="P7" s="70">
        <f t="shared" si="1"/>
        <v>419111</v>
      </c>
      <c r="Q7" s="70">
        <f t="shared" si="1"/>
        <v>438626</v>
      </c>
      <c r="R7" s="49">
        <f>COUNTIF(R8:R48,"&lt;&gt;")</f>
        <v>12</v>
      </c>
      <c r="S7" s="49">
        <f>COUNTIF(S8:S48,"&lt;&gt;")</f>
        <v>12</v>
      </c>
      <c r="T7" s="70">
        <f aca="true" t="shared" si="2" ref="T7:Y7">SUM(T8:T48)</f>
        <v>68924</v>
      </c>
      <c r="U7" s="70">
        <f t="shared" si="2"/>
        <v>373788</v>
      </c>
      <c r="V7" s="70">
        <f t="shared" si="2"/>
        <v>442712</v>
      </c>
      <c r="W7" s="70">
        <f t="shared" si="2"/>
        <v>7243</v>
      </c>
      <c r="X7" s="70">
        <f t="shared" si="2"/>
        <v>278901</v>
      </c>
      <c r="Y7" s="70">
        <f t="shared" si="2"/>
        <v>286144</v>
      </c>
      <c r="Z7" s="49">
        <f>COUNTIF(Z8:Z48,"&lt;&gt;")</f>
        <v>3</v>
      </c>
      <c r="AA7" s="49">
        <f>COUNTIF(AA8:AA48,"&lt;&gt;")</f>
        <v>3</v>
      </c>
      <c r="AB7" s="70">
        <f aca="true" t="shared" si="3" ref="AB7:AG7">SUM(AB8:AB48)</f>
        <v>0</v>
      </c>
      <c r="AC7" s="70">
        <f t="shared" si="3"/>
        <v>86204</v>
      </c>
      <c r="AD7" s="70">
        <f t="shared" si="3"/>
        <v>86204</v>
      </c>
      <c r="AE7" s="70">
        <f t="shared" si="3"/>
        <v>2320</v>
      </c>
      <c r="AF7" s="70">
        <f t="shared" si="3"/>
        <v>72627</v>
      </c>
      <c r="AG7" s="70">
        <f t="shared" si="3"/>
        <v>74947</v>
      </c>
      <c r="AH7" s="49">
        <f>COUNTIF(AH8:AH48,"&lt;&gt;")</f>
        <v>1</v>
      </c>
      <c r="AI7" s="49">
        <f>COUNTIF(AI8:AI48,"&lt;&gt;")</f>
        <v>1</v>
      </c>
      <c r="AJ7" s="70">
        <f aca="true" t="shared" si="4" ref="AJ7:AO7">SUM(AJ8:AJ48)</f>
        <v>7239</v>
      </c>
      <c r="AK7" s="70">
        <f t="shared" si="4"/>
        <v>0</v>
      </c>
      <c r="AL7" s="70">
        <f t="shared" si="4"/>
        <v>7239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COUNTIF(AP8:AP48,"&lt;&gt;")</f>
        <v>0</v>
      </c>
      <c r="AQ7" s="49">
        <f>COUNTIF(AQ8:AQ48,"&lt;&gt;")</f>
        <v>0</v>
      </c>
      <c r="AR7" s="70">
        <f aca="true" t="shared" si="5" ref="AR7:AW7">SUM(AR8:AR48)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COUNTIF(AX8:AX48,"&lt;&gt;")</f>
        <v>0</v>
      </c>
      <c r="AY7" s="49">
        <f>COUNTIF(AY8:AY48,"&lt;&gt;")</f>
        <v>0</v>
      </c>
      <c r="AZ7" s="70">
        <f aca="true" t="shared" si="6" ref="AZ7:BE7">SUM(AZ8:AZ48)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610</v>
      </c>
      <c r="B8" s="64" t="s">
        <v>611</v>
      </c>
      <c r="C8" s="51" t="s">
        <v>612</v>
      </c>
      <c r="D8" s="72">
        <f aca="true" t="shared" si="7" ref="D8:D48">SUM(L8,T8,AB8,AJ8,AR8,AZ8)</f>
        <v>0</v>
      </c>
      <c r="E8" s="72">
        <f aca="true" t="shared" si="8" ref="E8:E48">SUM(M8,U8,AC8,AK8,AS8,BA8)</f>
        <v>0</v>
      </c>
      <c r="F8" s="72">
        <f aca="true" t="shared" si="9" ref="F8:F48">SUM(D8:E8)</f>
        <v>0</v>
      </c>
      <c r="G8" s="72">
        <f aca="true" t="shared" si="10" ref="G8:G48">SUM(O8,W8,AE8,AM8,AU8,BC8)</f>
        <v>0</v>
      </c>
      <c r="H8" s="72">
        <f aca="true" t="shared" si="11" ref="H8:H48">SUM(P8,X8,AF8,AN8,AV8,BD8)</f>
        <v>0</v>
      </c>
      <c r="I8" s="72">
        <f aca="true" t="shared" si="12" ref="I8:I48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610</v>
      </c>
      <c r="B9" s="64" t="s">
        <v>613</v>
      </c>
      <c r="C9" s="51" t="s">
        <v>614</v>
      </c>
      <c r="D9" s="72">
        <f t="shared" si="7"/>
        <v>8509</v>
      </c>
      <c r="E9" s="72">
        <f t="shared" si="8"/>
        <v>315199</v>
      </c>
      <c r="F9" s="72">
        <f t="shared" si="9"/>
        <v>323708</v>
      </c>
      <c r="G9" s="72">
        <f t="shared" si="10"/>
        <v>0</v>
      </c>
      <c r="H9" s="72">
        <f t="shared" si="11"/>
        <v>20366</v>
      </c>
      <c r="I9" s="72">
        <f t="shared" si="12"/>
        <v>20366</v>
      </c>
      <c r="J9" s="65" t="s">
        <v>866</v>
      </c>
      <c r="K9" s="52" t="s">
        <v>867</v>
      </c>
      <c r="L9" s="72">
        <v>0</v>
      </c>
      <c r="M9" s="72">
        <v>0</v>
      </c>
      <c r="N9" s="72">
        <v>0</v>
      </c>
      <c r="O9" s="72">
        <v>0</v>
      </c>
      <c r="P9" s="72">
        <v>20366</v>
      </c>
      <c r="Q9" s="72">
        <v>20366</v>
      </c>
      <c r="R9" s="65" t="s">
        <v>868</v>
      </c>
      <c r="S9" s="52" t="s">
        <v>869</v>
      </c>
      <c r="T9" s="72">
        <v>1270</v>
      </c>
      <c r="U9" s="72">
        <v>228995</v>
      </c>
      <c r="V9" s="72">
        <v>230265</v>
      </c>
      <c r="W9" s="72">
        <v>0</v>
      </c>
      <c r="X9" s="72">
        <v>0</v>
      </c>
      <c r="Y9" s="72">
        <v>0</v>
      </c>
      <c r="Z9" s="65" t="s">
        <v>870</v>
      </c>
      <c r="AA9" s="52" t="s">
        <v>871</v>
      </c>
      <c r="AB9" s="72">
        <v>0</v>
      </c>
      <c r="AC9" s="72">
        <v>86204</v>
      </c>
      <c r="AD9" s="72">
        <v>86204</v>
      </c>
      <c r="AE9" s="72">
        <v>0</v>
      </c>
      <c r="AF9" s="72">
        <v>0</v>
      </c>
      <c r="AG9" s="72">
        <v>0</v>
      </c>
      <c r="AH9" s="65" t="s">
        <v>872</v>
      </c>
      <c r="AI9" s="52" t="s">
        <v>873</v>
      </c>
      <c r="AJ9" s="72">
        <v>7239</v>
      </c>
      <c r="AK9" s="72">
        <v>0</v>
      </c>
      <c r="AL9" s="72">
        <v>7239</v>
      </c>
      <c r="AM9" s="72">
        <v>0</v>
      </c>
      <c r="AN9" s="72">
        <v>0</v>
      </c>
      <c r="AO9" s="72">
        <v>0</v>
      </c>
      <c r="AP9" s="65"/>
      <c r="AQ9" s="52"/>
      <c r="AR9" s="72" t="s">
        <v>874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610</v>
      </c>
      <c r="B10" s="64" t="s">
        <v>623</v>
      </c>
      <c r="C10" s="51" t="s">
        <v>624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610</v>
      </c>
      <c r="B11" s="64" t="s">
        <v>625</v>
      </c>
      <c r="C11" s="51" t="s">
        <v>626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610</v>
      </c>
      <c r="B12" s="54" t="s">
        <v>627</v>
      </c>
      <c r="C12" s="53" t="s">
        <v>628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610</v>
      </c>
      <c r="B13" s="54" t="s">
        <v>629</v>
      </c>
      <c r="C13" s="53" t="s">
        <v>630</v>
      </c>
      <c r="D13" s="74">
        <f t="shared" si="7"/>
        <v>0</v>
      </c>
      <c r="E13" s="74">
        <f t="shared" si="8"/>
        <v>243978</v>
      </c>
      <c r="F13" s="74">
        <f t="shared" si="9"/>
        <v>243978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 t="s">
        <v>875</v>
      </c>
      <c r="K13" s="53" t="s">
        <v>876</v>
      </c>
      <c r="L13" s="74">
        <v>0</v>
      </c>
      <c r="M13" s="74">
        <v>219699</v>
      </c>
      <c r="N13" s="74">
        <v>219699</v>
      </c>
      <c r="O13" s="74">
        <v>0</v>
      </c>
      <c r="P13" s="74">
        <v>0</v>
      </c>
      <c r="Q13" s="74">
        <v>0</v>
      </c>
      <c r="R13" s="54" t="s">
        <v>877</v>
      </c>
      <c r="S13" s="53" t="s">
        <v>878</v>
      </c>
      <c r="T13" s="74">
        <v>0</v>
      </c>
      <c r="U13" s="74">
        <v>24279</v>
      </c>
      <c r="V13" s="74">
        <v>24279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610</v>
      </c>
      <c r="B14" s="54" t="s">
        <v>635</v>
      </c>
      <c r="C14" s="53" t="s">
        <v>636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610</v>
      </c>
      <c r="B15" s="54" t="s">
        <v>637</v>
      </c>
      <c r="C15" s="53" t="s">
        <v>638</v>
      </c>
      <c r="D15" s="74">
        <f t="shared" si="7"/>
        <v>29847</v>
      </c>
      <c r="E15" s="74">
        <f t="shared" si="8"/>
        <v>704276</v>
      </c>
      <c r="F15" s="74">
        <f t="shared" si="9"/>
        <v>734123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 t="s">
        <v>879</v>
      </c>
      <c r="K15" s="53" t="s">
        <v>880</v>
      </c>
      <c r="L15" s="74">
        <v>29847</v>
      </c>
      <c r="M15" s="74">
        <v>704276</v>
      </c>
      <c r="N15" s="74">
        <v>734123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610</v>
      </c>
      <c r="B16" s="54" t="s">
        <v>639</v>
      </c>
      <c r="C16" s="53" t="s">
        <v>640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610</v>
      </c>
      <c r="B17" s="54" t="s">
        <v>641</v>
      </c>
      <c r="C17" s="53" t="s">
        <v>642</v>
      </c>
      <c r="D17" s="74">
        <f t="shared" si="7"/>
        <v>175173</v>
      </c>
      <c r="E17" s="74">
        <f t="shared" si="8"/>
        <v>0</v>
      </c>
      <c r="F17" s="74">
        <f t="shared" si="9"/>
        <v>175173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 t="s">
        <v>881</v>
      </c>
      <c r="K17" s="53" t="s">
        <v>882</v>
      </c>
      <c r="L17" s="74">
        <v>175173</v>
      </c>
      <c r="M17" s="74">
        <v>0</v>
      </c>
      <c r="N17" s="74">
        <v>175173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610</v>
      </c>
      <c r="B18" s="54" t="s">
        <v>645</v>
      </c>
      <c r="C18" s="53" t="s">
        <v>646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610</v>
      </c>
      <c r="B19" s="54" t="s">
        <v>647</v>
      </c>
      <c r="C19" s="53" t="s">
        <v>648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610</v>
      </c>
      <c r="B20" s="54" t="s">
        <v>649</v>
      </c>
      <c r="C20" s="53" t="s">
        <v>650</v>
      </c>
      <c r="D20" s="74">
        <f t="shared" si="7"/>
        <v>16209</v>
      </c>
      <c r="E20" s="74">
        <f t="shared" si="8"/>
        <v>415630</v>
      </c>
      <c r="F20" s="74">
        <f t="shared" si="9"/>
        <v>431839</v>
      </c>
      <c r="G20" s="74">
        <f t="shared" si="10"/>
        <v>2320</v>
      </c>
      <c r="H20" s="74">
        <f t="shared" si="11"/>
        <v>61503</v>
      </c>
      <c r="I20" s="74">
        <f t="shared" si="12"/>
        <v>63823</v>
      </c>
      <c r="J20" s="54" t="s">
        <v>883</v>
      </c>
      <c r="K20" s="53" t="s">
        <v>884</v>
      </c>
      <c r="L20" s="74">
        <v>16209</v>
      </c>
      <c r="M20" s="74">
        <v>415630</v>
      </c>
      <c r="N20" s="74">
        <v>431839</v>
      </c>
      <c r="O20" s="74">
        <v>0</v>
      </c>
      <c r="P20" s="74">
        <v>0</v>
      </c>
      <c r="Q20" s="74">
        <v>0</v>
      </c>
      <c r="R20" s="54" t="s">
        <v>885</v>
      </c>
      <c r="S20" s="53" t="s">
        <v>886</v>
      </c>
      <c r="T20" s="74">
        <v>0</v>
      </c>
      <c r="U20" s="74">
        <v>0</v>
      </c>
      <c r="V20" s="74">
        <v>0</v>
      </c>
      <c r="W20" s="74">
        <v>0</v>
      </c>
      <c r="X20" s="74">
        <v>54062</v>
      </c>
      <c r="Y20" s="74">
        <v>54062</v>
      </c>
      <c r="Z20" s="54" t="s">
        <v>887</v>
      </c>
      <c r="AA20" s="53" t="s">
        <v>888</v>
      </c>
      <c r="AB20" s="74">
        <v>0</v>
      </c>
      <c r="AC20" s="74">
        <v>0</v>
      </c>
      <c r="AD20" s="74">
        <v>0</v>
      </c>
      <c r="AE20" s="74">
        <v>2320</v>
      </c>
      <c r="AF20" s="74">
        <v>7441</v>
      </c>
      <c r="AG20" s="74">
        <v>9761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610</v>
      </c>
      <c r="B21" s="54" t="s">
        <v>657</v>
      </c>
      <c r="C21" s="53" t="s">
        <v>658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610</v>
      </c>
      <c r="B22" s="54" t="s">
        <v>659</v>
      </c>
      <c r="C22" s="53" t="s">
        <v>660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/>
      <c r="K22" s="53"/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610</v>
      </c>
      <c r="B23" s="54" t="s">
        <v>661</v>
      </c>
      <c r="C23" s="53" t="s">
        <v>662</v>
      </c>
      <c r="D23" s="74">
        <f t="shared" si="7"/>
        <v>0</v>
      </c>
      <c r="E23" s="74">
        <f t="shared" si="8"/>
        <v>0</v>
      </c>
      <c r="F23" s="74">
        <f t="shared" si="9"/>
        <v>0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/>
      <c r="K23" s="53"/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610</v>
      </c>
      <c r="B24" s="54" t="s">
        <v>663</v>
      </c>
      <c r="C24" s="53" t="s">
        <v>664</v>
      </c>
      <c r="D24" s="74">
        <f t="shared" si="7"/>
        <v>52966</v>
      </c>
      <c r="E24" s="74">
        <f t="shared" si="8"/>
        <v>753457</v>
      </c>
      <c r="F24" s="74">
        <f t="shared" si="9"/>
        <v>806423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 t="s">
        <v>889</v>
      </c>
      <c r="K24" s="53" t="s">
        <v>890</v>
      </c>
      <c r="L24" s="74">
        <v>52966</v>
      </c>
      <c r="M24" s="74">
        <v>753457</v>
      </c>
      <c r="N24" s="74">
        <v>806423</v>
      </c>
      <c r="O24" s="74">
        <v>0</v>
      </c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610</v>
      </c>
      <c r="B25" s="54" t="s">
        <v>667</v>
      </c>
      <c r="C25" s="53" t="s">
        <v>668</v>
      </c>
      <c r="D25" s="74">
        <f t="shared" si="7"/>
        <v>0</v>
      </c>
      <c r="E25" s="74">
        <f t="shared" si="8"/>
        <v>195678</v>
      </c>
      <c r="F25" s="74">
        <f t="shared" si="9"/>
        <v>195678</v>
      </c>
      <c r="G25" s="74">
        <f t="shared" si="10"/>
        <v>0</v>
      </c>
      <c r="H25" s="74">
        <f t="shared" si="11"/>
        <v>57365</v>
      </c>
      <c r="I25" s="74">
        <f t="shared" si="12"/>
        <v>57365</v>
      </c>
      <c r="J25" s="54" t="s">
        <v>891</v>
      </c>
      <c r="K25" s="53" t="s">
        <v>892</v>
      </c>
      <c r="L25" s="74">
        <v>0</v>
      </c>
      <c r="M25" s="74">
        <v>195678</v>
      </c>
      <c r="N25" s="74">
        <v>195678</v>
      </c>
      <c r="O25" s="74">
        <v>0</v>
      </c>
      <c r="P25" s="74">
        <v>0</v>
      </c>
      <c r="Q25" s="74">
        <v>0</v>
      </c>
      <c r="R25" s="54" t="s">
        <v>885</v>
      </c>
      <c r="S25" s="53" t="s">
        <v>886</v>
      </c>
      <c r="T25" s="74">
        <v>0</v>
      </c>
      <c r="U25" s="74">
        <v>0</v>
      </c>
      <c r="V25" s="74">
        <v>0</v>
      </c>
      <c r="W25" s="74">
        <v>0</v>
      </c>
      <c r="X25" s="74">
        <v>57365</v>
      </c>
      <c r="Y25" s="74">
        <v>57365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610</v>
      </c>
      <c r="B26" s="54" t="s">
        <v>671</v>
      </c>
      <c r="C26" s="53" t="s">
        <v>672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610</v>
      </c>
      <c r="B27" s="54" t="s">
        <v>673</v>
      </c>
      <c r="C27" s="53" t="s">
        <v>674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610</v>
      </c>
      <c r="B28" s="54" t="s">
        <v>675</v>
      </c>
      <c r="C28" s="53" t="s">
        <v>676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610</v>
      </c>
      <c r="B29" s="54" t="s">
        <v>677</v>
      </c>
      <c r="C29" s="53" t="s">
        <v>678</v>
      </c>
      <c r="D29" s="74">
        <f t="shared" si="7"/>
        <v>0</v>
      </c>
      <c r="E29" s="74">
        <f t="shared" si="8"/>
        <v>0</v>
      </c>
      <c r="F29" s="74">
        <f t="shared" si="9"/>
        <v>0</v>
      </c>
      <c r="G29" s="74">
        <f t="shared" si="10"/>
        <v>0</v>
      </c>
      <c r="H29" s="74">
        <f t="shared" si="11"/>
        <v>0</v>
      </c>
      <c r="I29" s="74">
        <f t="shared" si="12"/>
        <v>0</v>
      </c>
      <c r="J29" s="54"/>
      <c r="K29" s="53"/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610</v>
      </c>
      <c r="B30" s="54" t="s">
        <v>679</v>
      </c>
      <c r="C30" s="53" t="s">
        <v>680</v>
      </c>
      <c r="D30" s="74">
        <f t="shared" si="7"/>
        <v>0</v>
      </c>
      <c r="E30" s="74">
        <f t="shared" si="8"/>
        <v>0</v>
      </c>
      <c r="F30" s="74">
        <f t="shared" si="9"/>
        <v>0</v>
      </c>
      <c r="G30" s="74">
        <f t="shared" si="10"/>
        <v>19515</v>
      </c>
      <c r="H30" s="74">
        <f t="shared" si="11"/>
        <v>86095</v>
      </c>
      <c r="I30" s="74">
        <f t="shared" si="12"/>
        <v>105610</v>
      </c>
      <c r="J30" s="54" t="s">
        <v>887</v>
      </c>
      <c r="K30" s="53" t="s">
        <v>888</v>
      </c>
      <c r="L30" s="74">
        <v>0</v>
      </c>
      <c r="M30" s="74">
        <v>0</v>
      </c>
      <c r="N30" s="74">
        <v>0</v>
      </c>
      <c r="O30" s="74">
        <v>19515</v>
      </c>
      <c r="P30" s="74">
        <v>86095</v>
      </c>
      <c r="Q30" s="74">
        <v>105610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610</v>
      </c>
      <c r="B31" s="54" t="s">
        <v>681</v>
      </c>
      <c r="C31" s="53" t="s">
        <v>682</v>
      </c>
      <c r="D31" s="74">
        <f t="shared" si="7"/>
        <v>0</v>
      </c>
      <c r="E31" s="74">
        <f t="shared" si="8"/>
        <v>45717</v>
      </c>
      <c r="F31" s="74">
        <f t="shared" si="9"/>
        <v>45717</v>
      </c>
      <c r="G31" s="74">
        <f t="shared" si="10"/>
        <v>0</v>
      </c>
      <c r="H31" s="74">
        <f t="shared" si="11"/>
        <v>0</v>
      </c>
      <c r="I31" s="74">
        <f t="shared" si="12"/>
        <v>0</v>
      </c>
      <c r="J31" s="54" t="s">
        <v>877</v>
      </c>
      <c r="K31" s="53" t="s">
        <v>878</v>
      </c>
      <c r="L31" s="74">
        <v>0</v>
      </c>
      <c r="M31" s="74">
        <v>25009</v>
      </c>
      <c r="N31" s="74">
        <v>25009</v>
      </c>
      <c r="O31" s="74">
        <v>0</v>
      </c>
      <c r="P31" s="74">
        <v>0</v>
      </c>
      <c r="Q31" s="74">
        <v>0</v>
      </c>
      <c r="R31" s="54" t="s">
        <v>875</v>
      </c>
      <c r="S31" s="53" t="s">
        <v>876</v>
      </c>
      <c r="T31" s="74">
        <v>0</v>
      </c>
      <c r="U31" s="74">
        <v>20708</v>
      </c>
      <c r="V31" s="74">
        <v>20708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610</v>
      </c>
      <c r="B32" s="54" t="s">
        <v>683</v>
      </c>
      <c r="C32" s="53" t="s">
        <v>684</v>
      </c>
      <c r="D32" s="74">
        <f t="shared" si="7"/>
        <v>0</v>
      </c>
      <c r="E32" s="74">
        <f t="shared" si="8"/>
        <v>0</v>
      </c>
      <c r="F32" s="74">
        <f t="shared" si="9"/>
        <v>0</v>
      </c>
      <c r="G32" s="74">
        <f t="shared" si="10"/>
        <v>0</v>
      </c>
      <c r="H32" s="74">
        <f t="shared" si="11"/>
        <v>0</v>
      </c>
      <c r="I32" s="74">
        <f t="shared" si="12"/>
        <v>0</v>
      </c>
      <c r="J32" s="54"/>
      <c r="K32" s="53"/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610</v>
      </c>
      <c r="B33" s="54" t="s">
        <v>685</v>
      </c>
      <c r="C33" s="53" t="s">
        <v>686</v>
      </c>
      <c r="D33" s="74">
        <f t="shared" si="7"/>
        <v>0</v>
      </c>
      <c r="E33" s="74">
        <f t="shared" si="8"/>
        <v>23970</v>
      </c>
      <c r="F33" s="74">
        <f t="shared" si="9"/>
        <v>23970</v>
      </c>
      <c r="G33" s="74">
        <f t="shared" si="10"/>
        <v>0</v>
      </c>
      <c r="H33" s="74">
        <f t="shared" si="11"/>
        <v>0</v>
      </c>
      <c r="I33" s="74">
        <f t="shared" si="12"/>
        <v>0</v>
      </c>
      <c r="J33" s="54" t="s">
        <v>877</v>
      </c>
      <c r="K33" s="53" t="s">
        <v>878</v>
      </c>
      <c r="L33" s="74">
        <v>0</v>
      </c>
      <c r="M33" s="74">
        <v>23970</v>
      </c>
      <c r="N33" s="74">
        <v>23970</v>
      </c>
      <c r="O33" s="74">
        <v>0</v>
      </c>
      <c r="P33" s="74">
        <v>0</v>
      </c>
      <c r="Q33" s="74">
        <v>0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610</v>
      </c>
      <c r="B34" s="54" t="s">
        <v>687</v>
      </c>
      <c r="C34" s="53" t="s">
        <v>688</v>
      </c>
      <c r="D34" s="74">
        <f t="shared" si="7"/>
        <v>46332</v>
      </c>
      <c r="E34" s="74">
        <f t="shared" si="8"/>
        <v>313190</v>
      </c>
      <c r="F34" s="74">
        <f t="shared" si="9"/>
        <v>359522</v>
      </c>
      <c r="G34" s="74">
        <f t="shared" si="10"/>
        <v>0</v>
      </c>
      <c r="H34" s="74">
        <f t="shared" si="11"/>
        <v>0</v>
      </c>
      <c r="I34" s="74">
        <f t="shared" si="12"/>
        <v>0</v>
      </c>
      <c r="J34" s="54" t="s">
        <v>870</v>
      </c>
      <c r="K34" s="53" t="s">
        <v>871</v>
      </c>
      <c r="L34" s="74">
        <v>0</v>
      </c>
      <c r="M34" s="74">
        <v>313190</v>
      </c>
      <c r="N34" s="74">
        <v>313190</v>
      </c>
      <c r="O34" s="74">
        <v>0</v>
      </c>
      <c r="P34" s="74">
        <v>0</v>
      </c>
      <c r="Q34" s="74">
        <v>0</v>
      </c>
      <c r="R34" s="54" t="s">
        <v>872</v>
      </c>
      <c r="S34" s="53" t="s">
        <v>873</v>
      </c>
      <c r="T34" s="74">
        <v>46332</v>
      </c>
      <c r="U34" s="74">
        <v>0</v>
      </c>
      <c r="V34" s="74">
        <v>46332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610</v>
      </c>
      <c r="B35" s="54" t="s">
        <v>689</v>
      </c>
      <c r="C35" s="53" t="s">
        <v>690</v>
      </c>
      <c r="D35" s="74">
        <f t="shared" si="7"/>
        <v>4769</v>
      </c>
      <c r="E35" s="74">
        <f t="shared" si="8"/>
        <v>200610</v>
      </c>
      <c r="F35" s="74">
        <f t="shared" si="9"/>
        <v>205379</v>
      </c>
      <c r="G35" s="74">
        <f t="shared" si="10"/>
        <v>0</v>
      </c>
      <c r="H35" s="74">
        <f t="shared" si="11"/>
        <v>65186</v>
      </c>
      <c r="I35" s="74">
        <f t="shared" si="12"/>
        <v>65186</v>
      </c>
      <c r="J35" s="54" t="s">
        <v>891</v>
      </c>
      <c r="K35" s="53" t="s">
        <v>892</v>
      </c>
      <c r="L35" s="74">
        <v>0</v>
      </c>
      <c r="M35" s="74">
        <v>100804</v>
      </c>
      <c r="N35" s="74">
        <v>100804</v>
      </c>
      <c r="O35" s="74">
        <v>0</v>
      </c>
      <c r="P35" s="74">
        <v>0</v>
      </c>
      <c r="Q35" s="74">
        <v>0</v>
      </c>
      <c r="R35" s="54" t="s">
        <v>883</v>
      </c>
      <c r="S35" s="53" t="s">
        <v>884</v>
      </c>
      <c r="T35" s="74">
        <v>4769</v>
      </c>
      <c r="U35" s="74">
        <v>99806</v>
      </c>
      <c r="V35" s="74">
        <v>104575</v>
      </c>
      <c r="W35" s="74">
        <v>0</v>
      </c>
      <c r="X35" s="74">
        <v>0</v>
      </c>
      <c r="Y35" s="74">
        <v>0</v>
      </c>
      <c r="Z35" s="54" t="s">
        <v>885</v>
      </c>
      <c r="AA35" s="53" t="s">
        <v>886</v>
      </c>
      <c r="AB35" s="74">
        <v>0</v>
      </c>
      <c r="AC35" s="74">
        <v>0</v>
      </c>
      <c r="AD35" s="74">
        <v>0</v>
      </c>
      <c r="AE35" s="74">
        <v>0</v>
      </c>
      <c r="AF35" s="74">
        <v>65186</v>
      </c>
      <c r="AG35" s="74">
        <v>65186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610</v>
      </c>
      <c r="B36" s="54" t="s">
        <v>691</v>
      </c>
      <c r="C36" s="53" t="s">
        <v>692</v>
      </c>
      <c r="D36" s="74">
        <f t="shared" si="7"/>
        <v>16553</v>
      </c>
      <c r="E36" s="74">
        <f t="shared" si="8"/>
        <v>615272</v>
      </c>
      <c r="F36" s="74">
        <f t="shared" si="9"/>
        <v>631825</v>
      </c>
      <c r="G36" s="74">
        <f t="shared" si="10"/>
        <v>0</v>
      </c>
      <c r="H36" s="74">
        <f t="shared" si="11"/>
        <v>114627</v>
      </c>
      <c r="I36" s="74">
        <f t="shared" si="12"/>
        <v>114627</v>
      </c>
      <c r="J36" s="54" t="s">
        <v>893</v>
      </c>
      <c r="K36" s="53" t="s">
        <v>894</v>
      </c>
      <c r="L36" s="74">
        <v>0</v>
      </c>
      <c r="M36" s="74">
        <v>615272</v>
      </c>
      <c r="N36" s="74">
        <v>615272</v>
      </c>
      <c r="O36" s="74">
        <v>0</v>
      </c>
      <c r="P36" s="74">
        <v>114627</v>
      </c>
      <c r="Q36" s="74">
        <v>114627</v>
      </c>
      <c r="R36" s="54" t="s">
        <v>872</v>
      </c>
      <c r="S36" s="53" t="s">
        <v>873</v>
      </c>
      <c r="T36" s="74">
        <v>16553</v>
      </c>
      <c r="U36" s="74">
        <v>0</v>
      </c>
      <c r="V36" s="74">
        <v>16553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610</v>
      </c>
      <c r="B37" s="54" t="s">
        <v>695</v>
      </c>
      <c r="C37" s="53" t="s">
        <v>696</v>
      </c>
      <c r="D37" s="74">
        <f t="shared" si="7"/>
        <v>10204</v>
      </c>
      <c r="E37" s="74">
        <f t="shared" si="8"/>
        <v>153227</v>
      </c>
      <c r="F37" s="74">
        <f t="shared" si="9"/>
        <v>163431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 t="s">
        <v>889</v>
      </c>
      <c r="K37" s="53" t="s">
        <v>890</v>
      </c>
      <c r="L37" s="74">
        <v>10204</v>
      </c>
      <c r="M37" s="74">
        <v>153227</v>
      </c>
      <c r="N37" s="74">
        <v>163431</v>
      </c>
      <c r="O37" s="74">
        <v>0</v>
      </c>
      <c r="P37" s="74">
        <v>0</v>
      </c>
      <c r="Q37" s="74">
        <v>0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610</v>
      </c>
      <c r="B38" s="54" t="s">
        <v>697</v>
      </c>
      <c r="C38" s="53" t="s">
        <v>698</v>
      </c>
      <c r="D38" s="74">
        <f t="shared" si="7"/>
        <v>10857</v>
      </c>
      <c r="E38" s="74">
        <f t="shared" si="8"/>
        <v>194680</v>
      </c>
      <c r="F38" s="74">
        <f t="shared" si="9"/>
        <v>205537</v>
      </c>
      <c r="G38" s="74">
        <f t="shared" si="10"/>
        <v>7243</v>
      </c>
      <c r="H38" s="74">
        <f t="shared" si="11"/>
        <v>37455</v>
      </c>
      <c r="I38" s="74">
        <f t="shared" si="12"/>
        <v>44698</v>
      </c>
      <c r="J38" s="54" t="s">
        <v>883</v>
      </c>
      <c r="K38" s="53" t="s">
        <v>884</v>
      </c>
      <c r="L38" s="74">
        <v>10857</v>
      </c>
      <c r="M38" s="74">
        <v>194680</v>
      </c>
      <c r="N38" s="74">
        <v>205537</v>
      </c>
      <c r="O38" s="74">
        <v>0</v>
      </c>
      <c r="P38" s="74">
        <v>0</v>
      </c>
      <c r="Q38" s="74">
        <v>0</v>
      </c>
      <c r="R38" s="54" t="s">
        <v>887</v>
      </c>
      <c r="S38" s="53" t="s">
        <v>888</v>
      </c>
      <c r="T38" s="74" t="s">
        <v>874</v>
      </c>
      <c r="U38" s="74" t="s">
        <v>874</v>
      </c>
      <c r="V38" s="74">
        <v>0</v>
      </c>
      <c r="W38" s="74">
        <v>7243</v>
      </c>
      <c r="X38" s="74">
        <v>37455</v>
      </c>
      <c r="Y38" s="74">
        <v>44698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610</v>
      </c>
      <c r="B39" s="54" t="s">
        <v>699</v>
      </c>
      <c r="C39" s="53" t="s">
        <v>700</v>
      </c>
      <c r="D39" s="74">
        <f t="shared" si="7"/>
        <v>0</v>
      </c>
      <c r="E39" s="74">
        <f t="shared" si="8"/>
        <v>67012</v>
      </c>
      <c r="F39" s="74">
        <f t="shared" si="9"/>
        <v>67012</v>
      </c>
      <c r="G39" s="74">
        <f t="shared" si="10"/>
        <v>0</v>
      </c>
      <c r="H39" s="74">
        <f t="shared" si="11"/>
        <v>99010</v>
      </c>
      <c r="I39" s="74">
        <f t="shared" si="12"/>
        <v>99010</v>
      </c>
      <c r="J39" s="54" t="s">
        <v>895</v>
      </c>
      <c r="K39" s="53" t="s">
        <v>896</v>
      </c>
      <c r="L39" s="74">
        <v>0</v>
      </c>
      <c r="M39" s="74">
        <v>67012</v>
      </c>
      <c r="N39" s="74">
        <v>67012</v>
      </c>
      <c r="O39" s="74">
        <v>0</v>
      </c>
      <c r="P39" s="74">
        <v>99010</v>
      </c>
      <c r="Q39" s="74">
        <v>99010</v>
      </c>
      <c r="R39" s="54"/>
      <c r="S39" s="53"/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610</v>
      </c>
      <c r="B40" s="54" t="s">
        <v>703</v>
      </c>
      <c r="C40" s="53" t="s">
        <v>704</v>
      </c>
      <c r="D40" s="74">
        <f t="shared" si="7"/>
        <v>11675</v>
      </c>
      <c r="E40" s="74">
        <f t="shared" si="8"/>
        <v>73777</v>
      </c>
      <c r="F40" s="74">
        <f t="shared" si="9"/>
        <v>85452</v>
      </c>
      <c r="G40" s="74">
        <f t="shared" si="10"/>
        <v>0</v>
      </c>
      <c r="H40" s="74">
        <f t="shared" si="11"/>
        <v>65127</v>
      </c>
      <c r="I40" s="74">
        <f t="shared" si="12"/>
        <v>65127</v>
      </c>
      <c r="J40" s="54" t="s">
        <v>895</v>
      </c>
      <c r="K40" s="53" t="s">
        <v>896</v>
      </c>
      <c r="L40" s="74">
        <v>11675</v>
      </c>
      <c r="M40" s="74">
        <v>73777</v>
      </c>
      <c r="N40" s="74">
        <v>85452</v>
      </c>
      <c r="O40" s="74">
        <v>0</v>
      </c>
      <c r="P40" s="74">
        <v>65127</v>
      </c>
      <c r="Q40" s="74">
        <v>65127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610</v>
      </c>
      <c r="B41" s="54" t="s">
        <v>705</v>
      </c>
      <c r="C41" s="53" t="s">
        <v>706</v>
      </c>
      <c r="D41" s="74">
        <f t="shared" si="7"/>
        <v>0</v>
      </c>
      <c r="E41" s="74">
        <f t="shared" si="8"/>
        <v>345742</v>
      </c>
      <c r="F41" s="74">
        <f t="shared" si="9"/>
        <v>345742</v>
      </c>
      <c r="G41" s="74">
        <f t="shared" si="10"/>
        <v>0</v>
      </c>
      <c r="H41" s="74">
        <f t="shared" si="11"/>
        <v>42436</v>
      </c>
      <c r="I41" s="74">
        <f t="shared" si="12"/>
        <v>42436</v>
      </c>
      <c r="J41" s="54" t="s">
        <v>897</v>
      </c>
      <c r="K41" s="53" t="s">
        <v>898</v>
      </c>
      <c r="L41" s="74">
        <v>0</v>
      </c>
      <c r="M41" s="74">
        <v>345742</v>
      </c>
      <c r="N41" s="74">
        <v>345742</v>
      </c>
      <c r="O41" s="74">
        <v>0</v>
      </c>
      <c r="P41" s="74">
        <v>0</v>
      </c>
      <c r="Q41" s="74">
        <v>0</v>
      </c>
      <c r="R41" s="54" t="s">
        <v>866</v>
      </c>
      <c r="S41" s="53" t="s">
        <v>867</v>
      </c>
      <c r="T41" s="74">
        <v>0</v>
      </c>
      <c r="U41" s="74">
        <v>0</v>
      </c>
      <c r="V41" s="74">
        <v>0</v>
      </c>
      <c r="W41" s="74">
        <v>0</v>
      </c>
      <c r="X41" s="74">
        <v>42436</v>
      </c>
      <c r="Y41" s="74">
        <v>42436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610</v>
      </c>
      <c r="B42" s="54" t="s">
        <v>709</v>
      </c>
      <c r="C42" s="53" t="s">
        <v>710</v>
      </c>
      <c r="D42" s="74">
        <f t="shared" si="7"/>
        <v>673</v>
      </c>
      <c r="E42" s="74">
        <f t="shared" si="8"/>
        <v>121382</v>
      </c>
      <c r="F42" s="74">
        <f t="shared" si="9"/>
        <v>122055</v>
      </c>
      <c r="G42" s="74">
        <f t="shared" si="10"/>
        <v>0</v>
      </c>
      <c r="H42" s="74">
        <f t="shared" si="11"/>
        <v>46276</v>
      </c>
      <c r="I42" s="74">
        <f t="shared" si="12"/>
        <v>46276</v>
      </c>
      <c r="J42" s="54" t="s">
        <v>868</v>
      </c>
      <c r="K42" s="53" t="s">
        <v>869</v>
      </c>
      <c r="L42" s="74">
        <v>673</v>
      </c>
      <c r="M42" s="74">
        <v>121382</v>
      </c>
      <c r="N42" s="74">
        <v>122055</v>
      </c>
      <c r="O42" s="74">
        <v>0</v>
      </c>
      <c r="P42" s="74">
        <v>0</v>
      </c>
      <c r="Q42" s="74">
        <v>0</v>
      </c>
      <c r="R42" s="54" t="s">
        <v>866</v>
      </c>
      <c r="S42" s="53" t="s">
        <v>867</v>
      </c>
      <c r="T42" s="74">
        <v>0</v>
      </c>
      <c r="U42" s="74">
        <v>0</v>
      </c>
      <c r="V42" s="74">
        <v>0</v>
      </c>
      <c r="W42" s="74">
        <v>0</v>
      </c>
      <c r="X42" s="74">
        <v>46276</v>
      </c>
      <c r="Y42" s="74">
        <v>46276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610</v>
      </c>
      <c r="B43" s="54" t="s">
        <v>711</v>
      </c>
      <c r="C43" s="53" t="s">
        <v>712</v>
      </c>
      <c r="D43" s="74">
        <f t="shared" si="7"/>
        <v>0</v>
      </c>
      <c r="E43" s="74">
        <f t="shared" si="8"/>
        <v>362998</v>
      </c>
      <c r="F43" s="74">
        <f t="shared" si="9"/>
        <v>362998</v>
      </c>
      <c r="G43" s="74">
        <f t="shared" si="10"/>
        <v>0</v>
      </c>
      <c r="H43" s="74">
        <f t="shared" si="11"/>
        <v>41307</v>
      </c>
      <c r="I43" s="74">
        <f t="shared" si="12"/>
        <v>41307</v>
      </c>
      <c r="J43" s="54" t="s">
        <v>897</v>
      </c>
      <c r="K43" s="53" t="s">
        <v>898</v>
      </c>
      <c r="L43" s="74">
        <v>0</v>
      </c>
      <c r="M43" s="74">
        <v>362998</v>
      </c>
      <c r="N43" s="74">
        <v>362998</v>
      </c>
      <c r="O43" s="74">
        <v>0</v>
      </c>
      <c r="P43" s="74">
        <v>0</v>
      </c>
      <c r="Q43" s="74">
        <v>0</v>
      </c>
      <c r="R43" s="54" t="s">
        <v>866</v>
      </c>
      <c r="S43" s="53" t="s">
        <v>867</v>
      </c>
      <c r="T43" s="74">
        <v>0</v>
      </c>
      <c r="U43" s="74">
        <v>0</v>
      </c>
      <c r="V43" s="74">
        <v>0</v>
      </c>
      <c r="W43" s="74">
        <v>0</v>
      </c>
      <c r="X43" s="74">
        <v>41307</v>
      </c>
      <c r="Y43" s="74">
        <v>41307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610</v>
      </c>
      <c r="B44" s="54" t="s">
        <v>713</v>
      </c>
      <c r="C44" s="53" t="s">
        <v>714</v>
      </c>
      <c r="D44" s="74">
        <f t="shared" si="7"/>
        <v>0</v>
      </c>
      <c r="E44" s="74">
        <f t="shared" si="8"/>
        <v>296164</v>
      </c>
      <c r="F44" s="74">
        <f t="shared" si="9"/>
        <v>296164</v>
      </c>
      <c r="G44" s="74">
        <f t="shared" si="10"/>
        <v>0</v>
      </c>
      <c r="H44" s="74">
        <f t="shared" si="11"/>
        <v>33886</v>
      </c>
      <c r="I44" s="74">
        <f t="shared" si="12"/>
        <v>33886</v>
      </c>
      <c r="J44" s="54" t="s">
        <v>893</v>
      </c>
      <c r="K44" s="53" t="s">
        <v>894</v>
      </c>
      <c r="L44" s="74">
        <v>0</v>
      </c>
      <c r="M44" s="74">
        <v>296164</v>
      </c>
      <c r="N44" s="74">
        <v>296164</v>
      </c>
      <c r="O44" s="74">
        <v>0</v>
      </c>
      <c r="P44" s="74">
        <v>33886</v>
      </c>
      <c r="Q44" s="74">
        <v>33886</v>
      </c>
      <c r="R44" s="54"/>
      <c r="S44" s="53"/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610</v>
      </c>
      <c r="B45" s="54" t="s">
        <v>715</v>
      </c>
      <c r="C45" s="53" t="s">
        <v>716</v>
      </c>
      <c r="D45" s="74">
        <f t="shared" si="7"/>
        <v>17280</v>
      </c>
      <c r="E45" s="74">
        <f t="shared" si="8"/>
        <v>0</v>
      </c>
      <c r="F45" s="74">
        <f t="shared" si="9"/>
        <v>17280</v>
      </c>
      <c r="G45" s="74">
        <f t="shared" si="10"/>
        <v>0</v>
      </c>
      <c r="H45" s="74">
        <f t="shared" si="11"/>
        <v>0</v>
      </c>
      <c r="I45" s="74">
        <f t="shared" si="12"/>
        <v>0</v>
      </c>
      <c r="J45" s="54" t="s">
        <v>872</v>
      </c>
      <c r="K45" s="53" t="s">
        <v>873</v>
      </c>
      <c r="L45" s="74">
        <v>17280</v>
      </c>
      <c r="M45" s="74">
        <v>0</v>
      </c>
      <c r="N45" s="74">
        <v>17280</v>
      </c>
      <c r="O45" s="74">
        <v>0</v>
      </c>
      <c r="P45" s="74">
        <v>0</v>
      </c>
      <c r="Q45" s="74">
        <v>0</v>
      </c>
      <c r="R45" s="54"/>
      <c r="S45" s="53"/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610</v>
      </c>
      <c r="B46" s="54" t="s">
        <v>717</v>
      </c>
      <c r="C46" s="53" t="s">
        <v>718</v>
      </c>
      <c r="D46" s="74">
        <f t="shared" si="7"/>
        <v>27607</v>
      </c>
      <c r="E46" s="74">
        <f t="shared" si="8"/>
        <v>0</v>
      </c>
      <c r="F46" s="74">
        <f t="shared" si="9"/>
        <v>27607</v>
      </c>
      <c r="G46" s="74">
        <f t="shared" si="10"/>
        <v>0</v>
      </c>
      <c r="H46" s="74">
        <f t="shared" si="11"/>
        <v>0</v>
      </c>
      <c r="I46" s="74">
        <f t="shared" si="12"/>
        <v>0</v>
      </c>
      <c r="J46" s="54" t="s">
        <v>872</v>
      </c>
      <c r="K46" s="53" t="s">
        <v>873</v>
      </c>
      <c r="L46" s="74">
        <v>27607</v>
      </c>
      <c r="M46" s="74">
        <v>0</v>
      </c>
      <c r="N46" s="74">
        <v>27607</v>
      </c>
      <c r="O46" s="74">
        <v>0</v>
      </c>
      <c r="P46" s="74">
        <v>0</v>
      </c>
      <c r="Q46" s="74">
        <v>0</v>
      </c>
      <c r="R46" s="54"/>
      <c r="S46" s="53"/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610</v>
      </c>
      <c r="B47" s="54" t="s">
        <v>719</v>
      </c>
      <c r="C47" s="53" t="s">
        <v>720</v>
      </c>
      <c r="D47" s="74">
        <f t="shared" si="7"/>
        <v>52465</v>
      </c>
      <c r="E47" s="74">
        <f t="shared" si="8"/>
        <v>0</v>
      </c>
      <c r="F47" s="74">
        <f t="shared" si="9"/>
        <v>52465</v>
      </c>
      <c r="G47" s="74">
        <f t="shared" si="10"/>
        <v>0</v>
      </c>
      <c r="H47" s="74">
        <f t="shared" si="11"/>
        <v>0</v>
      </c>
      <c r="I47" s="74">
        <f t="shared" si="12"/>
        <v>0</v>
      </c>
      <c r="J47" s="54" t="s">
        <v>881</v>
      </c>
      <c r="K47" s="53" t="s">
        <v>882</v>
      </c>
      <c r="L47" s="74">
        <v>52465</v>
      </c>
      <c r="M47" s="74">
        <v>0</v>
      </c>
      <c r="N47" s="74">
        <v>52465</v>
      </c>
      <c r="O47" s="74">
        <v>0</v>
      </c>
      <c r="P47" s="74">
        <v>0</v>
      </c>
      <c r="Q47" s="74">
        <v>0</v>
      </c>
      <c r="R47" s="54"/>
      <c r="S47" s="53"/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610</v>
      </c>
      <c r="B48" s="54" t="s">
        <v>721</v>
      </c>
      <c r="C48" s="53" t="s">
        <v>722</v>
      </c>
      <c r="D48" s="74">
        <f t="shared" si="7"/>
        <v>45272</v>
      </c>
      <c r="E48" s="74">
        <f t="shared" si="8"/>
        <v>0</v>
      </c>
      <c r="F48" s="74">
        <f t="shared" si="9"/>
        <v>45272</v>
      </c>
      <c r="G48" s="74">
        <f t="shared" si="10"/>
        <v>0</v>
      </c>
      <c r="H48" s="74">
        <f t="shared" si="11"/>
        <v>0</v>
      </c>
      <c r="I48" s="74">
        <f t="shared" si="12"/>
        <v>0</v>
      </c>
      <c r="J48" s="54" t="s">
        <v>881</v>
      </c>
      <c r="K48" s="53" t="s">
        <v>882</v>
      </c>
      <c r="L48" s="74">
        <v>45272</v>
      </c>
      <c r="M48" s="74">
        <v>0</v>
      </c>
      <c r="N48" s="74">
        <v>45272</v>
      </c>
      <c r="O48" s="74">
        <v>0</v>
      </c>
      <c r="P48" s="74">
        <v>0</v>
      </c>
      <c r="Q48" s="74">
        <v>0</v>
      </c>
      <c r="R48" s="54"/>
      <c r="S48" s="53"/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54"/>
      <c r="AA48" s="53"/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723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724</v>
      </c>
      <c r="B2" s="147" t="s">
        <v>725</v>
      </c>
      <c r="C2" s="156" t="s">
        <v>602</v>
      </c>
      <c r="D2" s="165" t="s">
        <v>726</v>
      </c>
      <c r="E2" s="166"/>
      <c r="F2" s="143" t="s">
        <v>727</v>
      </c>
      <c r="G2" s="60"/>
      <c r="H2" s="60"/>
      <c r="I2" s="118"/>
      <c r="J2" s="143" t="s">
        <v>728</v>
      </c>
      <c r="K2" s="60"/>
      <c r="L2" s="60"/>
      <c r="M2" s="118"/>
      <c r="N2" s="143" t="s">
        <v>729</v>
      </c>
      <c r="O2" s="60"/>
      <c r="P2" s="60"/>
      <c r="Q2" s="118"/>
      <c r="R2" s="143" t="s">
        <v>730</v>
      </c>
      <c r="S2" s="60"/>
      <c r="T2" s="60"/>
      <c r="U2" s="118"/>
      <c r="V2" s="143" t="s">
        <v>731</v>
      </c>
      <c r="W2" s="60"/>
      <c r="X2" s="60"/>
      <c r="Y2" s="118"/>
      <c r="Z2" s="143" t="s">
        <v>732</v>
      </c>
      <c r="AA2" s="60"/>
      <c r="AB2" s="60"/>
      <c r="AC2" s="118"/>
      <c r="AD2" s="143" t="s">
        <v>733</v>
      </c>
      <c r="AE2" s="60"/>
      <c r="AF2" s="60"/>
      <c r="AG2" s="118"/>
      <c r="AH2" s="143" t="s">
        <v>734</v>
      </c>
      <c r="AI2" s="60"/>
      <c r="AJ2" s="60"/>
      <c r="AK2" s="118"/>
      <c r="AL2" s="143" t="s">
        <v>735</v>
      </c>
      <c r="AM2" s="60"/>
      <c r="AN2" s="60"/>
      <c r="AO2" s="118"/>
      <c r="AP2" s="143" t="s">
        <v>736</v>
      </c>
      <c r="AQ2" s="60"/>
      <c r="AR2" s="60"/>
      <c r="AS2" s="118"/>
      <c r="AT2" s="143" t="s">
        <v>737</v>
      </c>
      <c r="AU2" s="60"/>
      <c r="AV2" s="60"/>
      <c r="AW2" s="118"/>
      <c r="AX2" s="143" t="s">
        <v>738</v>
      </c>
      <c r="AY2" s="60"/>
      <c r="AZ2" s="60"/>
      <c r="BA2" s="118"/>
      <c r="BB2" s="143" t="s">
        <v>739</v>
      </c>
      <c r="BC2" s="60"/>
      <c r="BD2" s="60"/>
      <c r="BE2" s="118"/>
      <c r="BF2" s="143" t="s">
        <v>740</v>
      </c>
      <c r="BG2" s="60"/>
      <c r="BH2" s="60"/>
      <c r="BI2" s="118"/>
      <c r="BJ2" s="143" t="s">
        <v>741</v>
      </c>
      <c r="BK2" s="60"/>
      <c r="BL2" s="60"/>
      <c r="BM2" s="118"/>
      <c r="BN2" s="143" t="s">
        <v>742</v>
      </c>
      <c r="BO2" s="60"/>
      <c r="BP2" s="60"/>
      <c r="BQ2" s="118"/>
      <c r="BR2" s="143" t="s">
        <v>743</v>
      </c>
      <c r="BS2" s="60"/>
      <c r="BT2" s="60"/>
      <c r="BU2" s="118"/>
      <c r="BV2" s="143" t="s">
        <v>744</v>
      </c>
      <c r="BW2" s="60"/>
      <c r="BX2" s="60"/>
      <c r="BY2" s="118"/>
      <c r="BZ2" s="143" t="s">
        <v>745</v>
      </c>
      <c r="CA2" s="60"/>
      <c r="CB2" s="60"/>
      <c r="CC2" s="118"/>
      <c r="CD2" s="143" t="s">
        <v>746</v>
      </c>
      <c r="CE2" s="60"/>
      <c r="CF2" s="60"/>
      <c r="CG2" s="118"/>
      <c r="CH2" s="143" t="s">
        <v>747</v>
      </c>
      <c r="CI2" s="60"/>
      <c r="CJ2" s="60"/>
      <c r="CK2" s="118"/>
      <c r="CL2" s="143" t="s">
        <v>748</v>
      </c>
      <c r="CM2" s="60"/>
      <c r="CN2" s="60"/>
      <c r="CO2" s="118"/>
      <c r="CP2" s="143" t="s">
        <v>749</v>
      </c>
      <c r="CQ2" s="60"/>
      <c r="CR2" s="60"/>
      <c r="CS2" s="118"/>
      <c r="CT2" s="143" t="s">
        <v>750</v>
      </c>
      <c r="CU2" s="60"/>
      <c r="CV2" s="60"/>
      <c r="CW2" s="118"/>
      <c r="CX2" s="143" t="s">
        <v>751</v>
      </c>
      <c r="CY2" s="60"/>
      <c r="CZ2" s="60"/>
      <c r="DA2" s="118"/>
      <c r="DB2" s="143" t="s">
        <v>752</v>
      </c>
      <c r="DC2" s="60"/>
      <c r="DD2" s="60"/>
      <c r="DE2" s="118"/>
      <c r="DF2" s="143" t="s">
        <v>753</v>
      </c>
      <c r="DG2" s="60"/>
      <c r="DH2" s="60"/>
      <c r="DI2" s="118"/>
      <c r="DJ2" s="143" t="s">
        <v>754</v>
      </c>
      <c r="DK2" s="60"/>
      <c r="DL2" s="60"/>
      <c r="DM2" s="118"/>
      <c r="DN2" s="143" t="s">
        <v>755</v>
      </c>
      <c r="DO2" s="60"/>
      <c r="DP2" s="60"/>
      <c r="DQ2" s="118"/>
      <c r="DR2" s="143" t="s">
        <v>756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599</v>
      </c>
      <c r="E4" s="159" t="s">
        <v>600</v>
      </c>
      <c r="F4" s="159" t="s">
        <v>757</v>
      </c>
      <c r="G4" s="159" t="s">
        <v>758</v>
      </c>
      <c r="H4" s="159" t="s">
        <v>599</v>
      </c>
      <c r="I4" s="159" t="s">
        <v>600</v>
      </c>
      <c r="J4" s="159" t="s">
        <v>757</v>
      </c>
      <c r="K4" s="159" t="s">
        <v>758</v>
      </c>
      <c r="L4" s="159" t="s">
        <v>599</v>
      </c>
      <c r="M4" s="159" t="s">
        <v>600</v>
      </c>
      <c r="N4" s="159" t="s">
        <v>757</v>
      </c>
      <c r="O4" s="159" t="s">
        <v>758</v>
      </c>
      <c r="P4" s="159" t="s">
        <v>599</v>
      </c>
      <c r="Q4" s="159" t="s">
        <v>600</v>
      </c>
      <c r="R4" s="159" t="s">
        <v>757</v>
      </c>
      <c r="S4" s="159" t="s">
        <v>758</v>
      </c>
      <c r="T4" s="159" t="s">
        <v>599</v>
      </c>
      <c r="U4" s="159" t="s">
        <v>600</v>
      </c>
      <c r="V4" s="159" t="s">
        <v>757</v>
      </c>
      <c r="W4" s="159" t="s">
        <v>758</v>
      </c>
      <c r="X4" s="159" t="s">
        <v>599</v>
      </c>
      <c r="Y4" s="159" t="s">
        <v>600</v>
      </c>
      <c r="Z4" s="159" t="s">
        <v>757</v>
      </c>
      <c r="AA4" s="159" t="s">
        <v>758</v>
      </c>
      <c r="AB4" s="159" t="s">
        <v>599</v>
      </c>
      <c r="AC4" s="159" t="s">
        <v>600</v>
      </c>
      <c r="AD4" s="159" t="s">
        <v>757</v>
      </c>
      <c r="AE4" s="159" t="s">
        <v>758</v>
      </c>
      <c r="AF4" s="159" t="s">
        <v>599</v>
      </c>
      <c r="AG4" s="159" t="s">
        <v>600</v>
      </c>
      <c r="AH4" s="159" t="s">
        <v>757</v>
      </c>
      <c r="AI4" s="159" t="s">
        <v>758</v>
      </c>
      <c r="AJ4" s="159" t="s">
        <v>599</v>
      </c>
      <c r="AK4" s="159" t="s">
        <v>600</v>
      </c>
      <c r="AL4" s="159" t="s">
        <v>757</v>
      </c>
      <c r="AM4" s="159" t="s">
        <v>758</v>
      </c>
      <c r="AN4" s="159" t="s">
        <v>599</v>
      </c>
      <c r="AO4" s="159" t="s">
        <v>600</v>
      </c>
      <c r="AP4" s="159" t="s">
        <v>757</v>
      </c>
      <c r="AQ4" s="159" t="s">
        <v>758</v>
      </c>
      <c r="AR4" s="159" t="s">
        <v>599</v>
      </c>
      <c r="AS4" s="159" t="s">
        <v>600</v>
      </c>
      <c r="AT4" s="159" t="s">
        <v>757</v>
      </c>
      <c r="AU4" s="159" t="s">
        <v>758</v>
      </c>
      <c r="AV4" s="159" t="s">
        <v>599</v>
      </c>
      <c r="AW4" s="159" t="s">
        <v>600</v>
      </c>
      <c r="AX4" s="159" t="s">
        <v>757</v>
      </c>
      <c r="AY4" s="159" t="s">
        <v>758</v>
      </c>
      <c r="AZ4" s="159" t="s">
        <v>599</v>
      </c>
      <c r="BA4" s="159" t="s">
        <v>600</v>
      </c>
      <c r="BB4" s="159" t="s">
        <v>757</v>
      </c>
      <c r="BC4" s="159" t="s">
        <v>758</v>
      </c>
      <c r="BD4" s="159" t="s">
        <v>599</v>
      </c>
      <c r="BE4" s="159" t="s">
        <v>600</v>
      </c>
      <c r="BF4" s="159" t="s">
        <v>757</v>
      </c>
      <c r="BG4" s="159" t="s">
        <v>758</v>
      </c>
      <c r="BH4" s="159" t="s">
        <v>599</v>
      </c>
      <c r="BI4" s="159" t="s">
        <v>600</v>
      </c>
      <c r="BJ4" s="159" t="s">
        <v>757</v>
      </c>
      <c r="BK4" s="159" t="s">
        <v>758</v>
      </c>
      <c r="BL4" s="159" t="s">
        <v>599</v>
      </c>
      <c r="BM4" s="159" t="s">
        <v>600</v>
      </c>
      <c r="BN4" s="159" t="s">
        <v>757</v>
      </c>
      <c r="BO4" s="159" t="s">
        <v>758</v>
      </c>
      <c r="BP4" s="159" t="s">
        <v>599</v>
      </c>
      <c r="BQ4" s="159" t="s">
        <v>600</v>
      </c>
      <c r="BR4" s="159" t="s">
        <v>757</v>
      </c>
      <c r="BS4" s="159" t="s">
        <v>758</v>
      </c>
      <c r="BT4" s="159" t="s">
        <v>599</v>
      </c>
      <c r="BU4" s="159" t="s">
        <v>600</v>
      </c>
      <c r="BV4" s="159" t="s">
        <v>757</v>
      </c>
      <c r="BW4" s="159" t="s">
        <v>758</v>
      </c>
      <c r="BX4" s="159" t="s">
        <v>599</v>
      </c>
      <c r="BY4" s="159" t="s">
        <v>600</v>
      </c>
      <c r="BZ4" s="159" t="s">
        <v>757</v>
      </c>
      <c r="CA4" s="159" t="s">
        <v>758</v>
      </c>
      <c r="CB4" s="159" t="s">
        <v>599</v>
      </c>
      <c r="CC4" s="159" t="s">
        <v>600</v>
      </c>
      <c r="CD4" s="159" t="s">
        <v>757</v>
      </c>
      <c r="CE4" s="159" t="s">
        <v>758</v>
      </c>
      <c r="CF4" s="159" t="s">
        <v>599</v>
      </c>
      <c r="CG4" s="159" t="s">
        <v>600</v>
      </c>
      <c r="CH4" s="159" t="s">
        <v>757</v>
      </c>
      <c r="CI4" s="159" t="s">
        <v>758</v>
      </c>
      <c r="CJ4" s="159" t="s">
        <v>599</v>
      </c>
      <c r="CK4" s="159" t="s">
        <v>600</v>
      </c>
      <c r="CL4" s="159" t="s">
        <v>757</v>
      </c>
      <c r="CM4" s="159" t="s">
        <v>758</v>
      </c>
      <c r="CN4" s="159" t="s">
        <v>599</v>
      </c>
      <c r="CO4" s="159" t="s">
        <v>600</v>
      </c>
      <c r="CP4" s="159" t="s">
        <v>757</v>
      </c>
      <c r="CQ4" s="159" t="s">
        <v>758</v>
      </c>
      <c r="CR4" s="159" t="s">
        <v>599</v>
      </c>
      <c r="CS4" s="159" t="s">
        <v>600</v>
      </c>
      <c r="CT4" s="159" t="s">
        <v>757</v>
      </c>
      <c r="CU4" s="159" t="s">
        <v>758</v>
      </c>
      <c r="CV4" s="159" t="s">
        <v>599</v>
      </c>
      <c r="CW4" s="159" t="s">
        <v>600</v>
      </c>
      <c r="CX4" s="159" t="s">
        <v>757</v>
      </c>
      <c r="CY4" s="159" t="s">
        <v>758</v>
      </c>
      <c r="CZ4" s="159" t="s">
        <v>599</v>
      </c>
      <c r="DA4" s="159" t="s">
        <v>600</v>
      </c>
      <c r="DB4" s="159" t="s">
        <v>757</v>
      </c>
      <c r="DC4" s="159" t="s">
        <v>758</v>
      </c>
      <c r="DD4" s="159" t="s">
        <v>599</v>
      </c>
      <c r="DE4" s="159" t="s">
        <v>600</v>
      </c>
      <c r="DF4" s="159" t="s">
        <v>757</v>
      </c>
      <c r="DG4" s="159" t="s">
        <v>758</v>
      </c>
      <c r="DH4" s="159" t="s">
        <v>599</v>
      </c>
      <c r="DI4" s="159" t="s">
        <v>600</v>
      </c>
      <c r="DJ4" s="159" t="s">
        <v>757</v>
      </c>
      <c r="DK4" s="159" t="s">
        <v>758</v>
      </c>
      <c r="DL4" s="159" t="s">
        <v>599</v>
      </c>
      <c r="DM4" s="159" t="s">
        <v>600</v>
      </c>
      <c r="DN4" s="159" t="s">
        <v>757</v>
      </c>
      <c r="DO4" s="159" t="s">
        <v>758</v>
      </c>
      <c r="DP4" s="159" t="s">
        <v>599</v>
      </c>
      <c r="DQ4" s="159" t="s">
        <v>600</v>
      </c>
      <c r="DR4" s="159" t="s">
        <v>757</v>
      </c>
      <c r="DS4" s="159" t="s">
        <v>758</v>
      </c>
      <c r="DT4" s="159" t="s">
        <v>599</v>
      </c>
      <c r="DU4" s="159" t="s">
        <v>600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609</v>
      </c>
      <c r="E6" s="142" t="s">
        <v>609</v>
      </c>
      <c r="F6" s="164"/>
      <c r="G6" s="161"/>
      <c r="H6" s="142" t="s">
        <v>609</v>
      </c>
      <c r="I6" s="142" t="s">
        <v>609</v>
      </c>
      <c r="J6" s="164"/>
      <c r="K6" s="161"/>
      <c r="L6" s="142" t="s">
        <v>609</v>
      </c>
      <c r="M6" s="142" t="s">
        <v>609</v>
      </c>
      <c r="N6" s="164"/>
      <c r="O6" s="161"/>
      <c r="P6" s="142" t="s">
        <v>609</v>
      </c>
      <c r="Q6" s="142" t="s">
        <v>609</v>
      </c>
      <c r="R6" s="164"/>
      <c r="S6" s="161"/>
      <c r="T6" s="142" t="s">
        <v>609</v>
      </c>
      <c r="U6" s="142" t="s">
        <v>609</v>
      </c>
      <c r="V6" s="164"/>
      <c r="W6" s="161"/>
      <c r="X6" s="142" t="s">
        <v>609</v>
      </c>
      <c r="Y6" s="142" t="s">
        <v>609</v>
      </c>
      <c r="Z6" s="164"/>
      <c r="AA6" s="161"/>
      <c r="AB6" s="142" t="s">
        <v>609</v>
      </c>
      <c r="AC6" s="142" t="s">
        <v>609</v>
      </c>
      <c r="AD6" s="164"/>
      <c r="AE6" s="161"/>
      <c r="AF6" s="142" t="s">
        <v>609</v>
      </c>
      <c r="AG6" s="142" t="s">
        <v>609</v>
      </c>
      <c r="AH6" s="164"/>
      <c r="AI6" s="161"/>
      <c r="AJ6" s="142" t="s">
        <v>609</v>
      </c>
      <c r="AK6" s="142" t="s">
        <v>609</v>
      </c>
      <c r="AL6" s="164"/>
      <c r="AM6" s="161"/>
      <c r="AN6" s="142" t="s">
        <v>609</v>
      </c>
      <c r="AO6" s="142" t="s">
        <v>609</v>
      </c>
      <c r="AP6" s="164"/>
      <c r="AQ6" s="161"/>
      <c r="AR6" s="142" t="s">
        <v>609</v>
      </c>
      <c r="AS6" s="142" t="s">
        <v>609</v>
      </c>
      <c r="AT6" s="164"/>
      <c r="AU6" s="161"/>
      <c r="AV6" s="142" t="s">
        <v>609</v>
      </c>
      <c r="AW6" s="142" t="s">
        <v>609</v>
      </c>
      <c r="AX6" s="164"/>
      <c r="AY6" s="161"/>
      <c r="AZ6" s="142" t="s">
        <v>609</v>
      </c>
      <c r="BA6" s="142" t="s">
        <v>609</v>
      </c>
      <c r="BB6" s="164"/>
      <c r="BC6" s="161"/>
      <c r="BD6" s="142" t="s">
        <v>609</v>
      </c>
      <c r="BE6" s="142" t="s">
        <v>609</v>
      </c>
      <c r="BF6" s="164"/>
      <c r="BG6" s="161"/>
      <c r="BH6" s="142" t="s">
        <v>609</v>
      </c>
      <c r="BI6" s="142" t="s">
        <v>609</v>
      </c>
      <c r="BJ6" s="164"/>
      <c r="BK6" s="161"/>
      <c r="BL6" s="142" t="s">
        <v>609</v>
      </c>
      <c r="BM6" s="142" t="s">
        <v>609</v>
      </c>
      <c r="BN6" s="164"/>
      <c r="BO6" s="161"/>
      <c r="BP6" s="142" t="s">
        <v>609</v>
      </c>
      <c r="BQ6" s="142" t="s">
        <v>609</v>
      </c>
      <c r="BR6" s="164"/>
      <c r="BS6" s="161"/>
      <c r="BT6" s="142" t="s">
        <v>609</v>
      </c>
      <c r="BU6" s="142" t="s">
        <v>609</v>
      </c>
      <c r="BV6" s="164"/>
      <c r="BW6" s="161"/>
      <c r="BX6" s="142" t="s">
        <v>609</v>
      </c>
      <c r="BY6" s="142" t="s">
        <v>609</v>
      </c>
      <c r="BZ6" s="164"/>
      <c r="CA6" s="161"/>
      <c r="CB6" s="142" t="s">
        <v>609</v>
      </c>
      <c r="CC6" s="142" t="s">
        <v>609</v>
      </c>
      <c r="CD6" s="164"/>
      <c r="CE6" s="161"/>
      <c r="CF6" s="142" t="s">
        <v>609</v>
      </c>
      <c r="CG6" s="142" t="s">
        <v>609</v>
      </c>
      <c r="CH6" s="164"/>
      <c r="CI6" s="161"/>
      <c r="CJ6" s="142" t="s">
        <v>609</v>
      </c>
      <c r="CK6" s="142" t="s">
        <v>609</v>
      </c>
      <c r="CL6" s="164"/>
      <c r="CM6" s="161"/>
      <c r="CN6" s="142" t="s">
        <v>609</v>
      </c>
      <c r="CO6" s="142" t="s">
        <v>609</v>
      </c>
      <c r="CP6" s="164"/>
      <c r="CQ6" s="161"/>
      <c r="CR6" s="142" t="s">
        <v>609</v>
      </c>
      <c r="CS6" s="142" t="s">
        <v>609</v>
      </c>
      <c r="CT6" s="164"/>
      <c r="CU6" s="161"/>
      <c r="CV6" s="142" t="s">
        <v>609</v>
      </c>
      <c r="CW6" s="142" t="s">
        <v>609</v>
      </c>
      <c r="CX6" s="164"/>
      <c r="CY6" s="161"/>
      <c r="CZ6" s="142" t="s">
        <v>609</v>
      </c>
      <c r="DA6" s="142" t="s">
        <v>609</v>
      </c>
      <c r="DB6" s="164"/>
      <c r="DC6" s="161"/>
      <c r="DD6" s="142" t="s">
        <v>609</v>
      </c>
      <c r="DE6" s="142" t="s">
        <v>609</v>
      </c>
      <c r="DF6" s="164"/>
      <c r="DG6" s="161"/>
      <c r="DH6" s="142" t="s">
        <v>609</v>
      </c>
      <c r="DI6" s="142" t="s">
        <v>609</v>
      </c>
      <c r="DJ6" s="164"/>
      <c r="DK6" s="161"/>
      <c r="DL6" s="142" t="s">
        <v>609</v>
      </c>
      <c r="DM6" s="142" t="s">
        <v>609</v>
      </c>
      <c r="DN6" s="164"/>
      <c r="DO6" s="161"/>
      <c r="DP6" s="142" t="s">
        <v>609</v>
      </c>
      <c r="DQ6" s="142" t="s">
        <v>609</v>
      </c>
      <c r="DR6" s="164"/>
      <c r="DS6" s="161"/>
      <c r="DT6" s="142" t="s">
        <v>609</v>
      </c>
      <c r="DU6" s="142" t="s">
        <v>609</v>
      </c>
    </row>
    <row r="7" spans="1:125" s="61" customFormat="1" ht="12" customHeight="1">
      <c r="A7" s="48" t="s">
        <v>610</v>
      </c>
      <c r="B7" s="48">
        <v>28000</v>
      </c>
      <c r="C7" s="48" t="s">
        <v>606</v>
      </c>
      <c r="D7" s="70">
        <f>SUM(D8:D22)</f>
        <v>5396300</v>
      </c>
      <c r="E7" s="70">
        <f>SUM(E8:E22)</f>
        <v>799717</v>
      </c>
      <c r="F7" s="49">
        <f>COUNTIF(F8:F22,"&lt;&gt;")</f>
        <v>15</v>
      </c>
      <c r="G7" s="49">
        <f>COUNTIF(G8:G22,"&lt;&gt;")</f>
        <v>15</v>
      </c>
      <c r="H7" s="70">
        <f>SUM(H8:H22)</f>
        <v>3449067</v>
      </c>
      <c r="I7" s="70">
        <f>SUM(I8:I22)</f>
        <v>297826</v>
      </c>
      <c r="J7" s="49">
        <f>COUNTIF(J8:J22,"&lt;&gt;")</f>
        <v>15</v>
      </c>
      <c r="K7" s="49">
        <f>COUNTIF(K8:K22,"&lt;&gt;")</f>
        <v>15</v>
      </c>
      <c r="L7" s="70">
        <f>SUM(L8:L22)</f>
        <v>1419162</v>
      </c>
      <c r="M7" s="70">
        <f>SUM(M8:M22)</f>
        <v>303295</v>
      </c>
      <c r="N7" s="49">
        <f>COUNTIF(N8:N22,"&lt;&gt;")</f>
        <v>8</v>
      </c>
      <c r="O7" s="49">
        <f>COUNTIF(O8:O22,"&lt;&gt;")</f>
        <v>8</v>
      </c>
      <c r="P7" s="70">
        <f>SUM(P8:P22)</f>
        <v>422682</v>
      </c>
      <c r="Q7" s="70">
        <f>SUM(Q8:Q22)</f>
        <v>152320</v>
      </c>
      <c r="R7" s="49">
        <f>COUNTIF(R8:R22,"&lt;&gt;")</f>
        <v>3</v>
      </c>
      <c r="S7" s="49">
        <f>COUNTIF(S8:S22,"&lt;&gt;")</f>
        <v>3</v>
      </c>
      <c r="T7" s="70">
        <f>SUM(T8:T22)</f>
        <v>77782</v>
      </c>
      <c r="U7" s="70">
        <f>SUM(U8:U22)</f>
        <v>46276</v>
      </c>
      <c r="V7" s="49">
        <f>COUNTIF(V8:V22,"&lt;&gt;")</f>
        <v>1</v>
      </c>
      <c r="W7" s="49">
        <f>COUNTIF(W8:W22,"&lt;&gt;")</f>
        <v>1</v>
      </c>
      <c r="X7" s="70">
        <f>SUM(X8:X22)</f>
        <v>27607</v>
      </c>
      <c r="Y7" s="70">
        <f>SUM(Y8:Y22)</f>
        <v>0</v>
      </c>
      <c r="Z7" s="49">
        <f>COUNTIF(Z8:Z22,"&lt;&gt;")</f>
        <v>0</v>
      </c>
      <c r="AA7" s="49">
        <f>COUNTIF(AA8:AA22,"&lt;&gt;")</f>
        <v>0</v>
      </c>
      <c r="AB7" s="70">
        <f>SUM(AB8:AB22)</f>
        <v>0</v>
      </c>
      <c r="AC7" s="70">
        <f>SUM(AC8:AC22)</f>
        <v>0</v>
      </c>
      <c r="AD7" s="49">
        <f>COUNTIF(AD8:AD22,"&lt;&gt;")</f>
        <v>0</v>
      </c>
      <c r="AE7" s="49">
        <f>COUNTIF(AE8:AE22,"&lt;&gt;")</f>
        <v>0</v>
      </c>
      <c r="AF7" s="70">
        <f>SUM(AF8:AF22)</f>
        <v>0</v>
      </c>
      <c r="AG7" s="70">
        <f>SUM(AG8:AG22)</f>
        <v>0</v>
      </c>
      <c r="AH7" s="49">
        <f>COUNTIF(AH8:AH22,"&lt;&gt;")</f>
        <v>0</v>
      </c>
      <c r="AI7" s="49">
        <f>COUNTIF(AI8:AI22,"&lt;&gt;")</f>
        <v>0</v>
      </c>
      <c r="AJ7" s="70">
        <f>SUM(AJ8:AJ22)</f>
        <v>0</v>
      </c>
      <c r="AK7" s="70">
        <f>SUM(AK8:AK22)</f>
        <v>0</v>
      </c>
      <c r="AL7" s="49">
        <f>COUNTIF(AL8:AL22,"&lt;&gt;")</f>
        <v>0</v>
      </c>
      <c r="AM7" s="49">
        <f>COUNTIF(AM8:AM22,"&lt;&gt;")</f>
        <v>0</v>
      </c>
      <c r="AN7" s="70">
        <f>SUM(AN8:AN22)</f>
        <v>0</v>
      </c>
      <c r="AO7" s="70">
        <f>SUM(AO8:AO22)</f>
        <v>0</v>
      </c>
      <c r="AP7" s="49">
        <f>COUNTIF(AP8:AP22,"&lt;&gt;")</f>
        <v>0</v>
      </c>
      <c r="AQ7" s="49">
        <f>COUNTIF(AQ8:AQ22,"&lt;&gt;")</f>
        <v>0</v>
      </c>
      <c r="AR7" s="70">
        <f>SUM(AR8:AR22)</f>
        <v>0</v>
      </c>
      <c r="AS7" s="70">
        <f>SUM(AS8:AS22)</f>
        <v>0</v>
      </c>
      <c r="AT7" s="49">
        <f>COUNTIF(AT8:AT22,"&lt;&gt;")</f>
        <v>0</v>
      </c>
      <c r="AU7" s="49">
        <f>COUNTIF(AU8:AU22,"&lt;&gt;")</f>
        <v>0</v>
      </c>
      <c r="AV7" s="70">
        <f>SUM(AV8:AV22)</f>
        <v>0</v>
      </c>
      <c r="AW7" s="70">
        <f>SUM(AW8:AW22)</f>
        <v>0</v>
      </c>
      <c r="AX7" s="49">
        <f>COUNTIF(AX8:AX22,"&lt;&gt;")</f>
        <v>0</v>
      </c>
      <c r="AY7" s="49">
        <f>COUNTIF(AY8:AY22,"&lt;&gt;")</f>
        <v>0</v>
      </c>
      <c r="AZ7" s="70">
        <f>SUM(AZ8:AZ22)</f>
        <v>0</v>
      </c>
      <c r="BA7" s="70">
        <f>SUM(BA8:BA22)</f>
        <v>0</v>
      </c>
      <c r="BB7" s="49">
        <f>COUNTIF(BB8:BB22,"&lt;&gt;")</f>
        <v>0</v>
      </c>
      <c r="BC7" s="49">
        <f>COUNTIF(BC8:BC22,"&lt;&gt;")</f>
        <v>0</v>
      </c>
      <c r="BD7" s="70">
        <f>SUM(BD8:BD22)</f>
        <v>0</v>
      </c>
      <c r="BE7" s="70">
        <f>SUM(BE8:BE22)</f>
        <v>0</v>
      </c>
      <c r="BF7" s="49">
        <f>COUNTIF(BF8:BF22,"&lt;&gt;")</f>
        <v>0</v>
      </c>
      <c r="BG7" s="49">
        <f>COUNTIF(BG8:BG22,"&lt;&gt;")</f>
        <v>0</v>
      </c>
      <c r="BH7" s="70">
        <f>SUM(BH8:BH22)</f>
        <v>0</v>
      </c>
      <c r="BI7" s="70">
        <f>SUM(BI8:BI22)</f>
        <v>0</v>
      </c>
      <c r="BJ7" s="49">
        <f>COUNTIF(BJ8:BJ22,"&lt;&gt;")</f>
        <v>0</v>
      </c>
      <c r="BK7" s="49">
        <f>COUNTIF(BK8:BK22,"&lt;&gt;")</f>
        <v>0</v>
      </c>
      <c r="BL7" s="70">
        <f>SUM(BL8:BL22)</f>
        <v>0</v>
      </c>
      <c r="BM7" s="70">
        <f>SUM(BM8:BM22)</f>
        <v>0</v>
      </c>
      <c r="BN7" s="49">
        <f>COUNTIF(BN8:BN22,"&lt;&gt;")</f>
        <v>0</v>
      </c>
      <c r="BO7" s="49">
        <f>COUNTIF(BO8:BO22,"&lt;&gt;")</f>
        <v>0</v>
      </c>
      <c r="BP7" s="70">
        <f>SUM(BP8:BP22)</f>
        <v>0</v>
      </c>
      <c r="BQ7" s="70">
        <f>SUM(BQ8:BQ22)</f>
        <v>0</v>
      </c>
      <c r="BR7" s="49">
        <f>COUNTIF(BR8:BR22,"&lt;&gt;")</f>
        <v>0</v>
      </c>
      <c r="BS7" s="49">
        <f>COUNTIF(BS8:BS22,"&lt;&gt;")</f>
        <v>0</v>
      </c>
      <c r="BT7" s="70">
        <f>SUM(BT8:BT22)</f>
        <v>0</v>
      </c>
      <c r="BU7" s="70">
        <f>SUM(BU8:BU22)</f>
        <v>0</v>
      </c>
      <c r="BV7" s="49">
        <f>COUNTIF(BV8:BV22,"&lt;&gt;")</f>
        <v>0</v>
      </c>
      <c r="BW7" s="49">
        <f>COUNTIF(BW8:BW22,"&lt;&gt;")</f>
        <v>0</v>
      </c>
      <c r="BX7" s="70">
        <f>SUM(BX8:BX22)</f>
        <v>0</v>
      </c>
      <c r="BY7" s="70">
        <f>SUM(BY8:BY22)</f>
        <v>0</v>
      </c>
      <c r="BZ7" s="49">
        <f>COUNTIF(BZ8:BZ22,"&lt;&gt;")</f>
        <v>0</v>
      </c>
      <c r="CA7" s="49">
        <f>COUNTIF(CA8:CA22,"&lt;&gt;")</f>
        <v>0</v>
      </c>
      <c r="CB7" s="70">
        <f>SUM(CB8:CB22)</f>
        <v>0</v>
      </c>
      <c r="CC7" s="70">
        <f>SUM(CC8:CC22)</f>
        <v>0</v>
      </c>
      <c r="CD7" s="49">
        <f>COUNTIF(CD8:CD22,"&lt;&gt;")</f>
        <v>0</v>
      </c>
      <c r="CE7" s="49">
        <f>COUNTIF(CE8:CE22,"&lt;&gt;")</f>
        <v>0</v>
      </c>
      <c r="CF7" s="70">
        <f>SUM(CF8:CF22)</f>
        <v>0</v>
      </c>
      <c r="CG7" s="70">
        <f>SUM(CG8:CG22)</f>
        <v>0</v>
      </c>
      <c r="CH7" s="49">
        <f>COUNTIF(CH8:CH22,"&lt;&gt;")</f>
        <v>0</v>
      </c>
      <c r="CI7" s="49">
        <f>COUNTIF(CI8:CI22,"&lt;&gt;")</f>
        <v>0</v>
      </c>
      <c r="CJ7" s="70">
        <f>SUM(CJ8:CJ22)</f>
        <v>0</v>
      </c>
      <c r="CK7" s="70">
        <f>SUM(CK8:CK22)</f>
        <v>0</v>
      </c>
      <c r="CL7" s="49">
        <f>COUNTIF(CL8:CL22,"&lt;&gt;")</f>
        <v>0</v>
      </c>
      <c r="CM7" s="49">
        <f>COUNTIF(CM8:CM22,"&lt;&gt;")</f>
        <v>0</v>
      </c>
      <c r="CN7" s="70">
        <f>SUM(CN8:CN22)</f>
        <v>0</v>
      </c>
      <c r="CO7" s="70">
        <f>SUM(CO8:CO22)</f>
        <v>0</v>
      </c>
      <c r="CP7" s="49">
        <f>COUNTIF(CP8:CP22,"&lt;&gt;")</f>
        <v>0</v>
      </c>
      <c r="CQ7" s="49">
        <f>COUNTIF(CQ8:CQ22,"&lt;&gt;")</f>
        <v>0</v>
      </c>
      <c r="CR7" s="70">
        <f>SUM(CR8:CR22)</f>
        <v>0</v>
      </c>
      <c r="CS7" s="70">
        <f>SUM(CS8:CS22)</f>
        <v>0</v>
      </c>
      <c r="CT7" s="49">
        <f>COUNTIF(CT8:CT22,"&lt;&gt;")</f>
        <v>0</v>
      </c>
      <c r="CU7" s="49">
        <f>COUNTIF(CU8:CU22,"&lt;&gt;")</f>
        <v>0</v>
      </c>
      <c r="CV7" s="70">
        <f>SUM(CV8:CV22)</f>
        <v>0</v>
      </c>
      <c r="CW7" s="70">
        <f>SUM(CW8:CW22)</f>
        <v>0</v>
      </c>
      <c r="CX7" s="49">
        <f>COUNTIF(CX8:CX22,"&lt;&gt;")</f>
        <v>0</v>
      </c>
      <c r="CY7" s="49">
        <f>COUNTIF(CY8:CY22,"&lt;&gt;")</f>
        <v>0</v>
      </c>
      <c r="CZ7" s="70">
        <f>SUM(CZ8:CZ22)</f>
        <v>0</v>
      </c>
      <c r="DA7" s="70">
        <f>SUM(DA8:DA22)</f>
        <v>0</v>
      </c>
      <c r="DB7" s="49">
        <f>COUNTIF(DB8:DB22,"&lt;&gt;")</f>
        <v>0</v>
      </c>
      <c r="DC7" s="49">
        <f>COUNTIF(DC8:DC22,"&lt;&gt;")</f>
        <v>0</v>
      </c>
      <c r="DD7" s="70">
        <f>SUM(DD8:DD22)</f>
        <v>0</v>
      </c>
      <c r="DE7" s="70">
        <f>SUM(DE8:DE22)</f>
        <v>0</v>
      </c>
      <c r="DF7" s="49">
        <f>COUNTIF(DF8:DF22,"&lt;&gt;")</f>
        <v>0</v>
      </c>
      <c r="DG7" s="49">
        <f>COUNTIF(DG8:DG22,"&lt;&gt;")</f>
        <v>0</v>
      </c>
      <c r="DH7" s="70">
        <f>SUM(DH8:DH22)</f>
        <v>0</v>
      </c>
      <c r="DI7" s="70">
        <f>SUM(DI8:DI22)</f>
        <v>0</v>
      </c>
      <c r="DJ7" s="49">
        <f>COUNTIF(DJ8:DJ22,"&lt;&gt;")</f>
        <v>0</v>
      </c>
      <c r="DK7" s="49">
        <f>COUNTIF(DK8:DK22,"&lt;&gt;")</f>
        <v>0</v>
      </c>
      <c r="DL7" s="70">
        <f>SUM(DL8:DL22)</f>
        <v>0</v>
      </c>
      <c r="DM7" s="70">
        <f>SUM(DM8:DM22)</f>
        <v>0</v>
      </c>
      <c r="DN7" s="49">
        <f>COUNTIF(DN8:DN22,"&lt;&gt;")</f>
        <v>0</v>
      </c>
      <c r="DO7" s="49">
        <f>COUNTIF(DO8:DO22,"&lt;&gt;")</f>
        <v>0</v>
      </c>
      <c r="DP7" s="70">
        <f>SUM(DP8:DP22)</f>
        <v>0</v>
      </c>
      <c r="DQ7" s="70">
        <f>SUM(DQ8:DQ22)</f>
        <v>0</v>
      </c>
      <c r="DR7" s="49">
        <f>COUNTIF(DR8:DR22,"&lt;&gt;")</f>
        <v>0</v>
      </c>
      <c r="DS7" s="49">
        <f>COUNTIF(DS8:DS22,"&lt;&gt;")</f>
        <v>0</v>
      </c>
      <c r="DT7" s="70">
        <f>SUM(DT8:DT22)</f>
        <v>0</v>
      </c>
      <c r="DU7" s="70">
        <f>SUM(DU8:DU22)</f>
        <v>0</v>
      </c>
    </row>
    <row r="8" spans="1:125" s="50" customFormat="1" ht="12" customHeight="1">
      <c r="A8" s="51" t="s">
        <v>610</v>
      </c>
      <c r="B8" s="64" t="s">
        <v>653</v>
      </c>
      <c r="C8" s="51" t="s">
        <v>654</v>
      </c>
      <c r="D8" s="72">
        <f aca="true" t="shared" si="0" ref="D8:D22">SUM(H8,L8,P8,T8,X8,AB8,AF8,AJ8,AN8,AR8,AV8,AZ8,BD8,BH8,BL8,BP8,BT8,BX8,CB8,CF8,CJ8,CN8,CR8,CV8,CZ8,DD8,DH8,DL8,DP8,DT8)</f>
        <v>0</v>
      </c>
      <c r="E8" s="72">
        <f aca="true" t="shared" si="1" ref="E8:E22">SUM(I8,M8,Q8,U8,Y8,AC8,AG8,AK8,AO8,AS8,AW8,BA8,BE8,BI8,BM8,BQ8,BU8,BY8,CC8,CG8,CK8,CO8,CS8,CW8,DA8,DE8,DI8,DM8,DQ8,DU8)</f>
        <v>176613</v>
      </c>
      <c r="F8" s="66" t="s">
        <v>899</v>
      </c>
      <c r="G8" s="52" t="s">
        <v>900</v>
      </c>
      <c r="H8" s="72">
        <v>0</v>
      </c>
      <c r="I8" s="72">
        <v>54062</v>
      </c>
      <c r="J8" s="66" t="s">
        <v>901</v>
      </c>
      <c r="K8" s="52" t="s">
        <v>902</v>
      </c>
      <c r="L8" s="72">
        <v>0</v>
      </c>
      <c r="M8" s="72">
        <v>57365</v>
      </c>
      <c r="N8" s="66" t="s">
        <v>903</v>
      </c>
      <c r="O8" s="52" t="s">
        <v>904</v>
      </c>
      <c r="P8" s="72">
        <v>0</v>
      </c>
      <c r="Q8" s="72">
        <v>65186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610</v>
      </c>
      <c r="B9" s="64" t="s">
        <v>693</v>
      </c>
      <c r="C9" s="51" t="s">
        <v>694</v>
      </c>
      <c r="D9" s="72">
        <f t="shared" si="0"/>
        <v>911436</v>
      </c>
      <c r="E9" s="72">
        <f t="shared" si="1"/>
        <v>148513</v>
      </c>
      <c r="F9" s="66" t="s">
        <v>905</v>
      </c>
      <c r="G9" s="52" t="s">
        <v>906</v>
      </c>
      <c r="H9" s="72">
        <v>615272</v>
      </c>
      <c r="I9" s="72">
        <v>114627</v>
      </c>
      <c r="J9" s="66" t="s">
        <v>907</v>
      </c>
      <c r="K9" s="52" t="s">
        <v>908</v>
      </c>
      <c r="L9" s="72">
        <v>296164</v>
      </c>
      <c r="M9" s="72">
        <v>33886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610</v>
      </c>
      <c r="B10" s="64" t="s">
        <v>651</v>
      </c>
      <c r="C10" s="51" t="s">
        <v>652</v>
      </c>
      <c r="D10" s="72">
        <f t="shared" si="0"/>
        <v>741951</v>
      </c>
      <c r="E10" s="72">
        <f t="shared" si="1"/>
        <v>0</v>
      </c>
      <c r="F10" s="66" t="s">
        <v>899</v>
      </c>
      <c r="G10" s="52" t="s">
        <v>900</v>
      </c>
      <c r="H10" s="72">
        <v>431839</v>
      </c>
      <c r="I10" s="72">
        <v>0</v>
      </c>
      <c r="J10" s="66" t="s">
        <v>903</v>
      </c>
      <c r="K10" s="52" t="s">
        <v>904</v>
      </c>
      <c r="L10" s="72">
        <v>104575</v>
      </c>
      <c r="M10" s="72">
        <v>0</v>
      </c>
      <c r="N10" s="66" t="s">
        <v>909</v>
      </c>
      <c r="O10" s="52" t="s">
        <v>910</v>
      </c>
      <c r="P10" s="72">
        <v>205537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610</v>
      </c>
      <c r="B11" s="64" t="s">
        <v>615</v>
      </c>
      <c r="C11" s="51" t="s">
        <v>616</v>
      </c>
      <c r="D11" s="72">
        <f t="shared" si="0"/>
        <v>0</v>
      </c>
      <c r="E11" s="72">
        <f t="shared" si="1"/>
        <v>150385</v>
      </c>
      <c r="F11" s="66" t="s">
        <v>911</v>
      </c>
      <c r="G11" s="52" t="s">
        <v>912</v>
      </c>
      <c r="H11" s="72">
        <v>0</v>
      </c>
      <c r="I11" s="72">
        <v>20366</v>
      </c>
      <c r="J11" s="66" t="s">
        <v>913</v>
      </c>
      <c r="K11" s="52" t="s">
        <v>914</v>
      </c>
      <c r="L11" s="72">
        <v>0</v>
      </c>
      <c r="M11" s="72">
        <v>41307</v>
      </c>
      <c r="N11" s="66" t="s">
        <v>915</v>
      </c>
      <c r="O11" s="52" t="s">
        <v>916</v>
      </c>
      <c r="P11" s="72">
        <v>0</v>
      </c>
      <c r="Q11" s="72">
        <v>42436</v>
      </c>
      <c r="R11" s="66" t="s">
        <v>917</v>
      </c>
      <c r="S11" s="52" t="s">
        <v>918</v>
      </c>
      <c r="T11" s="72">
        <v>0</v>
      </c>
      <c r="U11" s="72">
        <v>46276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610</v>
      </c>
      <c r="B12" s="54" t="s">
        <v>655</v>
      </c>
      <c r="C12" s="53" t="s">
        <v>656</v>
      </c>
      <c r="D12" s="74">
        <f t="shared" si="0"/>
        <v>0</v>
      </c>
      <c r="E12" s="74">
        <f t="shared" si="1"/>
        <v>160069</v>
      </c>
      <c r="F12" s="54" t="s">
        <v>899</v>
      </c>
      <c r="G12" s="53" t="s">
        <v>900</v>
      </c>
      <c r="H12" s="74">
        <v>0</v>
      </c>
      <c r="I12" s="74">
        <v>9761</v>
      </c>
      <c r="J12" s="54" t="s">
        <v>919</v>
      </c>
      <c r="K12" s="53" t="s">
        <v>920</v>
      </c>
      <c r="L12" s="74">
        <v>0</v>
      </c>
      <c r="M12" s="74">
        <v>105610</v>
      </c>
      <c r="N12" s="54" t="s">
        <v>909</v>
      </c>
      <c r="O12" s="53" t="s">
        <v>910</v>
      </c>
      <c r="P12" s="74">
        <v>0</v>
      </c>
      <c r="Q12" s="74">
        <v>44698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610</v>
      </c>
      <c r="B13" s="54" t="s">
        <v>631</v>
      </c>
      <c r="C13" s="53" t="s">
        <v>632</v>
      </c>
      <c r="D13" s="74">
        <f t="shared" si="0"/>
        <v>240407</v>
      </c>
      <c r="E13" s="74">
        <f t="shared" si="1"/>
        <v>0</v>
      </c>
      <c r="F13" s="54" t="s">
        <v>921</v>
      </c>
      <c r="G13" s="53" t="s">
        <v>922</v>
      </c>
      <c r="H13" s="74">
        <v>219699</v>
      </c>
      <c r="I13" s="74">
        <v>0</v>
      </c>
      <c r="J13" s="54" t="s">
        <v>905</v>
      </c>
      <c r="K13" s="53" t="s">
        <v>906</v>
      </c>
      <c r="L13" s="74">
        <v>20708</v>
      </c>
      <c r="M13" s="74">
        <v>0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610</v>
      </c>
      <c r="B14" s="54" t="s">
        <v>701</v>
      </c>
      <c r="C14" s="53" t="s">
        <v>702</v>
      </c>
      <c r="D14" s="74">
        <f t="shared" si="0"/>
        <v>152464</v>
      </c>
      <c r="E14" s="74">
        <f t="shared" si="1"/>
        <v>164137</v>
      </c>
      <c r="F14" s="54" t="s">
        <v>923</v>
      </c>
      <c r="G14" s="53" t="s">
        <v>924</v>
      </c>
      <c r="H14" s="74">
        <v>67012</v>
      </c>
      <c r="I14" s="74">
        <v>99010</v>
      </c>
      <c r="J14" s="54" t="s">
        <v>925</v>
      </c>
      <c r="K14" s="53" t="s">
        <v>926</v>
      </c>
      <c r="L14" s="74">
        <v>85452</v>
      </c>
      <c r="M14" s="74">
        <v>65127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610</v>
      </c>
      <c r="B15" s="54" t="s">
        <v>633</v>
      </c>
      <c r="C15" s="53" t="s">
        <v>634</v>
      </c>
      <c r="D15" s="74">
        <f t="shared" si="0"/>
        <v>73258</v>
      </c>
      <c r="E15" s="74">
        <f t="shared" si="1"/>
        <v>0</v>
      </c>
      <c r="F15" s="54" t="s">
        <v>921</v>
      </c>
      <c r="G15" s="53" t="s">
        <v>922</v>
      </c>
      <c r="H15" s="74">
        <v>24279</v>
      </c>
      <c r="I15" s="74">
        <v>0</v>
      </c>
      <c r="J15" s="54" t="s">
        <v>905</v>
      </c>
      <c r="K15" s="53" t="s">
        <v>906</v>
      </c>
      <c r="L15" s="74">
        <v>25009</v>
      </c>
      <c r="M15" s="74">
        <v>0</v>
      </c>
      <c r="N15" s="54" t="s">
        <v>927</v>
      </c>
      <c r="O15" s="53" t="s">
        <v>928</v>
      </c>
      <c r="P15" s="74">
        <v>23970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610</v>
      </c>
      <c r="B16" s="54" t="s">
        <v>619</v>
      </c>
      <c r="C16" s="53" t="s">
        <v>620</v>
      </c>
      <c r="D16" s="74">
        <f t="shared" si="0"/>
        <v>399394</v>
      </c>
      <c r="E16" s="74">
        <f t="shared" si="1"/>
        <v>0</v>
      </c>
      <c r="F16" s="54" t="s">
        <v>929</v>
      </c>
      <c r="G16" s="53" t="s">
        <v>930</v>
      </c>
      <c r="H16" s="74">
        <v>313190</v>
      </c>
      <c r="I16" s="74">
        <v>0</v>
      </c>
      <c r="J16" s="54" t="s">
        <v>911</v>
      </c>
      <c r="K16" s="53" t="s">
        <v>912</v>
      </c>
      <c r="L16" s="74">
        <v>86204</v>
      </c>
      <c r="M16" s="74">
        <v>0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610</v>
      </c>
      <c r="B17" s="54" t="s">
        <v>707</v>
      </c>
      <c r="C17" s="53" t="s">
        <v>708</v>
      </c>
      <c r="D17" s="74">
        <f t="shared" si="0"/>
        <v>708740</v>
      </c>
      <c r="E17" s="74">
        <f t="shared" si="1"/>
        <v>0</v>
      </c>
      <c r="F17" s="54" t="s">
        <v>917</v>
      </c>
      <c r="G17" s="53" t="s">
        <v>918</v>
      </c>
      <c r="H17" s="74">
        <v>362998</v>
      </c>
      <c r="I17" s="74">
        <v>0</v>
      </c>
      <c r="J17" s="54" t="s">
        <v>913</v>
      </c>
      <c r="K17" s="53" t="s">
        <v>914</v>
      </c>
      <c r="L17" s="74">
        <v>345742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610</v>
      </c>
      <c r="B18" s="54" t="s">
        <v>669</v>
      </c>
      <c r="C18" s="53" t="s">
        <v>670</v>
      </c>
      <c r="D18" s="74">
        <f t="shared" si="0"/>
        <v>296482</v>
      </c>
      <c r="E18" s="74">
        <f t="shared" si="1"/>
        <v>0</v>
      </c>
      <c r="F18" s="54" t="s">
        <v>901</v>
      </c>
      <c r="G18" s="53" t="s">
        <v>902</v>
      </c>
      <c r="H18" s="74">
        <v>195678</v>
      </c>
      <c r="I18" s="74">
        <v>0</v>
      </c>
      <c r="J18" s="54" t="s">
        <v>903</v>
      </c>
      <c r="K18" s="53" t="s">
        <v>904</v>
      </c>
      <c r="L18" s="74">
        <v>100804</v>
      </c>
      <c r="M18" s="74">
        <v>0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610</v>
      </c>
      <c r="B19" s="54" t="s">
        <v>617</v>
      </c>
      <c r="C19" s="53" t="s">
        <v>618</v>
      </c>
      <c r="D19" s="74">
        <f t="shared" si="0"/>
        <v>352320</v>
      </c>
      <c r="E19" s="74">
        <f t="shared" si="1"/>
        <v>0</v>
      </c>
      <c r="F19" s="54" t="s">
        <v>911</v>
      </c>
      <c r="G19" s="53" t="s">
        <v>912</v>
      </c>
      <c r="H19" s="74">
        <v>230265</v>
      </c>
      <c r="I19" s="74">
        <v>0</v>
      </c>
      <c r="J19" s="54" t="s">
        <v>915</v>
      </c>
      <c r="K19" s="53" t="s">
        <v>916</v>
      </c>
      <c r="L19" s="74">
        <v>122055</v>
      </c>
      <c r="M19" s="74">
        <v>0</v>
      </c>
      <c r="N19" s="54"/>
      <c r="O19" s="53"/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610</v>
      </c>
      <c r="B20" s="54" t="s">
        <v>643</v>
      </c>
      <c r="C20" s="53" t="s">
        <v>644</v>
      </c>
      <c r="D20" s="74">
        <f t="shared" si="0"/>
        <v>272910</v>
      </c>
      <c r="E20" s="74">
        <f t="shared" si="1"/>
        <v>0</v>
      </c>
      <c r="F20" s="54" t="s">
        <v>931</v>
      </c>
      <c r="G20" s="53" t="s">
        <v>932</v>
      </c>
      <c r="H20" s="74">
        <v>175173</v>
      </c>
      <c r="I20" s="74">
        <v>0</v>
      </c>
      <c r="J20" s="54" t="s">
        <v>933</v>
      </c>
      <c r="K20" s="53" t="s">
        <v>934</v>
      </c>
      <c r="L20" s="74">
        <v>52465</v>
      </c>
      <c r="M20" s="74">
        <v>0</v>
      </c>
      <c r="N20" s="54" t="s">
        <v>935</v>
      </c>
      <c r="O20" s="53" t="s">
        <v>936</v>
      </c>
      <c r="P20" s="74">
        <v>45272</v>
      </c>
      <c r="Q20" s="74">
        <v>0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610</v>
      </c>
      <c r="B21" s="54" t="s">
        <v>665</v>
      </c>
      <c r="C21" s="53" t="s">
        <v>666</v>
      </c>
      <c r="D21" s="74">
        <f t="shared" si="0"/>
        <v>1131927</v>
      </c>
      <c r="E21" s="74">
        <f t="shared" si="1"/>
        <v>0</v>
      </c>
      <c r="F21" s="54" t="s">
        <v>937</v>
      </c>
      <c r="G21" s="53" t="s">
        <v>938</v>
      </c>
      <c r="H21" s="74">
        <v>806423</v>
      </c>
      <c r="I21" s="74">
        <v>0</v>
      </c>
      <c r="J21" s="54" t="s">
        <v>939</v>
      </c>
      <c r="K21" s="53" t="s">
        <v>940</v>
      </c>
      <c r="L21" s="74">
        <v>163431</v>
      </c>
      <c r="M21" s="74">
        <v>0</v>
      </c>
      <c r="N21" s="54" t="s">
        <v>941</v>
      </c>
      <c r="O21" s="53" t="s">
        <v>942</v>
      </c>
      <c r="P21" s="74">
        <v>101571</v>
      </c>
      <c r="Q21" s="74">
        <v>0</v>
      </c>
      <c r="R21" s="54" t="s">
        <v>943</v>
      </c>
      <c r="S21" s="53" t="s">
        <v>944</v>
      </c>
      <c r="T21" s="74">
        <v>60502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610</v>
      </c>
      <c r="B22" s="54" t="s">
        <v>621</v>
      </c>
      <c r="C22" s="53" t="s">
        <v>622</v>
      </c>
      <c r="D22" s="74">
        <f t="shared" si="0"/>
        <v>115011</v>
      </c>
      <c r="E22" s="74">
        <f t="shared" si="1"/>
        <v>0</v>
      </c>
      <c r="F22" s="54" t="s">
        <v>911</v>
      </c>
      <c r="G22" s="53" t="s">
        <v>912</v>
      </c>
      <c r="H22" s="74">
        <v>7239</v>
      </c>
      <c r="I22" s="74">
        <v>0</v>
      </c>
      <c r="J22" s="54" t="s">
        <v>945</v>
      </c>
      <c r="K22" s="53" t="s">
        <v>946</v>
      </c>
      <c r="L22" s="74">
        <v>16553</v>
      </c>
      <c r="M22" s="74">
        <v>0</v>
      </c>
      <c r="N22" s="54" t="s">
        <v>929</v>
      </c>
      <c r="O22" s="53" t="s">
        <v>930</v>
      </c>
      <c r="P22" s="74">
        <v>46332</v>
      </c>
      <c r="Q22" s="74">
        <v>0</v>
      </c>
      <c r="R22" s="54" t="s">
        <v>947</v>
      </c>
      <c r="S22" s="53" t="s">
        <v>948</v>
      </c>
      <c r="T22" s="74">
        <v>17280</v>
      </c>
      <c r="U22" s="74">
        <v>0</v>
      </c>
      <c r="V22" s="54" t="s">
        <v>949</v>
      </c>
      <c r="W22" s="53" t="s">
        <v>950</v>
      </c>
      <c r="X22" s="74">
        <v>27607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759</v>
      </c>
      <c r="D2" s="25" t="s">
        <v>107</v>
      </c>
      <c r="E2" s="144" t="s">
        <v>760</v>
      </c>
      <c r="F2" s="3"/>
      <c r="G2" s="3"/>
      <c r="H2" s="3"/>
      <c r="I2" s="3"/>
      <c r="J2" s="3"/>
      <c r="K2" s="3"/>
      <c r="L2" s="3" t="str">
        <f>LEFT(D2,2)</f>
        <v>28</v>
      </c>
      <c r="M2" s="3" t="str">
        <f>IF(L2&lt;&gt;"",VLOOKUP(L2,$AK$6:$AL$34,2,FALSE),"-")</f>
        <v>兵庫県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761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762</v>
      </c>
      <c r="C6" s="192"/>
      <c r="D6" s="193"/>
      <c r="E6" s="13" t="s">
        <v>41</v>
      </c>
      <c r="F6" s="14" t="s">
        <v>43</v>
      </c>
      <c r="H6" s="169" t="s">
        <v>763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764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4832151</v>
      </c>
      <c r="F7" s="17">
        <f aca="true" t="shared" si="1" ref="F7:F12">AF14</f>
        <v>93974</v>
      </c>
      <c r="H7" s="175" t="s">
        <v>603</v>
      </c>
      <c r="I7" s="175" t="s">
        <v>765</v>
      </c>
      <c r="J7" s="169" t="s">
        <v>85</v>
      </c>
      <c r="K7" s="171"/>
      <c r="L7" s="17">
        <f aca="true" t="shared" si="2" ref="L7:L12">AF21</f>
        <v>575403</v>
      </c>
      <c r="M7" s="17">
        <f aca="true" t="shared" si="3" ref="M7:M12">AF42</f>
        <v>58880</v>
      </c>
      <c r="AC7" s="15" t="s">
        <v>77</v>
      </c>
      <c r="AD7" s="41" t="s">
        <v>766</v>
      </c>
      <c r="AE7" s="40" t="s">
        <v>767</v>
      </c>
      <c r="AF7" s="36">
        <f aca="true" ca="1" t="shared" si="4" ref="AF7:AF38">IF(AF$2=0,INDIRECT("'"&amp;AD7&amp;"'!"&amp;AE7&amp;$AI$2),0)</f>
        <v>4832151</v>
      </c>
      <c r="AG7" s="40"/>
      <c r="AH7" s="122" t="str">
        <f>+'廃棄物事業経費（歳入）'!B7</f>
        <v>28000</v>
      </c>
      <c r="AI7" s="2">
        <v>7</v>
      </c>
      <c r="AK7" s="26" t="s">
        <v>768</v>
      </c>
      <c r="AL7" s="28" t="s">
        <v>7</v>
      </c>
    </row>
    <row r="8" spans="2:38" ht="19.5" customHeight="1">
      <c r="B8" s="187" t="s">
        <v>769</v>
      </c>
      <c r="C8" s="189"/>
      <c r="D8" s="189"/>
      <c r="E8" s="17">
        <f t="shared" si="0"/>
        <v>46548</v>
      </c>
      <c r="F8" s="17">
        <f t="shared" si="1"/>
        <v>486</v>
      </c>
      <c r="H8" s="178"/>
      <c r="I8" s="178"/>
      <c r="J8" s="169" t="s">
        <v>87</v>
      </c>
      <c r="K8" s="182"/>
      <c r="L8" s="17">
        <f t="shared" si="2"/>
        <v>19676903</v>
      </c>
      <c r="M8" s="17">
        <f t="shared" si="3"/>
        <v>1301286</v>
      </c>
      <c r="AC8" s="15" t="s">
        <v>769</v>
      </c>
      <c r="AD8" s="41" t="s">
        <v>766</v>
      </c>
      <c r="AE8" s="40" t="s">
        <v>770</v>
      </c>
      <c r="AF8" s="36">
        <f ca="1" t="shared" si="4"/>
        <v>46548</v>
      </c>
      <c r="AG8" s="40"/>
      <c r="AH8" s="122" t="str">
        <f>+'廃棄物事業経費（歳入）'!B8</f>
        <v>28100</v>
      </c>
      <c r="AI8" s="2">
        <v>8</v>
      </c>
      <c r="AK8" s="26" t="s">
        <v>771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12743463</v>
      </c>
      <c r="F9" s="17">
        <f t="shared" si="1"/>
        <v>214003</v>
      </c>
      <c r="H9" s="178"/>
      <c r="I9" s="178"/>
      <c r="J9" s="169" t="s">
        <v>89</v>
      </c>
      <c r="K9" s="171"/>
      <c r="L9" s="17">
        <f t="shared" si="2"/>
        <v>457042</v>
      </c>
      <c r="M9" s="17">
        <f t="shared" si="3"/>
        <v>0</v>
      </c>
      <c r="AC9" s="15" t="s">
        <v>80</v>
      </c>
      <c r="AD9" s="41" t="s">
        <v>766</v>
      </c>
      <c r="AE9" s="40" t="s">
        <v>772</v>
      </c>
      <c r="AF9" s="36">
        <f ca="1" t="shared" si="4"/>
        <v>12743463</v>
      </c>
      <c r="AG9" s="40"/>
      <c r="AH9" s="122" t="str">
        <f>+'廃棄物事業経費（歳入）'!B9</f>
        <v>28201</v>
      </c>
      <c r="AI9" s="2">
        <v>9</v>
      </c>
      <c r="AK9" s="26" t="s">
        <v>773</v>
      </c>
      <c r="AL9" s="28" t="s">
        <v>9</v>
      </c>
    </row>
    <row r="10" spans="2:38" ht="19.5" customHeight="1">
      <c r="B10" s="187" t="s">
        <v>774</v>
      </c>
      <c r="C10" s="189"/>
      <c r="D10" s="189"/>
      <c r="E10" s="17">
        <f t="shared" si="0"/>
        <v>7685928</v>
      </c>
      <c r="F10" s="17">
        <f t="shared" si="1"/>
        <v>1277183</v>
      </c>
      <c r="H10" s="178"/>
      <c r="I10" s="179"/>
      <c r="J10" s="169" t="s">
        <v>0</v>
      </c>
      <c r="K10" s="171"/>
      <c r="L10" s="17">
        <f t="shared" si="2"/>
        <v>426552</v>
      </c>
      <c r="M10" s="17">
        <f t="shared" si="3"/>
        <v>19713</v>
      </c>
      <c r="AC10" s="15" t="s">
        <v>774</v>
      </c>
      <c r="AD10" s="41" t="s">
        <v>766</v>
      </c>
      <c r="AE10" s="40" t="s">
        <v>775</v>
      </c>
      <c r="AF10" s="36">
        <f ca="1" t="shared" si="4"/>
        <v>7685928</v>
      </c>
      <c r="AG10" s="40"/>
      <c r="AH10" s="122" t="str">
        <f>+'廃棄物事業経費（歳入）'!B10</f>
        <v>28202</v>
      </c>
      <c r="AI10" s="2">
        <v>10</v>
      </c>
      <c r="AK10" s="26" t="s">
        <v>776</v>
      </c>
      <c r="AL10" s="28" t="s">
        <v>10</v>
      </c>
    </row>
    <row r="11" spans="2:38" ht="19.5" customHeight="1">
      <c r="B11" s="187" t="s">
        <v>777</v>
      </c>
      <c r="C11" s="189"/>
      <c r="D11" s="189"/>
      <c r="E11" s="17">
        <f t="shared" si="0"/>
        <v>5396300</v>
      </c>
      <c r="F11" s="17">
        <f t="shared" si="1"/>
        <v>799717</v>
      </c>
      <c r="H11" s="178"/>
      <c r="I11" s="190" t="s">
        <v>57</v>
      </c>
      <c r="J11" s="190"/>
      <c r="K11" s="190"/>
      <c r="L11" s="17">
        <f t="shared" si="2"/>
        <v>109325</v>
      </c>
      <c r="M11" s="17">
        <f t="shared" si="3"/>
        <v>17128</v>
      </c>
      <c r="AC11" s="15" t="s">
        <v>777</v>
      </c>
      <c r="AD11" s="41" t="s">
        <v>766</v>
      </c>
      <c r="AE11" s="40" t="s">
        <v>778</v>
      </c>
      <c r="AF11" s="36">
        <f ca="1" t="shared" si="4"/>
        <v>5396300</v>
      </c>
      <c r="AG11" s="40"/>
      <c r="AH11" s="122" t="str">
        <f>+'廃棄物事業経費（歳入）'!B11</f>
        <v>28203</v>
      </c>
      <c r="AI11" s="2">
        <v>11</v>
      </c>
      <c r="AK11" s="26" t="s">
        <v>779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4582086</v>
      </c>
      <c r="F12" s="17">
        <f t="shared" si="1"/>
        <v>31459</v>
      </c>
      <c r="H12" s="178"/>
      <c r="I12" s="190" t="s">
        <v>780</v>
      </c>
      <c r="J12" s="190"/>
      <c r="K12" s="190"/>
      <c r="L12" s="17">
        <f t="shared" si="2"/>
        <v>526391</v>
      </c>
      <c r="M12" s="17">
        <f t="shared" si="3"/>
        <v>29078</v>
      </c>
      <c r="AC12" s="15" t="s">
        <v>0</v>
      </c>
      <c r="AD12" s="41" t="s">
        <v>766</v>
      </c>
      <c r="AE12" s="40" t="s">
        <v>781</v>
      </c>
      <c r="AF12" s="36">
        <f ca="1" t="shared" si="4"/>
        <v>4582086</v>
      </c>
      <c r="AG12" s="40"/>
      <c r="AH12" s="122" t="str">
        <f>+'廃棄物事業経費（歳入）'!B12</f>
        <v>28204</v>
      </c>
      <c r="AI12" s="2">
        <v>12</v>
      </c>
      <c r="AK12" s="26" t="s">
        <v>782</v>
      </c>
      <c r="AL12" s="28" t="s">
        <v>12</v>
      </c>
    </row>
    <row r="13" spans="2:38" ht="19.5" customHeight="1">
      <c r="B13" s="183" t="s">
        <v>783</v>
      </c>
      <c r="C13" s="191"/>
      <c r="D13" s="191"/>
      <c r="E13" s="18">
        <f>SUM(E7:E12)</f>
        <v>35286476</v>
      </c>
      <c r="F13" s="18">
        <f>SUM(F7:F12)</f>
        <v>2416822</v>
      </c>
      <c r="H13" s="178"/>
      <c r="I13" s="172" t="s">
        <v>607</v>
      </c>
      <c r="J13" s="173"/>
      <c r="K13" s="174"/>
      <c r="L13" s="19">
        <f>SUM(L7:L12)</f>
        <v>21771616</v>
      </c>
      <c r="M13" s="19">
        <f>SUM(M7:M12)</f>
        <v>1426085</v>
      </c>
      <c r="AC13" s="15" t="s">
        <v>54</v>
      </c>
      <c r="AD13" s="41" t="s">
        <v>766</v>
      </c>
      <c r="AE13" s="40" t="s">
        <v>784</v>
      </c>
      <c r="AF13" s="36">
        <f ca="1" t="shared" si="4"/>
        <v>60426759</v>
      </c>
      <c r="AG13" s="40"/>
      <c r="AH13" s="122" t="str">
        <f>+'廃棄物事業経費（歳入）'!B13</f>
        <v>28205</v>
      </c>
      <c r="AI13" s="2">
        <v>13</v>
      </c>
      <c r="AK13" s="26" t="s">
        <v>785</v>
      </c>
      <c r="AL13" s="28" t="s">
        <v>13</v>
      </c>
    </row>
    <row r="14" spans="2:38" ht="19.5" customHeight="1">
      <c r="B14" s="20"/>
      <c r="C14" s="185" t="s">
        <v>786</v>
      </c>
      <c r="D14" s="186"/>
      <c r="E14" s="22">
        <f>E13-E11</f>
        <v>29890176</v>
      </c>
      <c r="F14" s="22">
        <f>F13-F11</f>
        <v>1617105</v>
      </c>
      <c r="H14" s="179"/>
      <c r="I14" s="20"/>
      <c r="J14" s="24"/>
      <c r="K14" s="21" t="s">
        <v>786</v>
      </c>
      <c r="L14" s="23">
        <f>L13-L12</f>
        <v>21245225</v>
      </c>
      <c r="M14" s="23">
        <f>M13-M12</f>
        <v>1397007</v>
      </c>
      <c r="AC14" s="15" t="s">
        <v>77</v>
      </c>
      <c r="AD14" s="41" t="s">
        <v>766</v>
      </c>
      <c r="AE14" s="40" t="s">
        <v>787</v>
      </c>
      <c r="AF14" s="36">
        <f ca="1" t="shared" si="4"/>
        <v>93974</v>
      </c>
      <c r="AG14" s="40"/>
      <c r="AH14" s="122" t="str">
        <f>+'廃棄物事業経費（歳入）'!B14</f>
        <v>28206</v>
      </c>
      <c r="AI14" s="2">
        <v>14</v>
      </c>
      <c r="AK14" s="26" t="s">
        <v>788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60426759</v>
      </c>
      <c r="F15" s="17">
        <f>AF20</f>
        <v>5400310</v>
      </c>
      <c r="H15" s="175" t="s">
        <v>789</v>
      </c>
      <c r="I15" s="175" t="s">
        <v>790</v>
      </c>
      <c r="J15" s="16" t="s">
        <v>91</v>
      </c>
      <c r="K15" s="27"/>
      <c r="L15" s="17">
        <f aca="true" t="shared" si="5" ref="L15:L28">AF27</f>
        <v>4884856</v>
      </c>
      <c r="M15" s="17">
        <f aca="true" t="shared" si="6" ref="M15:M28">AF48</f>
        <v>636615</v>
      </c>
      <c r="AC15" s="15" t="s">
        <v>769</v>
      </c>
      <c r="AD15" s="41" t="s">
        <v>766</v>
      </c>
      <c r="AE15" s="40" t="s">
        <v>791</v>
      </c>
      <c r="AF15" s="36">
        <f ca="1" t="shared" si="4"/>
        <v>486</v>
      </c>
      <c r="AG15" s="40"/>
      <c r="AH15" s="122" t="str">
        <f>+'廃棄物事業経費（歳入）'!B15</f>
        <v>28207</v>
      </c>
      <c r="AI15" s="2">
        <v>15</v>
      </c>
      <c r="AK15" s="26" t="s">
        <v>792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95713235</v>
      </c>
      <c r="F16" s="18">
        <f>SUM(F13,F15)</f>
        <v>7817132</v>
      </c>
      <c r="H16" s="176"/>
      <c r="I16" s="178"/>
      <c r="J16" s="178" t="s">
        <v>793</v>
      </c>
      <c r="K16" s="13" t="s">
        <v>93</v>
      </c>
      <c r="L16" s="17">
        <f t="shared" si="5"/>
        <v>17445281</v>
      </c>
      <c r="M16" s="17">
        <f t="shared" si="6"/>
        <v>623122</v>
      </c>
      <c r="AC16" s="15" t="s">
        <v>80</v>
      </c>
      <c r="AD16" s="41" t="s">
        <v>766</v>
      </c>
      <c r="AE16" s="40" t="s">
        <v>794</v>
      </c>
      <c r="AF16" s="36">
        <f ca="1" t="shared" si="4"/>
        <v>214003</v>
      </c>
      <c r="AG16" s="40"/>
      <c r="AH16" s="122" t="str">
        <f>+'廃棄物事業経費（歳入）'!B16</f>
        <v>28208</v>
      </c>
      <c r="AI16" s="2">
        <v>16</v>
      </c>
      <c r="AK16" s="26" t="s">
        <v>795</v>
      </c>
      <c r="AL16" s="28" t="s">
        <v>16</v>
      </c>
    </row>
    <row r="17" spans="2:38" ht="19.5" customHeight="1">
      <c r="B17" s="20"/>
      <c r="C17" s="185" t="s">
        <v>786</v>
      </c>
      <c r="D17" s="186"/>
      <c r="E17" s="22">
        <f>SUM(E14:E15)</f>
        <v>90316935</v>
      </c>
      <c r="F17" s="22">
        <f>SUM(F14:F15)</f>
        <v>7017415</v>
      </c>
      <c r="H17" s="176"/>
      <c r="I17" s="178"/>
      <c r="J17" s="178"/>
      <c r="K17" s="13" t="s">
        <v>95</v>
      </c>
      <c r="L17" s="17">
        <f t="shared" si="5"/>
        <v>6626281</v>
      </c>
      <c r="M17" s="17">
        <f t="shared" si="6"/>
        <v>339087</v>
      </c>
      <c r="AC17" s="15" t="s">
        <v>774</v>
      </c>
      <c r="AD17" s="41" t="s">
        <v>766</v>
      </c>
      <c r="AE17" s="40" t="s">
        <v>796</v>
      </c>
      <c r="AF17" s="36">
        <f ca="1" t="shared" si="4"/>
        <v>1277183</v>
      </c>
      <c r="AG17" s="40"/>
      <c r="AH17" s="122" t="str">
        <f>+'廃棄物事業経費（歳入）'!B17</f>
        <v>28209</v>
      </c>
      <c r="AI17" s="2">
        <v>17</v>
      </c>
      <c r="AK17" s="26" t="s">
        <v>797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408218</v>
      </c>
      <c r="M18" s="17">
        <f t="shared" si="6"/>
        <v>23310</v>
      </c>
      <c r="AC18" s="15" t="s">
        <v>777</v>
      </c>
      <c r="AD18" s="41" t="s">
        <v>766</v>
      </c>
      <c r="AE18" s="40" t="s">
        <v>798</v>
      </c>
      <c r="AF18" s="36">
        <f ca="1" t="shared" si="4"/>
        <v>799717</v>
      </c>
      <c r="AG18" s="40"/>
      <c r="AH18" s="122" t="str">
        <f>+'廃棄物事業経費（歳入）'!B18</f>
        <v>28210</v>
      </c>
      <c r="AI18" s="2">
        <v>18</v>
      </c>
      <c r="AK18" s="26" t="s">
        <v>799</v>
      </c>
      <c r="AL18" s="28" t="s">
        <v>18</v>
      </c>
    </row>
    <row r="19" spans="8:38" ht="19.5" customHeight="1">
      <c r="H19" s="176"/>
      <c r="I19" s="175" t="s">
        <v>800</v>
      </c>
      <c r="J19" s="169" t="s">
        <v>99</v>
      </c>
      <c r="K19" s="171"/>
      <c r="L19" s="17">
        <f t="shared" si="5"/>
        <v>3473959</v>
      </c>
      <c r="M19" s="17">
        <f t="shared" si="6"/>
        <v>306915</v>
      </c>
      <c r="AC19" s="15" t="s">
        <v>0</v>
      </c>
      <c r="AD19" s="41" t="s">
        <v>766</v>
      </c>
      <c r="AE19" s="40" t="s">
        <v>801</v>
      </c>
      <c r="AF19" s="36">
        <f ca="1" t="shared" si="4"/>
        <v>31459</v>
      </c>
      <c r="AG19" s="40"/>
      <c r="AH19" s="122" t="str">
        <f>+'廃棄物事業経費（歳入）'!B19</f>
        <v>28212</v>
      </c>
      <c r="AI19" s="2">
        <v>19</v>
      </c>
      <c r="AK19" s="26" t="s">
        <v>802</v>
      </c>
      <c r="AL19" s="28" t="s">
        <v>19</v>
      </c>
    </row>
    <row r="20" spans="2:38" ht="19.5" customHeight="1">
      <c r="B20" s="187" t="s">
        <v>803</v>
      </c>
      <c r="C20" s="188"/>
      <c r="D20" s="188"/>
      <c r="E20" s="29">
        <f>E11</f>
        <v>5396300</v>
      </c>
      <c r="F20" s="29">
        <f>F11</f>
        <v>799717</v>
      </c>
      <c r="H20" s="176"/>
      <c r="I20" s="178"/>
      <c r="J20" s="169" t="s">
        <v>101</v>
      </c>
      <c r="K20" s="171"/>
      <c r="L20" s="17">
        <f t="shared" si="5"/>
        <v>11427197</v>
      </c>
      <c r="M20" s="17">
        <f t="shared" si="6"/>
        <v>1547642</v>
      </c>
      <c r="AC20" s="15" t="s">
        <v>54</v>
      </c>
      <c r="AD20" s="41" t="s">
        <v>766</v>
      </c>
      <c r="AE20" s="40" t="s">
        <v>804</v>
      </c>
      <c r="AF20" s="36">
        <f ca="1" t="shared" si="4"/>
        <v>5400310</v>
      </c>
      <c r="AG20" s="40"/>
      <c r="AH20" s="122" t="str">
        <f>+'廃棄物事業経費（歳入）'!B20</f>
        <v>28213</v>
      </c>
      <c r="AI20" s="2">
        <v>20</v>
      </c>
      <c r="AK20" s="26" t="s">
        <v>805</v>
      </c>
      <c r="AL20" s="28" t="s">
        <v>20</v>
      </c>
    </row>
    <row r="21" spans="2:38" ht="19.5" customHeight="1">
      <c r="B21" s="187" t="s">
        <v>806</v>
      </c>
      <c r="C21" s="187"/>
      <c r="D21" s="187"/>
      <c r="E21" s="29">
        <f>L12+L27</f>
        <v>5968350</v>
      </c>
      <c r="F21" s="29">
        <f>M12+M27</f>
        <v>799717</v>
      </c>
      <c r="H21" s="176"/>
      <c r="I21" s="179"/>
      <c r="J21" s="169" t="s">
        <v>103</v>
      </c>
      <c r="K21" s="171"/>
      <c r="L21" s="17">
        <f t="shared" si="5"/>
        <v>957315</v>
      </c>
      <c r="M21" s="17">
        <f t="shared" si="6"/>
        <v>94948</v>
      </c>
      <c r="AB21" s="28" t="s">
        <v>41</v>
      </c>
      <c r="AC21" s="15" t="s">
        <v>807</v>
      </c>
      <c r="AD21" s="41" t="s">
        <v>808</v>
      </c>
      <c r="AE21" s="40" t="s">
        <v>767</v>
      </c>
      <c r="AF21" s="36">
        <f ca="1" t="shared" si="4"/>
        <v>575403</v>
      </c>
      <c r="AG21" s="40"/>
      <c r="AH21" s="122" t="str">
        <f>+'廃棄物事業経費（歳入）'!B21</f>
        <v>28214</v>
      </c>
      <c r="AI21" s="2">
        <v>21</v>
      </c>
      <c r="AK21" s="26" t="s">
        <v>809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1071959</v>
      </c>
      <c r="M22" s="17">
        <f t="shared" si="6"/>
        <v>11086</v>
      </c>
      <c r="AB22" s="28" t="s">
        <v>41</v>
      </c>
      <c r="AC22" s="15" t="s">
        <v>810</v>
      </c>
      <c r="AD22" s="41" t="s">
        <v>808</v>
      </c>
      <c r="AE22" s="40" t="s">
        <v>770</v>
      </c>
      <c r="AF22" s="36">
        <f ca="1" t="shared" si="4"/>
        <v>19676903</v>
      </c>
      <c r="AH22" s="122" t="str">
        <f>+'廃棄物事業経費（歳入）'!B22</f>
        <v>28215</v>
      </c>
      <c r="AI22" s="2">
        <v>22</v>
      </c>
      <c r="AK22" s="26" t="s">
        <v>811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812</v>
      </c>
      <c r="J23" s="172" t="s">
        <v>99</v>
      </c>
      <c r="K23" s="174"/>
      <c r="L23" s="17">
        <f t="shared" si="5"/>
        <v>8842080</v>
      </c>
      <c r="M23" s="17">
        <f t="shared" si="6"/>
        <v>815217</v>
      </c>
      <c r="AB23" s="28" t="s">
        <v>41</v>
      </c>
      <c r="AC23" s="1" t="s">
        <v>813</v>
      </c>
      <c r="AD23" s="41" t="s">
        <v>808</v>
      </c>
      <c r="AE23" s="35" t="s">
        <v>772</v>
      </c>
      <c r="AF23" s="36">
        <f ca="1" t="shared" si="4"/>
        <v>457042</v>
      </c>
      <c r="AH23" s="122" t="str">
        <f>+'廃棄物事業経費（歳入）'!B23</f>
        <v>28216</v>
      </c>
      <c r="AI23" s="2">
        <v>23</v>
      </c>
      <c r="AK23" s="26" t="s">
        <v>814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8793343</v>
      </c>
      <c r="M24" s="17">
        <f t="shared" si="6"/>
        <v>833369</v>
      </c>
      <c r="AB24" s="28" t="s">
        <v>41</v>
      </c>
      <c r="AC24" s="15" t="s">
        <v>0</v>
      </c>
      <c r="AD24" s="41" t="s">
        <v>808</v>
      </c>
      <c r="AE24" s="40" t="s">
        <v>775</v>
      </c>
      <c r="AF24" s="36">
        <f ca="1" t="shared" si="4"/>
        <v>426552</v>
      </c>
      <c r="AH24" s="122" t="str">
        <f>+'廃棄物事業経費（歳入）'!B24</f>
        <v>28217</v>
      </c>
      <c r="AI24" s="2">
        <v>24</v>
      </c>
      <c r="AK24" s="26" t="s">
        <v>815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1281386</v>
      </c>
      <c r="M25" s="17">
        <f t="shared" si="6"/>
        <v>191588</v>
      </c>
      <c r="AB25" s="28" t="s">
        <v>41</v>
      </c>
      <c r="AC25" s="15" t="s">
        <v>57</v>
      </c>
      <c r="AD25" s="41" t="s">
        <v>808</v>
      </c>
      <c r="AE25" s="40" t="s">
        <v>778</v>
      </c>
      <c r="AF25" s="36">
        <f ca="1" t="shared" si="4"/>
        <v>109325</v>
      </c>
      <c r="AH25" s="122" t="str">
        <f>+'廃棄物事業経費（歳入）'!B25</f>
        <v>28218</v>
      </c>
      <c r="AI25" s="2">
        <v>25</v>
      </c>
      <c r="AK25" s="26" t="s">
        <v>816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580843</v>
      </c>
      <c r="M26" s="17">
        <f t="shared" si="6"/>
        <v>30613</v>
      </c>
      <c r="AB26" s="28" t="s">
        <v>41</v>
      </c>
      <c r="AC26" s="1" t="s">
        <v>780</v>
      </c>
      <c r="AD26" s="41" t="s">
        <v>808</v>
      </c>
      <c r="AE26" s="35" t="s">
        <v>781</v>
      </c>
      <c r="AF26" s="36">
        <f ca="1" t="shared" si="4"/>
        <v>526391</v>
      </c>
      <c r="AH26" s="122" t="str">
        <f>+'廃棄物事業経費（歳入）'!B26</f>
        <v>28219</v>
      </c>
      <c r="AI26" s="2">
        <v>26</v>
      </c>
      <c r="AK26" s="26" t="s">
        <v>817</v>
      </c>
      <c r="AL26" s="28" t="s">
        <v>26</v>
      </c>
    </row>
    <row r="27" spans="8:38" ht="19.5" customHeight="1">
      <c r="H27" s="176"/>
      <c r="I27" s="169" t="s">
        <v>780</v>
      </c>
      <c r="J27" s="170"/>
      <c r="K27" s="171"/>
      <c r="L27" s="17">
        <f t="shared" si="5"/>
        <v>5441959</v>
      </c>
      <c r="M27" s="17">
        <f t="shared" si="6"/>
        <v>770639</v>
      </c>
      <c r="AB27" s="28" t="s">
        <v>41</v>
      </c>
      <c r="AC27" s="1" t="s">
        <v>818</v>
      </c>
      <c r="AD27" s="41" t="s">
        <v>808</v>
      </c>
      <c r="AE27" s="35" t="s">
        <v>819</v>
      </c>
      <c r="AF27" s="36">
        <f ca="1" t="shared" si="4"/>
        <v>4884856</v>
      </c>
      <c r="AH27" s="122" t="str">
        <f>+'廃棄物事業経費（歳入）'!B27</f>
        <v>28220</v>
      </c>
      <c r="AI27" s="2">
        <v>27</v>
      </c>
      <c r="AK27" s="26" t="s">
        <v>820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3455</v>
      </c>
      <c r="M28" s="17">
        <f t="shared" si="6"/>
        <v>88</v>
      </c>
      <c r="AB28" s="28" t="s">
        <v>41</v>
      </c>
      <c r="AC28" s="1" t="s">
        <v>821</v>
      </c>
      <c r="AD28" s="41" t="s">
        <v>808</v>
      </c>
      <c r="AE28" s="35" t="s">
        <v>787</v>
      </c>
      <c r="AF28" s="36">
        <f ca="1" t="shared" si="4"/>
        <v>17445281</v>
      </c>
      <c r="AH28" s="122" t="str">
        <f>+'廃棄物事業経費（歳入）'!B28</f>
        <v>28221</v>
      </c>
      <c r="AI28" s="2">
        <v>28</v>
      </c>
      <c r="AK28" s="26" t="s">
        <v>822</v>
      </c>
      <c r="AL28" s="28" t="s">
        <v>28</v>
      </c>
    </row>
    <row r="29" spans="8:38" ht="19.5" customHeight="1">
      <c r="H29" s="176"/>
      <c r="I29" s="172" t="s">
        <v>607</v>
      </c>
      <c r="J29" s="173"/>
      <c r="K29" s="174"/>
      <c r="L29" s="19">
        <f>SUM(L15:L28)</f>
        <v>71238132</v>
      </c>
      <c r="M29" s="19">
        <f>SUM(M15:M28)</f>
        <v>6224239</v>
      </c>
      <c r="AB29" s="28" t="s">
        <v>41</v>
      </c>
      <c r="AC29" s="1" t="s">
        <v>823</v>
      </c>
      <c r="AD29" s="41" t="s">
        <v>808</v>
      </c>
      <c r="AE29" s="35" t="s">
        <v>791</v>
      </c>
      <c r="AF29" s="36">
        <f ca="1" t="shared" si="4"/>
        <v>6626281</v>
      </c>
      <c r="AH29" s="122" t="str">
        <f>+'廃棄物事業経費（歳入）'!B29</f>
        <v>28222</v>
      </c>
      <c r="AI29" s="2">
        <v>29</v>
      </c>
      <c r="AK29" s="26" t="s">
        <v>824</v>
      </c>
      <c r="AL29" s="28" t="s">
        <v>29</v>
      </c>
    </row>
    <row r="30" spans="8:38" ht="19.5" customHeight="1">
      <c r="H30" s="177"/>
      <c r="I30" s="20"/>
      <c r="J30" s="24"/>
      <c r="K30" s="21" t="s">
        <v>786</v>
      </c>
      <c r="L30" s="23">
        <f>L29-L27</f>
        <v>65796173</v>
      </c>
      <c r="M30" s="23">
        <f>M29-M27</f>
        <v>5453600</v>
      </c>
      <c r="AB30" s="28" t="s">
        <v>41</v>
      </c>
      <c r="AC30" s="1" t="s">
        <v>825</v>
      </c>
      <c r="AD30" s="41" t="s">
        <v>808</v>
      </c>
      <c r="AE30" s="35" t="s">
        <v>794</v>
      </c>
      <c r="AF30" s="36">
        <f ca="1" t="shared" si="4"/>
        <v>408218</v>
      </c>
      <c r="AH30" s="122" t="str">
        <f>+'廃棄物事業経費（歳入）'!B30</f>
        <v>28223</v>
      </c>
      <c r="AI30" s="2">
        <v>30</v>
      </c>
      <c r="AK30" s="26" t="s">
        <v>826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2703487</v>
      </c>
      <c r="M31" s="17">
        <f>AF62</f>
        <v>166808</v>
      </c>
      <c r="AB31" s="28" t="s">
        <v>41</v>
      </c>
      <c r="AC31" s="1" t="s">
        <v>827</v>
      </c>
      <c r="AD31" s="41" t="s">
        <v>808</v>
      </c>
      <c r="AE31" s="35" t="s">
        <v>798</v>
      </c>
      <c r="AF31" s="36">
        <f ca="1" t="shared" si="4"/>
        <v>3473959</v>
      </c>
      <c r="AH31" s="122" t="str">
        <f>+'廃棄物事業経費（歳入）'!B31</f>
        <v>28224</v>
      </c>
      <c r="AI31" s="2">
        <v>31</v>
      </c>
      <c r="AK31" s="26" t="s">
        <v>828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95713235</v>
      </c>
      <c r="M32" s="19">
        <f>SUM(M13,M29,M31)</f>
        <v>7817132</v>
      </c>
      <c r="AB32" s="28" t="s">
        <v>41</v>
      </c>
      <c r="AC32" s="1" t="s">
        <v>829</v>
      </c>
      <c r="AD32" s="41" t="s">
        <v>808</v>
      </c>
      <c r="AE32" s="35" t="s">
        <v>801</v>
      </c>
      <c r="AF32" s="36">
        <f ca="1" t="shared" si="4"/>
        <v>11427197</v>
      </c>
      <c r="AH32" s="122" t="str">
        <f>+'廃棄物事業経費（歳入）'!B32</f>
        <v>28225</v>
      </c>
      <c r="AI32" s="2">
        <v>32</v>
      </c>
      <c r="AK32" s="26" t="s">
        <v>830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786</v>
      </c>
      <c r="L33" s="23">
        <f>SUM(L14,L30,L31)</f>
        <v>89744885</v>
      </c>
      <c r="M33" s="23">
        <f>SUM(M14,M30,M31)</f>
        <v>7017415</v>
      </c>
      <c r="AB33" s="28" t="s">
        <v>41</v>
      </c>
      <c r="AC33" s="1" t="s">
        <v>831</v>
      </c>
      <c r="AD33" s="41" t="s">
        <v>808</v>
      </c>
      <c r="AE33" s="35" t="s">
        <v>804</v>
      </c>
      <c r="AF33" s="36">
        <f ca="1" t="shared" si="4"/>
        <v>957315</v>
      </c>
      <c r="AH33" s="122" t="str">
        <f>+'廃棄物事業経費（歳入）'!B33</f>
        <v>28226</v>
      </c>
      <c r="AI33" s="2">
        <v>33</v>
      </c>
      <c r="AK33" s="26" t="s">
        <v>832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808</v>
      </c>
      <c r="AE34" s="35" t="s">
        <v>833</v>
      </c>
      <c r="AF34" s="36">
        <f ca="1" t="shared" si="4"/>
        <v>1071959</v>
      </c>
      <c r="AH34" s="122" t="str">
        <f>+'廃棄物事業経費（歳入）'!B34</f>
        <v>28227</v>
      </c>
      <c r="AI34" s="2">
        <v>34</v>
      </c>
      <c r="AK34" s="26" t="s">
        <v>834</v>
      </c>
      <c r="AL34" s="28" t="s">
        <v>34</v>
      </c>
    </row>
    <row r="35" spans="28:35" ht="14.25" hidden="1">
      <c r="AB35" s="28" t="s">
        <v>41</v>
      </c>
      <c r="AC35" s="1" t="s">
        <v>835</v>
      </c>
      <c r="AD35" s="41" t="s">
        <v>808</v>
      </c>
      <c r="AE35" s="35" t="s">
        <v>836</v>
      </c>
      <c r="AF35" s="36">
        <f ca="1" t="shared" si="4"/>
        <v>8842080</v>
      </c>
      <c r="AH35" s="122" t="str">
        <f>+'廃棄物事業経費（歳入）'!B35</f>
        <v>28228</v>
      </c>
      <c r="AI35" s="2">
        <v>35</v>
      </c>
    </row>
    <row r="36" spans="28:35" ht="14.25" hidden="1">
      <c r="AB36" s="28" t="s">
        <v>41</v>
      </c>
      <c r="AC36" s="1" t="s">
        <v>837</v>
      </c>
      <c r="AD36" s="41" t="s">
        <v>808</v>
      </c>
      <c r="AE36" s="35" t="s">
        <v>838</v>
      </c>
      <c r="AF36" s="36">
        <f ca="1" t="shared" si="4"/>
        <v>8793343</v>
      </c>
      <c r="AH36" s="122" t="str">
        <f>+'廃棄物事業経費（歳入）'!B36</f>
        <v>28229</v>
      </c>
      <c r="AI36" s="2">
        <v>36</v>
      </c>
    </row>
    <row r="37" spans="28:35" ht="14.25" hidden="1">
      <c r="AB37" s="28" t="s">
        <v>41</v>
      </c>
      <c r="AC37" s="1" t="s">
        <v>839</v>
      </c>
      <c r="AD37" s="41" t="s">
        <v>808</v>
      </c>
      <c r="AE37" s="35" t="s">
        <v>840</v>
      </c>
      <c r="AF37" s="36">
        <f ca="1" t="shared" si="4"/>
        <v>1281386</v>
      </c>
      <c r="AH37" s="122" t="str">
        <f>+'廃棄物事業経費（歳入）'!B37</f>
        <v>28301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808</v>
      </c>
      <c r="AE38" s="35" t="s">
        <v>841</v>
      </c>
      <c r="AF38" s="35">
        <f ca="1" t="shared" si="4"/>
        <v>580843</v>
      </c>
      <c r="AH38" s="122" t="str">
        <f>+'廃棄物事業経費（歳入）'!B38</f>
        <v>28365</v>
      </c>
      <c r="AI38" s="2">
        <v>38</v>
      </c>
    </row>
    <row r="39" spans="28:35" ht="14.25" hidden="1">
      <c r="AB39" s="28" t="s">
        <v>41</v>
      </c>
      <c r="AC39" s="1" t="s">
        <v>780</v>
      </c>
      <c r="AD39" s="41" t="s">
        <v>808</v>
      </c>
      <c r="AE39" s="35" t="s">
        <v>842</v>
      </c>
      <c r="AF39" s="35">
        <f aca="true" ca="1" t="shared" si="7" ref="AF39:AF70">IF(AF$2=0,INDIRECT("'"&amp;AD39&amp;"'!"&amp;AE39&amp;$AI$2),0)</f>
        <v>5441959</v>
      </c>
      <c r="AH39" s="122" t="str">
        <f>+'廃棄物事業経費（歳入）'!B39</f>
        <v>28381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808</v>
      </c>
      <c r="AE40" s="35" t="s">
        <v>843</v>
      </c>
      <c r="AF40" s="35">
        <f ca="1" t="shared" si="7"/>
        <v>3455</v>
      </c>
      <c r="AH40" s="122" t="str">
        <f>+'廃棄物事業経費（歳入）'!B40</f>
        <v>28382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808</v>
      </c>
      <c r="AE41" s="35" t="s">
        <v>844</v>
      </c>
      <c r="AF41" s="35">
        <f ca="1" t="shared" si="7"/>
        <v>2703487</v>
      </c>
      <c r="AH41" s="122" t="str">
        <f>+'廃棄物事業経費（歳入）'!B41</f>
        <v>28442</v>
      </c>
      <c r="AI41" s="2">
        <v>41</v>
      </c>
    </row>
    <row r="42" spans="28:35" ht="14.25" hidden="1">
      <c r="AB42" s="28" t="s">
        <v>43</v>
      </c>
      <c r="AC42" s="15" t="s">
        <v>807</v>
      </c>
      <c r="AD42" s="41" t="s">
        <v>808</v>
      </c>
      <c r="AE42" s="35" t="s">
        <v>845</v>
      </c>
      <c r="AF42" s="35">
        <f ca="1" t="shared" si="7"/>
        <v>58880</v>
      </c>
      <c r="AH42" s="122" t="str">
        <f>+'廃棄物事業経費（歳入）'!B42</f>
        <v>28443</v>
      </c>
      <c r="AI42" s="2">
        <v>42</v>
      </c>
    </row>
    <row r="43" spans="28:35" ht="14.25" hidden="1">
      <c r="AB43" s="28" t="s">
        <v>43</v>
      </c>
      <c r="AC43" s="15" t="s">
        <v>810</v>
      </c>
      <c r="AD43" s="41" t="s">
        <v>808</v>
      </c>
      <c r="AE43" s="35" t="s">
        <v>846</v>
      </c>
      <c r="AF43" s="35">
        <f ca="1" t="shared" si="7"/>
        <v>1301286</v>
      </c>
      <c r="AH43" s="122" t="str">
        <f>+'廃棄物事業経費（歳入）'!B43</f>
        <v>28446</v>
      </c>
      <c r="AI43" s="2">
        <v>43</v>
      </c>
    </row>
    <row r="44" spans="28:35" ht="14.25" hidden="1">
      <c r="AB44" s="28" t="s">
        <v>43</v>
      </c>
      <c r="AC44" s="1" t="s">
        <v>813</v>
      </c>
      <c r="AD44" s="41" t="s">
        <v>808</v>
      </c>
      <c r="AE44" s="35" t="s">
        <v>847</v>
      </c>
      <c r="AF44" s="35">
        <f ca="1" t="shared" si="7"/>
        <v>0</v>
      </c>
      <c r="AH44" s="122" t="str">
        <f>+'廃棄物事業経費（歳入）'!B44</f>
        <v>28464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808</v>
      </c>
      <c r="AE45" s="35" t="s">
        <v>848</v>
      </c>
      <c r="AF45" s="35">
        <f ca="1" t="shared" si="7"/>
        <v>19713</v>
      </c>
      <c r="AH45" s="122" t="str">
        <f>+'廃棄物事業経費（歳入）'!B45</f>
        <v>28481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808</v>
      </c>
      <c r="AE46" s="35" t="s">
        <v>849</v>
      </c>
      <c r="AF46" s="35">
        <f ca="1" t="shared" si="7"/>
        <v>17128</v>
      </c>
      <c r="AH46" s="122" t="str">
        <f>+'廃棄物事業経費（歳入）'!B46</f>
        <v>28501</v>
      </c>
      <c r="AI46" s="2">
        <v>46</v>
      </c>
    </row>
    <row r="47" spans="28:35" ht="14.25" hidden="1">
      <c r="AB47" s="28" t="s">
        <v>43</v>
      </c>
      <c r="AC47" s="1" t="s">
        <v>780</v>
      </c>
      <c r="AD47" s="41" t="s">
        <v>808</v>
      </c>
      <c r="AE47" s="35" t="s">
        <v>850</v>
      </c>
      <c r="AF47" s="35">
        <f ca="1" t="shared" si="7"/>
        <v>29078</v>
      </c>
      <c r="AH47" s="122" t="str">
        <f>+'廃棄物事業経費（歳入）'!B47</f>
        <v>28585</v>
      </c>
      <c r="AI47" s="2">
        <v>47</v>
      </c>
    </row>
    <row r="48" spans="28:35" ht="14.25" hidden="1">
      <c r="AB48" s="28" t="s">
        <v>43</v>
      </c>
      <c r="AC48" s="1" t="s">
        <v>818</v>
      </c>
      <c r="AD48" s="41" t="s">
        <v>808</v>
      </c>
      <c r="AE48" s="35" t="s">
        <v>851</v>
      </c>
      <c r="AF48" s="35">
        <f ca="1" t="shared" si="7"/>
        <v>636615</v>
      </c>
      <c r="AH48" s="122" t="str">
        <f>+'廃棄物事業経費（歳入）'!B48</f>
        <v>28586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821</v>
      </c>
      <c r="AD49" s="41" t="s">
        <v>808</v>
      </c>
      <c r="AE49" s="35" t="s">
        <v>852</v>
      </c>
      <c r="AF49" s="35">
        <f ca="1" t="shared" si="7"/>
        <v>623122</v>
      </c>
      <c r="AG49" s="28"/>
      <c r="AH49" s="122" t="str">
        <f>+'廃棄物事業経費（歳入）'!B49</f>
        <v>28810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823</v>
      </c>
      <c r="AD50" s="41" t="s">
        <v>808</v>
      </c>
      <c r="AE50" s="35" t="s">
        <v>853</v>
      </c>
      <c r="AF50" s="35">
        <f ca="1" t="shared" si="7"/>
        <v>339087</v>
      </c>
      <c r="AG50" s="28"/>
      <c r="AH50" s="122" t="str">
        <f>+'廃棄物事業経費（歳入）'!B50</f>
        <v>28817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825</v>
      </c>
      <c r="AD51" s="41" t="s">
        <v>808</v>
      </c>
      <c r="AE51" s="35" t="s">
        <v>854</v>
      </c>
      <c r="AF51" s="35">
        <f ca="1" t="shared" si="7"/>
        <v>23310</v>
      </c>
      <c r="AG51" s="28"/>
      <c r="AH51" s="122" t="str">
        <f>+'廃棄物事業経費（歳入）'!B51</f>
        <v>28829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827</v>
      </c>
      <c r="AD52" s="41" t="s">
        <v>808</v>
      </c>
      <c r="AE52" s="35" t="s">
        <v>855</v>
      </c>
      <c r="AF52" s="35">
        <f ca="1" t="shared" si="7"/>
        <v>306915</v>
      </c>
      <c r="AG52" s="28"/>
      <c r="AH52" s="122" t="str">
        <f>+'廃棄物事業経費（歳入）'!B52</f>
        <v>28853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829</v>
      </c>
      <c r="AD53" s="41" t="s">
        <v>808</v>
      </c>
      <c r="AE53" s="35" t="s">
        <v>856</v>
      </c>
      <c r="AF53" s="35">
        <f ca="1" t="shared" si="7"/>
        <v>1547642</v>
      </c>
      <c r="AG53" s="28"/>
      <c r="AH53" s="122" t="str">
        <f>+'廃棄物事業経費（歳入）'!B53</f>
        <v>28869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831</v>
      </c>
      <c r="AD54" s="41" t="s">
        <v>808</v>
      </c>
      <c r="AE54" s="35" t="s">
        <v>857</v>
      </c>
      <c r="AF54" s="35">
        <f ca="1" t="shared" si="7"/>
        <v>94948</v>
      </c>
      <c r="AG54" s="28"/>
      <c r="AH54" s="122" t="str">
        <f>+'廃棄物事業経費（歳入）'!B54</f>
        <v>28890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808</v>
      </c>
      <c r="AE55" s="35" t="s">
        <v>858</v>
      </c>
      <c r="AF55" s="35">
        <f ca="1" t="shared" si="7"/>
        <v>11086</v>
      </c>
      <c r="AG55" s="28"/>
      <c r="AH55" s="122" t="str">
        <f>+'廃棄物事業経費（歳入）'!B55</f>
        <v>28902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835</v>
      </c>
      <c r="AD56" s="41" t="s">
        <v>808</v>
      </c>
      <c r="AE56" s="35" t="s">
        <v>859</v>
      </c>
      <c r="AF56" s="35">
        <f ca="1" t="shared" si="7"/>
        <v>815217</v>
      </c>
      <c r="AG56" s="28"/>
      <c r="AH56" s="122" t="str">
        <f>+'廃棄物事業経費（歳入）'!B56</f>
        <v>28904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837</v>
      </c>
      <c r="AD57" s="41" t="s">
        <v>808</v>
      </c>
      <c r="AE57" s="35" t="s">
        <v>860</v>
      </c>
      <c r="AF57" s="35">
        <f ca="1" t="shared" si="7"/>
        <v>833369</v>
      </c>
      <c r="AG57" s="28"/>
      <c r="AH57" s="122" t="str">
        <f>+'廃棄物事業経費（歳入）'!B57</f>
        <v>28910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839</v>
      </c>
      <c r="AD58" s="41" t="s">
        <v>808</v>
      </c>
      <c r="AE58" s="35" t="s">
        <v>861</v>
      </c>
      <c r="AF58" s="35">
        <f ca="1" t="shared" si="7"/>
        <v>191588</v>
      </c>
      <c r="AG58" s="28"/>
      <c r="AH58" s="122" t="str">
        <f>+'廃棄物事業経費（歳入）'!B58</f>
        <v>28925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808</v>
      </c>
      <c r="AE59" s="35" t="s">
        <v>862</v>
      </c>
      <c r="AF59" s="35">
        <f ca="1" t="shared" si="7"/>
        <v>30613</v>
      </c>
      <c r="AG59" s="28"/>
      <c r="AH59" s="122" t="str">
        <f>+'廃棄物事業経費（歳入）'!B59</f>
        <v>28932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780</v>
      </c>
      <c r="AD60" s="41" t="s">
        <v>808</v>
      </c>
      <c r="AE60" s="35" t="s">
        <v>863</v>
      </c>
      <c r="AF60" s="35">
        <f ca="1" t="shared" si="7"/>
        <v>770639</v>
      </c>
      <c r="AG60" s="28"/>
      <c r="AH60" s="122" t="str">
        <f>+'廃棄物事業経費（歳入）'!B60</f>
        <v>28951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808</v>
      </c>
      <c r="AE61" s="35" t="s">
        <v>864</v>
      </c>
      <c r="AF61" s="35">
        <f ca="1" t="shared" si="7"/>
        <v>88</v>
      </c>
      <c r="AG61" s="28"/>
      <c r="AH61" s="122" t="str">
        <f>+'廃棄物事業経費（歳入）'!B61</f>
        <v>28955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808</v>
      </c>
      <c r="AE62" s="35" t="s">
        <v>865</v>
      </c>
      <c r="AF62" s="35">
        <f ca="1" t="shared" si="7"/>
        <v>166808</v>
      </c>
      <c r="AG62" s="28"/>
      <c r="AH62" s="122" t="str">
        <f>+'廃棄物事業経費（歳入）'!B62</f>
        <v>28967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 t="str">
        <f>+'廃棄物事業経費（歳入）'!B63</f>
        <v>28970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2011-03-29T14:17:42Z</dcterms:modified>
  <cp:category/>
  <cp:version/>
  <cp:contentType/>
  <cp:contentStatus/>
</cp:coreProperties>
</file>