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<sst xmlns="http://schemas.openxmlformats.org/spreadsheetml/2006/main" count="767" uniqueCount="402">
  <si>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</si>
  <si>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</si>
  <si>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</si>
  <si>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</si>
  <si>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</si>
  <si>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</si>
  <si>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</si>
  <si>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</si>
  <si>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</si>
  <si>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</si>
  <si>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</si>
  <si>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</si>
  <si>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</si>
  <si>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</si>
  <si>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</si>
  <si>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</si>
  <si>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</si>
  <si>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</si>
  <si>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</si>
  <si>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</si>
  <si>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</si>
  <si>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</si>
  <si>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</si>
  <si>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</si>
  <si>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</si>
  <si>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</si>
  <si>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</si>
  <si>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</si>
  <si>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</si>
  <si>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</si>
  <si>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</si>
  <si>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</si>
  <si>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</si>
  <si>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</si>
  <si>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</si>
  <si>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</si>
  <si>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</si>
  <si>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</si>
  <si>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</si>
  <si>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</si>
  <si>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</si>
  <si>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</si>
  <si>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</si>
  <si>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</si>
  <si>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</si>
  <si>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</si>
  <si>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</si>
  <si>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</si>
  <si>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</si>
  <si>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</si>
  <si>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</si>
  <si>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</si>
  <si>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</si>
  <si>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</si>
  <si>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</si>
  <si>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</si>
  <si>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</si>
  <si>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</si>
  <si>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</si>
  <si>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</si>
  <si>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</si>
  <si>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</si>
  <si>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</si>
  <si>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</si>
  <si>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</si>
  <si>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</si>
  <si>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</si>
  <si>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</si>
  <si>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</si>
  <si>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</si>
  <si>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</si>
  <si>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</si>
  <si>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</si>
  <si>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</si>
  <si>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</si>
  <si>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</si>
  <si>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</si>
  <si>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</si>
  <si>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</si>
  <si>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</si>
  <si>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</si>
  <si>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</si>
  <si>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</si>
  <si>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</si>
  <si>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</si>
  <si>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静岡県</t>
  </si>
  <si>
    <t>22000</t>
  </si>
  <si>
    <t>22000</t>
  </si>
  <si>
    <t>22100</t>
  </si>
  <si>
    <t>静岡市</t>
  </si>
  <si>
    <t>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</si>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</sst>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SUM(D8:D42)</f>
        <v>3777633</v>
      </c>
      <c r="E7" s="74">
        <f>SUM(E8:E42)</f>
        <v>141249</v>
      </c>
      <c r="F7" s="78">
        <f>IF(D7&gt;0,E7/D7*100,"-")</f>
        <v>3.739087412673492</v>
      </c>
      <c r="G7" s="74">
        <f>SUM(G8:G42)</f>
        <v>139349</v>
      </c>
      <c r="H7" s="74">
        <f>SUM(H8:H42)</f>
        <v>1900</v>
      </c>
      <c r="I7" s="74">
        <f>SUM(I8:I42)</f>
        <v>3636384</v>
      </c>
      <c r="J7" s="78">
        <f>IF($D7&gt;0,I7/$D7*100,"-")</f>
        <v>96.2609125873265</v>
      </c>
      <c r="K7" s="74">
        <f>SUM(K8:K42)</f>
        <v>1907617</v>
      </c>
      <c r="L7" s="78">
        <f>IF($D7&gt;0,K7/$D7*100,"-")</f>
        <v>50.4976793669475</v>
      </c>
      <c r="M7" s="74">
        <f>SUM(M8:M42)</f>
        <v>17270</v>
      </c>
      <c r="N7" s="78">
        <f>IF($D7&gt;0,M7/$D7*100,"-")</f>
        <v>0.4571645789837181</v>
      </c>
      <c r="O7" s="74">
        <f>SUM(O8:O42)</f>
        <v>1711497</v>
      </c>
      <c r="P7" s="74">
        <f>SUM(P8:P42)</f>
        <v>534037</v>
      </c>
      <c r="Q7" s="78">
        <f>IF($D7&gt;0,O7/$D7*100,"-")</f>
        <v>45.306068641395285</v>
      </c>
      <c r="R7" s="74">
        <f>SUM(R8:R42)</f>
        <v>95372</v>
      </c>
      <c r="S7" s="112">
        <f>COUNTIF(S8:S42,"○")</f>
        <v>27</v>
      </c>
      <c r="T7" s="112">
        <f>COUNTIF(T8:T42,"○")</f>
        <v>3</v>
      </c>
      <c r="U7" s="112">
        <f>COUNTIF(U8:U42,"○")</f>
        <v>3</v>
      </c>
      <c r="V7" s="112">
        <f>COUNTIF(V8:V42,"○")</f>
        <v>2</v>
      </c>
      <c r="W7" s="112">
        <f>COUNTIF(W8:W42,"○")</f>
        <v>26</v>
      </c>
      <c r="X7" s="112">
        <f>COUNTIF(X8:X42,"○")</f>
        <v>1</v>
      </c>
      <c r="Y7" s="112">
        <f>COUNTIF(Y8:Y42,"○")</f>
        <v>4</v>
      </c>
      <c r="Z7" s="112">
        <f>COUNTIF(Z8:Z42,"○")</f>
        <v>4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718779</v>
      </c>
      <c r="E8" s="75">
        <f>+SUM(G8,+H8)</f>
        <v>16343</v>
      </c>
      <c r="F8" s="79">
        <f>IF(D8&gt;0,E8/D8*100,"-")</f>
        <v>2.2737169561158574</v>
      </c>
      <c r="G8" s="75">
        <v>15764</v>
      </c>
      <c r="H8" s="75">
        <v>579</v>
      </c>
      <c r="I8" s="75">
        <f>+SUM(K8,+M8,+O8)</f>
        <v>702436</v>
      </c>
      <c r="J8" s="79">
        <f>IF($D8&gt;0,I8/$D8*100,"-")</f>
        <v>97.72628304388414</v>
      </c>
      <c r="K8" s="75">
        <v>464509</v>
      </c>
      <c r="L8" s="79">
        <f>IF($D8&gt;0,K8/$D8*100,"-")</f>
        <v>64.62473166300072</v>
      </c>
      <c r="M8" s="75">
        <v>0</v>
      </c>
      <c r="N8" s="79">
        <f>IF($D8&gt;0,M8/$D8*100,"-")</f>
        <v>0</v>
      </c>
      <c r="O8" s="75">
        <v>237927</v>
      </c>
      <c r="P8" s="75">
        <v>62743</v>
      </c>
      <c r="Q8" s="79">
        <f>IF($D8&gt;0,O8/$D8*100,"-")</f>
        <v>33.101551380883414</v>
      </c>
      <c r="R8" s="75">
        <v>8552</v>
      </c>
      <c r="S8" s="68"/>
      <c r="T8" s="68" t="s">
        <v>90</v>
      </c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793505</v>
      </c>
      <c r="E9" s="75">
        <f>+SUM(G9,+H9)</f>
        <v>37867</v>
      </c>
      <c r="F9" s="79">
        <f>IF(D9&gt;0,E9/D9*100,"-")</f>
        <v>4.772118638193836</v>
      </c>
      <c r="G9" s="75">
        <v>37033</v>
      </c>
      <c r="H9" s="75">
        <v>834</v>
      </c>
      <c r="I9" s="75">
        <f>+SUM(K9,+M9,+O9)</f>
        <v>755638</v>
      </c>
      <c r="J9" s="79">
        <f>IF($D9&gt;0,I9/$D9*100,"-")</f>
        <v>95.22788136180617</v>
      </c>
      <c r="K9" s="75">
        <v>567779</v>
      </c>
      <c r="L9" s="79">
        <f>IF($D9&gt;0,K9/$D9*100,"-")</f>
        <v>71.55329834090523</v>
      </c>
      <c r="M9" s="75">
        <v>0</v>
      </c>
      <c r="N9" s="79">
        <f>IF($D9&gt;0,M9/$D9*100,"-")</f>
        <v>0</v>
      </c>
      <c r="O9" s="75">
        <v>187859</v>
      </c>
      <c r="P9" s="75">
        <v>53769</v>
      </c>
      <c r="Q9" s="79">
        <f>IF($D9&gt;0,O9/$D9*100,"-")</f>
        <v>23.67458302090094</v>
      </c>
      <c r="R9" s="75">
        <v>30518</v>
      </c>
      <c r="S9" s="68"/>
      <c r="T9" s="68" t="s">
        <v>90</v>
      </c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208566</v>
      </c>
      <c r="E10" s="75">
        <f>+SUM(G10,+H10)</f>
        <v>6987</v>
      </c>
      <c r="F10" s="79">
        <f>IF(D10&gt;0,E10/D10*100,"-")</f>
        <v>3.350018699116826</v>
      </c>
      <c r="G10" s="75">
        <v>6987</v>
      </c>
      <c r="H10" s="75">
        <v>0</v>
      </c>
      <c r="I10" s="75">
        <f>+SUM(K10,+M10,+O10)</f>
        <v>201579</v>
      </c>
      <c r="J10" s="79">
        <f>IF($D10&gt;0,I10/$D10*100,"-")</f>
        <v>96.64998130088317</v>
      </c>
      <c r="K10" s="75">
        <v>89102</v>
      </c>
      <c r="L10" s="79">
        <f>IF($D10&gt;0,K10/$D10*100,"-")</f>
        <v>42.72124890921818</v>
      </c>
      <c r="M10" s="75">
        <v>220</v>
      </c>
      <c r="N10" s="79">
        <f>IF($D10&gt;0,M10/$D10*100,"-")</f>
        <v>0.10548219748185227</v>
      </c>
      <c r="O10" s="75">
        <v>112257</v>
      </c>
      <c r="P10" s="75">
        <v>45143</v>
      </c>
      <c r="Q10" s="79">
        <f>IF($D10&gt;0,O10/$D10*100,"-")</f>
        <v>53.82325019418314</v>
      </c>
      <c r="R10" s="75">
        <v>4077</v>
      </c>
      <c r="S10" s="68"/>
      <c r="T10" s="68" t="s">
        <v>90</v>
      </c>
      <c r="U10" s="68"/>
      <c r="V10" s="68"/>
      <c r="W10" s="69"/>
      <c r="X10" s="69"/>
      <c r="Y10" s="69"/>
      <c r="Z10" s="69" t="s">
        <v>90</v>
      </c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40427</v>
      </c>
      <c r="E11" s="75">
        <f>+SUM(G11,+H11)</f>
        <v>476</v>
      </c>
      <c r="F11" s="79">
        <f>IF(D11&gt;0,E11/D11*100,"-")</f>
        <v>1.1774309248769388</v>
      </c>
      <c r="G11" s="75">
        <v>476</v>
      </c>
      <c r="H11" s="75">
        <v>0</v>
      </c>
      <c r="I11" s="75">
        <f>+SUM(K11,+M11,+O11)</f>
        <v>39951</v>
      </c>
      <c r="J11" s="79">
        <f>IF($D11&gt;0,I11/$D11*100,"-")</f>
        <v>98.82256907512306</v>
      </c>
      <c r="K11" s="75">
        <v>21861</v>
      </c>
      <c r="L11" s="79">
        <f>IF($D11&gt;0,K11/$D11*100,"-")</f>
        <v>54.07524674103941</v>
      </c>
      <c r="M11" s="75">
        <v>0</v>
      </c>
      <c r="N11" s="79">
        <f>IF($D11&gt;0,M11/$D11*100,"-")</f>
        <v>0</v>
      </c>
      <c r="O11" s="75">
        <v>18090</v>
      </c>
      <c r="P11" s="75">
        <v>4959</v>
      </c>
      <c r="Q11" s="79">
        <f>IF($D11&gt;0,O11/$D11*100,"-")</f>
        <v>44.747322334083655</v>
      </c>
      <c r="R11" s="75">
        <v>366</v>
      </c>
      <c r="S11" s="68" t="s">
        <v>90</v>
      </c>
      <c r="T11" s="68"/>
      <c r="U11" s="68"/>
      <c r="V11" s="68"/>
      <c r="W11" s="69"/>
      <c r="X11" s="69"/>
      <c r="Y11" s="69" t="s">
        <v>90</v>
      </c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112157</v>
      </c>
      <c r="E12" s="76">
        <f>+SUM(G12,+H12)</f>
        <v>1431</v>
      </c>
      <c r="F12" s="96">
        <f>IF(D12&gt;0,E12/D12*100,"-")</f>
        <v>1.2758900469877048</v>
      </c>
      <c r="G12" s="76">
        <v>1431</v>
      </c>
      <c r="H12" s="76">
        <v>0</v>
      </c>
      <c r="I12" s="76">
        <f>+SUM(K12,+M12,+O12)</f>
        <v>110726</v>
      </c>
      <c r="J12" s="96">
        <f>IF($D12&gt;0,I12/$D12*100,"-")</f>
        <v>98.7241099530123</v>
      </c>
      <c r="K12" s="76">
        <v>74184</v>
      </c>
      <c r="L12" s="96">
        <f>IF($D12&gt;0,K12/$D12*100,"-")</f>
        <v>66.14299597885108</v>
      </c>
      <c r="M12" s="76">
        <v>0</v>
      </c>
      <c r="N12" s="96">
        <f>IF($D12&gt;0,M12/$D12*100,"-")</f>
        <v>0</v>
      </c>
      <c r="O12" s="76">
        <v>36542</v>
      </c>
      <c r="P12" s="76">
        <v>9668</v>
      </c>
      <c r="Q12" s="96">
        <f>IF($D12&gt;0,O12/$D12*100,"-")</f>
        <v>32.58111397416122</v>
      </c>
      <c r="R12" s="76">
        <v>1388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134226</v>
      </c>
      <c r="E13" s="76">
        <f>+SUM(G13,+H13)</f>
        <v>1419</v>
      </c>
      <c r="F13" s="96">
        <f>IF(D13&gt;0,E13/D13*100,"-")</f>
        <v>1.05717223190738</v>
      </c>
      <c r="G13" s="76">
        <v>1419</v>
      </c>
      <c r="H13" s="76">
        <v>0</v>
      </c>
      <c r="I13" s="76">
        <f>+SUM(K13,+M13,+O13)</f>
        <v>132807</v>
      </c>
      <c r="J13" s="96">
        <f>IF($D13&gt;0,I13/$D13*100,"-")</f>
        <v>98.94282776809263</v>
      </c>
      <c r="K13" s="76">
        <v>55317</v>
      </c>
      <c r="L13" s="96">
        <f>IF($D13&gt;0,K13/$D13*100,"-")</f>
        <v>41.21183675293907</v>
      </c>
      <c r="M13" s="76">
        <v>0</v>
      </c>
      <c r="N13" s="96">
        <f>IF($D13&gt;0,M13/$D13*100,"-")</f>
        <v>0</v>
      </c>
      <c r="O13" s="76">
        <v>77490</v>
      </c>
      <c r="P13" s="76">
        <v>15897</v>
      </c>
      <c r="Q13" s="96">
        <f>IF($D13&gt;0,O13/$D13*100,"-")</f>
        <v>57.73099101515354</v>
      </c>
      <c r="R13" s="76">
        <v>1708</v>
      </c>
      <c r="S13" s="70"/>
      <c r="T13" s="70"/>
      <c r="U13" s="70" t="s">
        <v>90</v>
      </c>
      <c r="V13" s="70"/>
      <c r="W13" s="70"/>
      <c r="X13" s="70"/>
      <c r="Y13" s="70" t="s">
        <v>90</v>
      </c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74228</v>
      </c>
      <c r="E14" s="76">
        <f>+SUM(G14,+H14)</f>
        <v>145</v>
      </c>
      <c r="F14" s="96">
        <f>IF(D14&gt;0,E14/D14*100,"-")</f>
        <v>0.1953440750121248</v>
      </c>
      <c r="G14" s="76">
        <v>145</v>
      </c>
      <c r="H14" s="76">
        <v>0</v>
      </c>
      <c r="I14" s="76">
        <f>+SUM(K14,+M14,+O14)</f>
        <v>74083</v>
      </c>
      <c r="J14" s="96">
        <f>IF($D14&gt;0,I14/$D14*100,"-")</f>
        <v>99.80465592498787</v>
      </c>
      <c r="K14" s="76">
        <v>20765</v>
      </c>
      <c r="L14" s="96">
        <f>IF($D14&gt;0,K14/$D14*100,"-")</f>
        <v>27.974618742253597</v>
      </c>
      <c r="M14" s="76">
        <v>1953</v>
      </c>
      <c r="N14" s="96">
        <f>IF($D14&gt;0,M14/$D14*100,"-")</f>
        <v>2.6310826103357225</v>
      </c>
      <c r="O14" s="76">
        <v>51365</v>
      </c>
      <c r="P14" s="76">
        <v>12611</v>
      </c>
      <c r="Q14" s="96">
        <f>IF($D14&gt;0,O14/$D14*100,"-")</f>
        <v>69.19895457239855</v>
      </c>
      <c r="R14" s="76">
        <v>505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102569</v>
      </c>
      <c r="E15" s="76">
        <f>+SUM(G15,+H15)</f>
        <v>15668</v>
      </c>
      <c r="F15" s="96">
        <f>IF(D15&gt;0,E15/D15*100,"-")</f>
        <v>15.275570591504255</v>
      </c>
      <c r="G15" s="76">
        <v>15631</v>
      </c>
      <c r="H15" s="76">
        <v>37</v>
      </c>
      <c r="I15" s="76">
        <f>+SUM(K15,+M15,+O15)</f>
        <v>86901</v>
      </c>
      <c r="J15" s="96">
        <f>IF($D15&gt;0,I15/$D15*100,"-")</f>
        <v>84.72442940849575</v>
      </c>
      <c r="K15" s="76">
        <v>8816</v>
      </c>
      <c r="L15" s="96">
        <f>IF($D15&gt;0,K15/$D15*100,"-")</f>
        <v>8.59518957969757</v>
      </c>
      <c r="M15" s="76">
        <v>3762</v>
      </c>
      <c r="N15" s="96">
        <f>IF($D15&gt;0,M15/$D15*100,"-")</f>
        <v>3.667774863750256</v>
      </c>
      <c r="O15" s="76">
        <v>74323</v>
      </c>
      <c r="P15" s="76">
        <v>20335</v>
      </c>
      <c r="Q15" s="96">
        <f>IF($D15&gt;0,O15/$D15*100,"-")</f>
        <v>72.46146496504792</v>
      </c>
      <c r="R15" s="76">
        <v>1209</v>
      </c>
      <c r="S15" s="70"/>
      <c r="T15" s="70"/>
      <c r="U15" s="70"/>
      <c r="V15" s="70" t="s">
        <v>90</v>
      </c>
      <c r="W15" s="70"/>
      <c r="X15" s="70"/>
      <c r="Y15" s="70"/>
      <c r="Z15" s="70" t="s">
        <v>90</v>
      </c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256449</v>
      </c>
      <c r="E16" s="76">
        <f>+SUM(G16,+H16)</f>
        <v>4401</v>
      </c>
      <c r="F16" s="96">
        <f>IF(D16&gt;0,E16/D16*100,"-")</f>
        <v>1.71613069265234</v>
      </c>
      <c r="G16" s="76">
        <v>4401</v>
      </c>
      <c r="H16" s="76">
        <v>0</v>
      </c>
      <c r="I16" s="76">
        <f>+SUM(K16,+M16,+O16)</f>
        <v>252048</v>
      </c>
      <c r="J16" s="96">
        <f>IF($D16&gt;0,I16/$D16*100,"-")</f>
        <v>98.28386930734766</v>
      </c>
      <c r="K16" s="76">
        <v>161297</v>
      </c>
      <c r="L16" s="96">
        <f>IF($D16&gt;0,K16/$D16*100,"-")</f>
        <v>62.89632636508623</v>
      </c>
      <c r="M16" s="76">
        <v>2335</v>
      </c>
      <c r="N16" s="96">
        <f>IF($D16&gt;0,M16/$D16*100,"-")</f>
        <v>0.9105124215731003</v>
      </c>
      <c r="O16" s="76">
        <v>88416</v>
      </c>
      <c r="P16" s="76">
        <v>27004</v>
      </c>
      <c r="Q16" s="96">
        <f>IF($D16&gt;0,O16/$D16*100,"-")</f>
        <v>34.477030520688324</v>
      </c>
      <c r="R16" s="76">
        <v>5204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167080</v>
      </c>
      <c r="E17" s="76">
        <f>+SUM(G17,+H17)</f>
        <v>5950</v>
      </c>
      <c r="F17" s="96">
        <f>IF(D17&gt;0,E17/D17*100,"-")</f>
        <v>3.5611683026095284</v>
      </c>
      <c r="G17" s="76">
        <v>5950</v>
      </c>
      <c r="H17" s="76">
        <v>0</v>
      </c>
      <c r="I17" s="76">
        <f>+SUM(K17,+M17,+O17)</f>
        <v>161130</v>
      </c>
      <c r="J17" s="96">
        <f>IF($D17&gt;0,I17/$D17*100,"-")</f>
        <v>96.43883169739047</v>
      </c>
      <c r="K17" s="76">
        <v>111018</v>
      </c>
      <c r="L17" s="96">
        <f>IF($D17&gt;0,K17/$D17*100,"-")</f>
        <v>66.4460138855638</v>
      </c>
      <c r="M17" s="76">
        <v>0</v>
      </c>
      <c r="N17" s="96">
        <f>IF($D17&gt;0,M17/$D17*100,"-")</f>
        <v>0</v>
      </c>
      <c r="O17" s="76">
        <v>50112</v>
      </c>
      <c r="P17" s="76">
        <v>10761</v>
      </c>
      <c r="Q17" s="96">
        <f>IF($D17&gt;0,O17/$D17*100,"-")</f>
        <v>29.992817811826672</v>
      </c>
      <c r="R17" s="76">
        <v>8704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143386</v>
      </c>
      <c r="E18" s="76">
        <f>+SUM(G18,+H18)</f>
        <v>4226</v>
      </c>
      <c r="F18" s="96">
        <f>IF(D18&gt;0,E18/D18*100,"-")</f>
        <v>2.947289135619935</v>
      </c>
      <c r="G18" s="76">
        <v>4226</v>
      </c>
      <c r="H18" s="76">
        <v>0</v>
      </c>
      <c r="I18" s="76">
        <f>+SUM(K18,+M18,+O18)</f>
        <v>139160</v>
      </c>
      <c r="J18" s="96">
        <f>IF($D18&gt;0,I18/$D18*100,"-")</f>
        <v>97.05271086438006</v>
      </c>
      <c r="K18" s="76">
        <v>27648</v>
      </c>
      <c r="L18" s="96">
        <f>IF($D18&gt;0,K18/$D18*100,"-")</f>
        <v>19.282217231807845</v>
      </c>
      <c r="M18" s="76">
        <v>2274</v>
      </c>
      <c r="N18" s="96">
        <f>IF($D18&gt;0,M18/$D18*100,"-")</f>
        <v>1.5859288912446126</v>
      </c>
      <c r="O18" s="76">
        <v>109238</v>
      </c>
      <c r="P18" s="76">
        <v>41094</v>
      </c>
      <c r="Q18" s="96">
        <f>IF($D18&gt;0,O18/$D18*100,"-")</f>
        <v>76.1845647413276</v>
      </c>
      <c r="R18" s="76">
        <v>3384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115560</v>
      </c>
      <c r="E19" s="76">
        <f>+SUM(G19,+H19)</f>
        <v>7166</v>
      </c>
      <c r="F19" s="96">
        <f>IF(D19&gt;0,E19/D19*100,"-")</f>
        <v>6.20110764970578</v>
      </c>
      <c r="G19" s="76">
        <v>7122</v>
      </c>
      <c r="H19" s="76">
        <v>44</v>
      </c>
      <c r="I19" s="76">
        <f>+SUM(K19,+M19,+O19)</f>
        <v>108394</v>
      </c>
      <c r="J19" s="96">
        <f>IF($D19&gt;0,I19/$D19*100,"-")</f>
        <v>93.79889235029421</v>
      </c>
      <c r="K19" s="76">
        <v>22439</v>
      </c>
      <c r="L19" s="96">
        <f>IF($D19&gt;0,K19/$D19*100,"-")</f>
        <v>19.41761855313257</v>
      </c>
      <c r="M19" s="76">
        <v>1852</v>
      </c>
      <c r="N19" s="96">
        <f>IF($D19&gt;0,M19/$D19*100,"-")</f>
        <v>1.602630668051229</v>
      </c>
      <c r="O19" s="76">
        <v>84103</v>
      </c>
      <c r="P19" s="76">
        <v>30539</v>
      </c>
      <c r="Q19" s="96">
        <f>IF($D19&gt;0,O19/$D19*100,"-")</f>
        <v>72.77864312911042</v>
      </c>
      <c r="R19" s="76">
        <v>5031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143507</v>
      </c>
      <c r="E20" s="76">
        <f>+SUM(G20,+H20)</f>
        <v>5871</v>
      </c>
      <c r="F20" s="96">
        <f>IF(D20&gt;0,E20/D20*100,"-")</f>
        <v>4.091089633258308</v>
      </c>
      <c r="G20" s="76">
        <v>5871</v>
      </c>
      <c r="H20" s="76">
        <v>0</v>
      </c>
      <c r="I20" s="76">
        <f>+SUM(K20,+M20,+O20)</f>
        <v>137636</v>
      </c>
      <c r="J20" s="96">
        <f>IF($D20&gt;0,I20/$D20*100,"-")</f>
        <v>95.9089103667417</v>
      </c>
      <c r="K20" s="76">
        <v>51730</v>
      </c>
      <c r="L20" s="96">
        <f>IF($D20&gt;0,K20/$D20*100,"-")</f>
        <v>36.0470220964831</v>
      </c>
      <c r="M20" s="76">
        <v>122</v>
      </c>
      <c r="N20" s="96">
        <f>IF($D20&gt;0,M20/$D20*100,"-")</f>
        <v>0.0850132746137819</v>
      </c>
      <c r="O20" s="76">
        <v>85784</v>
      </c>
      <c r="P20" s="76">
        <v>29460</v>
      </c>
      <c r="Q20" s="96">
        <f>IF($D20&gt;0,O20/$D20*100,"-")</f>
        <v>59.77687499564481</v>
      </c>
      <c r="R20" s="76">
        <v>1563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87620</v>
      </c>
      <c r="E21" s="76">
        <f>+SUM(G21,+H21)</f>
        <v>2153</v>
      </c>
      <c r="F21" s="96">
        <f>IF(D21&gt;0,E21/D21*100,"-")</f>
        <v>2.457201552157042</v>
      </c>
      <c r="G21" s="76">
        <v>2153</v>
      </c>
      <c r="H21" s="76">
        <v>0</v>
      </c>
      <c r="I21" s="76">
        <f>+SUM(K21,+M21,+O21)</f>
        <v>85467</v>
      </c>
      <c r="J21" s="96">
        <f>IF($D21&gt;0,I21/$D21*100,"-")</f>
        <v>97.54279844784296</v>
      </c>
      <c r="K21" s="76">
        <v>23279</v>
      </c>
      <c r="L21" s="96">
        <f>IF($D21&gt;0,K21/$D21*100,"-")</f>
        <v>26.56813512896599</v>
      </c>
      <c r="M21" s="76">
        <v>1529</v>
      </c>
      <c r="N21" s="96">
        <f>IF($D21&gt;0,M21/$D21*100,"-")</f>
        <v>1.745035380050217</v>
      </c>
      <c r="O21" s="76">
        <v>60659</v>
      </c>
      <c r="P21" s="76">
        <v>14543</v>
      </c>
      <c r="Q21" s="96">
        <f>IF($D21&gt;0,O21/$D21*100,"-")</f>
        <v>69.22962793882675</v>
      </c>
      <c r="R21" s="76">
        <v>2711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83282</v>
      </c>
      <c r="E22" s="76">
        <f>+SUM(G22,+H22)</f>
        <v>3022</v>
      </c>
      <c r="F22" s="96">
        <f>IF(D22&gt;0,E22/D22*100,"-")</f>
        <v>3.6286352393074135</v>
      </c>
      <c r="G22" s="76">
        <v>3022</v>
      </c>
      <c r="H22" s="76">
        <v>0</v>
      </c>
      <c r="I22" s="76">
        <f>+SUM(K22,+M22,+O22)</f>
        <v>80260</v>
      </c>
      <c r="J22" s="96">
        <f>IF($D22&gt;0,I22/$D22*100,"-")</f>
        <v>96.37136476069259</v>
      </c>
      <c r="K22" s="76">
        <v>23899</v>
      </c>
      <c r="L22" s="96">
        <f>IF($D22&gt;0,K22/$D22*100,"-")</f>
        <v>28.696477029850385</v>
      </c>
      <c r="M22" s="76">
        <v>2387</v>
      </c>
      <c r="N22" s="96">
        <f>IF($D22&gt;0,M22/$D22*100,"-")</f>
        <v>2.866165557983718</v>
      </c>
      <c r="O22" s="76">
        <v>53974</v>
      </c>
      <c r="P22" s="76">
        <v>22705</v>
      </c>
      <c r="Q22" s="96">
        <f>IF($D22&gt;0,O22/$D22*100,"-")</f>
        <v>64.80872217285848</v>
      </c>
      <c r="R22" s="76">
        <v>3868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25530</v>
      </c>
      <c r="E23" s="76">
        <f>+SUM(G23,+H23)</f>
        <v>182</v>
      </c>
      <c r="F23" s="96">
        <f>IF(D23&gt;0,E23/D23*100,"-")</f>
        <v>0.7128867998433216</v>
      </c>
      <c r="G23" s="76">
        <v>115</v>
      </c>
      <c r="H23" s="76">
        <v>67</v>
      </c>
      <c r="I23" s="76">
        <f>+SUM(K23,+M23,+O23)</f>
        <v>25348</v>
      </c>
      <c r="J23" s="96">
        <f>IF($D23&gt;0,I23/$D23*100,"-")</f>
        <v>99.28711320015667</v>
      </c>
      <c r="K23" s="76">
        <v>7515</v>
      </c>
      <c r="L23" s="96">
        <f>IF($D23&gt;0,K23/$D23*100,"-")</f>
        <v>29.435957696827263</v>
      </c>
      <c r="M23" s="76">
        <v>0</v>
      </c>
      <c r="N23" s="96">
        <f>IF($D23&gt;0,M23/$D23*100,"-")</f>
        <v>0</v>
      </c>
      <c r="O23" s="76">
        <v>17833</v>
      </c>
      <c r="P23" s="76">
        <v>1352</v>
      </c>
      <c r="Q23" s="96">
        <f>IF($D23&gt;0,O23/$D23*100,"-")</f>
        <v>69.85115550332942</v>
      </c>
      <c r="R23" s="76">
        <v>204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54434</v>
      </c>
      <c r="E24" s="76">
        <f>+SUM(G24,+H24)</f>
        <v>1640</v>
      </c>
      <c r="F24" s="96">
        <f>IF(D24&gt;0,E24/D24*100,"-")</f>
        <v>3.0128228680604034</v>
      </c>
      <c r="G24" s="76">
        <v>1640</v>
      </c>
      <c r="H24" s="76">
        <v>0</v>
      </c>
      <c r="I24" s="76">
        <f>+SUM(K24,+M24,+O24)</f>
        <v>52794</v>
      </c>
      <c r="J24" s="96">
        <f>IF($D24&gt;0,I24/$D24*100,"-")</f>
        <v>96.98717713193959</v>
      </c>
      <c r="K24" s="76">
        <v>17057</v>
      </c>
      <c r="L24" s="96">
        <f>IF($D24&gt;0,K24/$D24*100,"-")</f>
        <v>31.335194914942864</v>
      </c>
      <c r="M24" s="76">
        <v>0</v>
      </c>
      <c r="N24" s="96">
        <f>IF($D24&gt;0,M24/$D24*100,"-")</f>
        <v>0</v>
      </c>
      <c r="O24" s="76">
        <v>35737</v>
      </c>
      <c r="P24" s="76">
        <v>18322</v>
      </c>
      <c r="Q24" s="96">
        <f>IF($D24&gt;0,O24/$D24*100,"-")</f>
        <v>65.65198221699673</v>
      </c>
      <c r="R24" s="76">
        <v>954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59111</v>
      </c>
      <c r="E25" s="76">
        <f>+SUM(G25,+H25)</f>
        <v>6598</v>
      </c>
      <c r="F25" s="96">
        <f>IF(D25&gt;0,E25/D25*100,"-")</f>
        <v>11.162051056486948</v>
      </c>
      <c r="G25" s="76">
        <v>6598</v>
      </c>
      <c r="H25" s="76">
        <v>0</v>
      </c>
      <c r="I25" s="76">
        <f>+SUM(K25,+M25,+O25)</f>
        <v>52513</v>
      </c>
      <c r="J25" s="96">
        <f>IF($D25&gt;0,I25/$D25*100,"-")</f>
        <v>88.83794894351306</v>
      </c>
      <c r="K25" s="76">
        <v>15025</v>
      </c>
      <c r="L25" s="96">
        <f>IF($D25&gt;0,K25/$D25*100,"-")</f>
        <v>25.418280861430194</v>
      </c>
      <c r="M25" s="76">
        <v>0</v>
      </c>
      <c r="N25" s="96">
        <f>IF($D25&gt;0,M25/$D25*100,"-")</f>
        <v>0</v>
      </c>
      <c r="O25" s="76">
        <v>37488</v>
      </c>
      <c r="P25" s="76">
        <v>18056</v>
      </c>
      <c r="Q25" s="96">
        <f>IF($D25&gt;0,O25/$D25*100,"-")</f>
        <v>63.41966808208286</v>
      </c>
      <c r="R25" s="76">
        <v>3940</v>
      </c>
      <c r="S25" s="70" t="s">
        <v>90</v>
      </c>
      <c r="T25" s="70"/>
      <c r="U25" s="70"/>
      <c r="V25" s="70"/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35884</v>
      </c>
      <c r="E26" s="76">
        <f>+SUM(G26,+H26)</f>
        <v>220</v>
      </c>
      <c r="F26" s="96">
        <f>IF(D26&gt;0,E26/D26*100,"-")</f>
        <v>0.6130866124177906</v>
      </c>
      <c r="G26" s="76">
        <v>220</v>
      </c>
      <c r="H26" s="76">
        <v>0</v>
      </c>
      <c r="I26" s="76">
        <f>+SUM(K26,+M26,+O26)</f>
        <v>35664</v>
      </c>
      <c r="J26" s="96">
        <f>IF($D26&gt;0,I26/$D26*100,"-")</f>
        <v>99.38691338758221</v>
      </c>
      <c r="K26" s="76">
        <v>15557</v>
      </c>
      <c r="L26" s="96">
        <f>IF($D26&gt;0,K26/$D26*100,"-")</f>
        <v>43.353583769925315</v>
      </c>
      <c r="M26" s="76">
        <v>0</v>
      </c>
      <c r="N26" s="96">
        <f>IF($D26&gt;0,M26/$D26*100,"-")</f>
        <v>0</v>
      </c>
      <c r="O26" s="76">
        <v>20107</v>
      </c>
      <c r="P26" s="76">
        <v>3711</v>
      </c>
      <c r="Q26" s="96">
        <f>IF($D26&gt;0,O26/$D26*100,"-")</f>
        <v>56.03332961765689</v>
      </c>
      <c r="R26" s="76">
        <v>203</v>
      </c>
      <c r="S26" s="70"/>
      <c r="T26" s="70"/>
      <c r="U26" s="70" t="s">
        <v>90</v>
      </c>
      <c r="V26" s="70"/>
      <c r="W26" s="70"/>
      <c r="X26" s="70"/>
      <c r="Y26" s="70" t="s">
        <v>90</v>
      </c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34924</v>
      </c>
      <c r="E27" s="76">
        <f>+SUM(G27,+H27)</f>
        <v>1869</v>
      </c>
      <c r="F27" s="96">
        <f>IF(D27&gt;0,E27/D27*100,"-")</f>
        <v>5.3516206620089335</v>
      </c>
      <c r="G27" s="76">
        <v>1869</v>
      </c>
      <c r="H27" s="76">
        <v>0</v>
      </c>
      <c r="I27" s="76">
        <f>+SUM(K27,+M27,+O27)</f>
        <v>33055</v>
      </c>
      <c r="J27" s="96">
        <f>IF($D27&gt;0,I27/$D27*100,"-")</f>
        <v>94.64837933799106</v>
      </c>
      <c r="K27" s="76">
        <v>12591</v>
      </c>
      <c r="L27" s="96">
        <f>IF($D27&gt;0,K27/$D27*100,"-")</f>
        <v>36.05257129767495</v>
      </c>
      <c r="M27" s="76">
        <v>0</v>
      </c>
      <c r="N27" s="96">
        <f>IF($D27&gt;0,M27/$D27*100,"-")</f>
        <v>0</v>
      </c>
      <c r="O27" s="76">
        <v>20464</v>
      </c>
      <c r="P27" s="76">
        <v>11613</v>
      </c>
      <c r="Q27" s="96">
        <f>IF($D27&gt;0,O27/$D27*100,"-")</f>
        <v>58.59580804031611</v>
      </c>
      <c r="R27" s="76">
        <v>1528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45632</v>
      </c>
      <c r="E28" s="76">
        <f>+SUM(G28,+H28)</f>
        <v>3285</v>
      </c>
      <c r="F28" s="96">
        <f>IF(D28&gt;0,E28/D28*100,"-")</f>
        <v>7.198895511921459</v>
      </c>
      <c r="G28" s="76">
        <v>3285</v>
      </c>
      <c r="H28" s="76">
        <v>0</v>
      </c>
      <c r="I28" s="76">
        <f>+SUM(K28,+M28,+O28)</f>
        <v>42347</v>
      </c>
      <c r="J28" s="96">
        <f>IF($D28&gt;0,I28/$D28*100,"-")</f>
        <v>92.80110448807855</v>
      </c>
      <c r="K28" s="76">
        <v>6731</v>
      </c>
      <c r="L28" s="96">
        <f>IF($D28&gt;0,K28/$D28*100,"-")</f>
        <v>14.750613604488077</v>
      </c>
      <c r="M28" s="76">
        <v>836</v>
      </c>
      <c r="N28" s="96">
        <f>IF($D28&gt;0,M28/$D28*100,"-")</f>
        <v>1.8320476858345023</v>
      </c>
      <c r="O28" s="76">
        <v>34780</v>
      </c>
      <c r="P28" s="76">
        <v>14847</v>
      </c>
      <c r="Q28" s="96">
        <f>IF($D28&gt;0,O28/$D28*100,"-")</f>
        <v>76.21844319775596</v>
      </c>
      <c r="R28" s="76">
        <v>3845</v>
      </c>
      <c r="S28" s="70" t="s">
        <v>90</v>
      </c>
      <c r="T28" s="70"/>
      <c r="U28" s="70"/>
      <c r="V28" s="70"/>
      <c r="W28" s="70"/>
      <c r="X28" s="70" t="s">
        <v>90</v>
      </c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50222</v>
      </c>
      <c r="E29" s="76">
        <f>+SUM(G29,+H29)</f>
        <v>869</v>
      </c>
      <c r="F29" s="96">
        <f>IF(D29&gt;0,E29/D29*100,"-")</f>
        <v>1.7303173907849148</v>
      </c>
      <c r="G29" s="76">
        <v>869</v>
      </c>
      <c r="H29" s="76">
        <v>0</v>
      </c>
      <c r="I29" s="76">
        <f>+SUM(K29,+M29,+O29)</f>
        <v>49353</v>
      </c>
      <c r="J29" s="96">
        <f>IF($D29&gt;0,I29/$D29*100,"-")</f>
        <v>98.26968260921508</v>
      </c>
      <c r="K29" s="76">
        <v>30743</v>
      </c>
      <c r="L29" s="96">
        <f>IF($D29&gt;0,K29/$D29*100,"-")</f>
        <v>61.214208912428816</v>
      </c>
      <c r="M29" s="76">
        <v>0</v>
      </c>
      <c r="N29" s="96">
        <f>IF($D29&gt;0,M29/$D29*100,"-")</f>
        <v>0</v>
      </c>
      <c r="O29" s="76">
        <v>18610</v>
      </c>
      <c r="P29" s="76">
        <v>5251</v>
      </c>
      <c r="Q29" s="96">
        <f>IF($D29&gt;0,O29/$D29*100,"-")</f>
        <v>37.055473696786265</v>
      </c>
      <c r="R29" s="76">
        <v>456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49723</v>
      </c>
      <c r="E30" s="76">
        <f>+SUM(G30,+H30)</f>
        <v>5722</v>
      </c>
      <c r="F30" s="96">
        <f>IF(D30&gt;0,E30/D30*100,"-")</f>
        <v>11.507752951350483</v>
      </c>
      <c r="G30" s="76">
        <v>5722</v>
      </c>
      <c r="H30" s="76">
        <v>0</v>
      </c>
      <c r="I30" s="76">
        <f>+SUM(K30,+M30,+O30)</f>
        <v>44001</v>
      </c>
      <c r="J30" s="96">
        <f>IF($D30&gt;0,I30/$D30*100,"-")</f>
        <v>88.49224704864952</v>
      </c>
      <c r="K30" s="76">
        <v>0</v>
      </c>
      <c r="L30" s="96">
        <f>IF($D30&gt;0,K30/$D30*100,"-")</f>
        <v>0</v>
      </c>
      <c r="M30" s="76">
        <v>0</v>
      </c>
      <c r="N30" s="96">
        <f>IF($D30&gt;0,M30/$D30*100,"-")</f>
        <v>0</v>
      </c>
      <c r="O30" s="76">
        <v>44001</v>
      </c>
      <c r="P30" s="76">
        <v>14918</v>
      </c>
      <c r="Q30" s="96">
        <f>IF($D30&gt;0,O30/$D30*100,"-")</f>
        <v>88.49224704864952</v>
      </c>
      <c r="R30" s="76">
        <v>1746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14340</v>
      </c>
      <c r="E31" s="76">
        <f>+SUM(G31,+H31)</f>
        <v>125</v>
      </c>
      <c r="F31" s="96">
        <f>IF(D31&gt;0,E31/D31*100,"-")</f>
        <v>0.8716875871687587</v>
      </c>
      <c r="G31" s="76">
        <v>125</v>
      </c>
      <c r="H31" s="76">
        <v>0</v>
      </c>
      <c r="I31" s="76">
        <f>+SUM(K31,+M31,+O31)</f>
        <v>14215</v>
      </c>
      <c r="J31" s="96">
        <f>IF($D31&gt;0,I31/$D31*100,"-")</f>
        <v>99.12831241283125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14215</v>
      </c>
      <c r="P31" s="76">
        <v>1624</v>
      </c>
      <c r="Q31" s="96">
        <f>IF($D31&gt;0,O31/$D31*100,"-")</f>
        <v>99.12831241283125</v>
      </c>
      <c r="R31" s="76">
        <v>102</v>
      </c>
      <c r="S31" s="70"/>
      <c r="T31" s="70"/>
      <c r="U31" s="70" t="s">
        <v>90</v>
      </c>
      <c r="V31" s="70"/>
      <c r="W31" s="70"/>
      <c r="X31" s="70"/>
      <c r="Y31" s="70" t="s">
        <v>90</v>
      </c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8232</v>
      </c>
      <c r="E32" s="76">
        <f>+SUM(G32,+H32)</f>
        <v>216</v>
      </c>
      <c r="F32" s="96">
        <f>IF(D32&gt;0,E32/D32*100,"-")</f>
        <v>2.623906705539359</v>
      </c>
      <c r="G32" s="76">
        <v>216</v>
      </c>
      <c r="H32" s="76">
        <v>0</v>
      </c>
      <c r="I32" s="76">
        <f>+SUM(K32,+M32,+O32)</f>
        <v>8016</v>
      </c>
      <c r="J32" s="96">
        <f>IF($D32&gt;0,I32/$D32*100,"-")</f>
        <v>97.37609329446065</v>
      </c>
      <c r="K32" s="76">
        <v>0</v>
      </c>
      <c r="L32" s="96">
        <f>IF($D32&gt;0,K32/$D32*100,"-")</f>
        <v>0</v>
      </c>
      <c r="M32" s="76">
        <v>0</v>
      </c>
      <c r="N32" s="96">
        <f>IF($D32&gt;0,M32/$D32*100,"-")</f>
        <v>0</v>
      </c>
      <c r="O32" s="76">
        <v>8016</v>
      </c>
      <c r="P32" s="76">
        <v>2160</v>
      </c>
      <c r="Q32" s="96">
        <f>IF($D32&gt;0,O32/$D32*100,"-")</f>
        <v>97.37609329446065</v>
      </c>
      <c r="R32" s="76">
        <v>30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9738</v>
      </c>
      <c r="E33" s="76">
        <f>+SUM(G33,+H33)</f>
        <v>237</v>
      </c>
      <c r="F33" s="96">
        <f>IF(D33&gt;0,E33/D33*100,"-")</f>
        <v>2.4337646333949476</v>
      </c>
      <c r="G33" s="76">
        <v>237</v>
      </c>
      <c r="H33" s="76">
        <v>0</v>
      </c>
      <c r="I33" s="76">
        <f>+SUM(K33,+M33,+O33)</f>
        <v>9501</v>
      </c>
      <c r="J33" s="96">
        <f>IF($D33&gt;0,I33/$D33*100,"-")</f>
        <v>97.56623536660504</v>
      </c>
      <c r="K33" s="76">
        <v>1108</v>
      </c>
      <c r="L33" s="96">
        <f>IF($D33&gt;0,K33/$D33*100,"-")</f>
        <v>11.37810638734853</v>
      </c>
      <c r="M33" s="76">
        <v>0</v>
      </c>
      <c r="N33" s="96">
        <f>IF($D33&gt;0,M33/$D33*100,"-")</f>
        <v>0</v>
      </c>
      <c r="O33" s="76">
        <v>8393</v>
      </c>
      <c r="P33" s="76">
        <v>3725</v>
      </c>
      <c r="Q33" s="96">
        <f>IF($D33&gt;0,O33/$D33*100,"-")</f>
        <v>86.18812897925652</v>
      </c>
      <c r="R33" s="76">
        <v>46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8119</v>
      </c>
      <c r="E34" s="76">
        <f>+SUM(G34,+H34)</f>
        <v>645</v>
      </c>
      <c r="F34" s="96">
        <f>IF(D34&gt;0,E34/D34*100,"-")</f>
        <v>7.944328119226506</v>
      </c>
      <c r="G34" s="76">
        <v>645</v>
      </c>
      <c r="H34" s="76">
        <v>0</v>
      </c>
      <c r="I34" s="76">
        <f>+SUM(K34,+M34,+O34)</f>
        <v>7474</v>
      </c>
      <c r="J34" s="96">
        <f>IF($D34&gt;0,I34/$D34*100,"-")</f>
        <v>92.05567188077349</v>
      </c>
      <c r="K34" s="76">
        <v>0</v>
      </c>
      <c r="L34" s="96">
        <f>IF($D34&gt;0,K34/$D34*100,"-")</f>
        <v>0</v>
      </c>
      <c r="M34" s="76">
        <v>0</v>
      </c>
      <c r="N34" s="96">
        <f>IF($D34&gt;0,M34/$D34*100,"-")</f>
        <v>0</v>
      </c>
      <c r="O34" s="76">
        <v>7474</v>
      </c>
      <c r="P34" s="76">
        <v>1538</v>
      </c>
      <c r="Q34" s="96">
        <f>IF($D34&gt;0,O34/$D34*100,"-")</f>
        <v>92.05567188077349</v>
      </c>
      <c r="R34" s="76">
        <v>33</v>
      </c>
      <c r="S34" s="70"/>
      <c r="T34" s="70"/>
      <c r="U34" s="70"/>
      <c r="V34" s="70" t="s">
        <v>90</v>
      </c>
      <c r="W34" s="70"/>
      <c r="X34" s="70"/>
      <c r="Y34" s="70"/>
      <c r="Z34" s="70" t="s">
        <v>90</v>
      </c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10028</v>
      </c>
      <c r="E35" s="76">
        <f>+SUM(G35,+H35)</f>
        <v>586</v>
      </c>
      <c r="F35" s="96">
        <f>IF(D35&gt;0,E35/D35*100,"-")</f>
        <v>5.843637814120463</v>
      </c>
      <c r="G35" s="76">
        <v>586</v>
      </c>
      <c r="H35" s="76">
        <v>0</v>
      </c>
      <c r="I35" s="76">
        <f>+SUM(K35,+M35,+O35)</f>
        <v>9442</v>
      </c>
      <c r="J35" s="96">
        <f>IF($D35&gt;0,I35/$D35*100,"-")</f>
        <v>94.15636218587954</v>
      </c>
      <c r="K35" s="76">
        <v>0</v>
      </c>
      <c r="L35" s="96">
        <f>IF($D35&gt;0,K35/$D35*100,"-")</f>
        <v>0</v>
      </c>
      <c r="M35" s="76">
        <v>0</v>
      </c>
      <c r="N35" s="96">
        <f>IF($D35&gt;0,M35/$D35*100,"-")</f>
        <v>0</v>
      </c>
      <c r="O35" s="76">
        <v>9442</v>
      </c>
      <c r="P35" s="76">
        <v>3504</v>
      </c>
      <c r="Q35" s="96">
        <f>IF($D35&gt;0,O35/$D35*100,"-")</f>
        <v>94.15636218587954</v>
      </c>
      <c r="R35" s="76">
        <v>116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39112</v>
      </c>
      <c r="E36" s="76">
        <f>+SUM(G36,+H36)</f>
        <v>507</v>
      </c>
      <c r="F36" s="96">
        <f>IF(D36&gt;0,E36/D36*100,"-")</f>
        <v>1.296277357332788</v>
      </c>
      <c r="G36" s="76">
        <v>507</v>
      </c>
      <c r="H36" s="76">
        <v>0</v>
      </c>
      <c r="I36" s="76">
        <f>+SUM(K36,+M36,+O36)</f>
        <v>38605</v>
      </c>
      <c r="J36" s="96">
        <f>IF($D36&gt;0,I36/$D36*100,"-")</f>
        <v>98.70372264266722</v>
      </c>
      <c r="K36" s="76">
        <v>22104</v>
      </c>
      <c r="L36" s="96">
        <f>IF($D36&gt;0,K36/$D36*100,"-")</f>
        <v>56.51462466762119</v>
      </c>
      <c r="M36" s="76">
        <v>0</v>
      </c>
      <c r="N36" s="96">
        <f>IF($D36&gt;0,M36/$D36*100,"-")</f>
        <v>0</v>
      </c>
      <c r="O36" s="76">
        <v>16501</v>
      </c>
      <c r="P36" s="76">
        <v>3278</v>
      </c>
      <c r="Q36" s="96">
        <f>IF($D36&gt;0,O36/$D36*100,"-")</f>
        <v>42.18909797504602</v>
      </c>
      <c r="R36" s="76">
        <v>290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31800</v>
      </c>
      <c r="E37" s="76">
        <f>+SUM(G37,+H37)</f>
        <v>132</v>
      </c>
      <c r="F37" s="96">
        <f>IF(D37&gt;0,E37/D37*100,"-")</f>
        <v>0.41509433962264153</v>
      </c>
      <c r="G37" s="76">
        <v>132</v>
      </c>
      <c r="H37" s="76">
        <v>0</v>
      </c>
      <c r="I37" s="76">
        <f>+SUM(K37,+M37,+O37)</f>
        <v>31668</v>
      </c>
      <c r="J37" s="96">
        <f>IF($D37&gt;0,I37/$D37*100,"-")</f>
        <v>99.58490566037736</v>
      </c>
      <c r="K37" s="76">
        <v>15038</v>
      </c>
      <c r="L37" s="96">
        <f>IF($D37&gt;0,K37/$D37*100,"-")</f>
        <v>47.28930817610063</v>
      </c>
      <c r="M37" s="76">
        <v>0</v>
      </c>
      <c r="N37" s="96">
        <f>IF($D37&gt;0,M37/$D37*100,"-")</f>
        <v>0</v>
      </c>
      <c r="O37" s="76">
        <v>16630</v>
      </c>
      <c r="P37" s="76">
        <v>4159</v>
      </c>
      <c r="Q37" s="96">
        <f>IF($D37&gt;0,O37/$D37*100,"-")</f>
        <v>52.29559748427673</v>
      </c>
      <c r="R37" s="76">
        <v>1019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40334</v>
      </c>
      <c r="E38" s="76">
        <f>+SUM(G38,+H38)</f>
        <v>645</v>
      </c>
      <c r="F38" s="96">
        <f>IF(D38&gt;0,E38/D38*100,"-")</f>
        <v>1.5991471215351813</v>
      </c>
      <c r="G38" s="76">
        <v>645</v>
      </c>
      <c r="H38" s="76">
        <v>0</v>
      </c>
      <c r="I38" s="76">
        <f>+SUM(K38,+M38,+O38)</f>
        <v>39689</v>
      </c>
      <c r="J38" s="96">
        <f>IF($D38&gt;0,I38/$D38*100,"-")</f>
        <v>98.40085287846482</v>
      </c>
      <c r="K38" s="76">
        <v>24843</v>
      </c>
      <c r="L38" s="96">
        <f>IF($D38&gt;0,K38/$D38*100,"-")</f>
        <v>61.59319680666435</v>
      </c>
      <c r="M38" s="76">
        <v>0</v>
      </c>
      <c r="N38" s="96">
        <f>IF($D38&gt;0,M38/$D38*100,"-")</f>
        <v>0</v>
      </c>
      <c r="O38" s="76">
        <v>14846</v>
      </c>
      <c r="P38" s="76">
        <v>3940</v>
      </c>
      <c r="Q38" s="96">
        <f>IF($D38&gt;0,O38/$D38*100,"-")</f>
        <v>36.807656071800466</v>
      </c>
      <c r="R38" s="76">
        <v>423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20828</v>
      </c>
      <c r="E39" s="76">
        <f>+SUM(G39,+H39)</f>
        <v>904</v>
      </c>
      <c r="F39" s="96">
        <f>IF(D39&gt;0,E39/D39*100,"-")</f>
        <v>4.340311119646629</v>
      </c>
      <c r="G39" s="76">
        <v>904</v>
      </c>
      <c r="H39" s="76">
        <v>0</v>
      </c>
      <c r="I39" s="76">
        <f>+SUM(K39,+M39,+O39)</f>
        <v>19924</v>
      </c>
      <c r="J39" s="96">
        <f>IF($D39&gt;0,I39/$D39*100,"-")</f>
        <v>95.65968888035337</v>
      </c>
      <c r="K39" s="76">
        <v>5002</v>
      </c>
      <c r="L39" s="96">
        <f>IF($D39&gt;0,K39/$D39*100,"-")</f>
        <v>24.015748031496063</v>
      </c>
      <c r="M39" s="76">
        <v>0</v>
      </c>
      <c r="N39" s="96">
        <f>IF($D39&gt;0,M39/$D39*100,"-")</f>
        <v>0</v>
      </c>
      <c r="O39" s="76">
        <v>14922</v>
      </c>
      <c r="P39" s="76">
        <v>5899</v>
      </c>
      <c r="Q39" s="96">
        <f>IF($D39&gt;0,O39/$D39*100,"-")</f>
        <v>71.64394084885731</v>
      </c>
      <c r="R39" s="76">
        <v>215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29462</v>
      </c>
      <c r="E40" s="76">
        <f>+SUM(G40,+H40)</f>
        <v>854</v>
      </c>
      <c r="F40" s="96">
        <f>IF(D40&gt;0,E40/D40*100,"-")</f>
        <v>2.8986491073246894</v>
      </c>
      <c r="G40" s="76">
        <v>854</v>
      </c>
      <c r="H40" s="76">
        <v>0</v>
      </c>
      <c r="I40" s="76">
        <f>+SUM(K40,+M40,+O40)</f>
        <v>28608</v>
      </c>
      <c r="J40" s="96">
        <f>IF($D40&gt;0,I40/$D40*100,"-")</f>
        <v>97.10135089267531</v>
      </c>
      <c r="K40" s="76">
        <v>10375</v>
      </c>
      <c r="L40" s="96">
        <f>IF($D40&gt;0,K40/$D40*100,"-")</f>
        <v>35.21485303102301</v>
      </c>
      <c r="M40" s="76">
        <v>0</v>
      </c>
      <c r="N40" s="96">
        <f>IF($D40&gt;0,M40/$D40*100,"-")</f>
        <v>0</v>
      </c>
      <c r="O40" s="76">
        <v>18233</v>
      </c>
      <c r="P40" s="76">
        <v>7980</v>
      </c>
      <c r="Q40" s="96">
        <f>IF($D40&gt;0,O40/$D40*100,"-")</f>
        <v>61.8864978616523</v>
      </c>
      <c r="R40" s="76">
        <v>1060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8703</v>
      </c>
      <c r="E41" s="76">
        <f>+SUM(G41,+H41)</f>
        <v>1275</v>
      </c>
      <c r="F41" s="96">
        <f>IF(D41&gt;0,E41/D41*100,"-")</f>
        <v>14.650120648052395</v>
      </c>
      <c r="G41" s="76">
        <v>1275</v>
      </c>
      <c r="H41" s="76">
        <v>0</v>
      </c>
      <c r="I41" s="76">
        <f>+SUM(K41,+M41,+O41)</f>
        <v>7428</v>
      </c>
      <c r="J41" s="96">
        <f>IF($D41&gt;0,I41/$D41*100,"-")</f>
        <v>85.3498793519476</v>
      </c>
      <c r="K41" s="76">
        <v>0</v>
      </c>
      <c r="L41" s="96">
        <f>IF($D41&gt;0,K41/$D41*100,"-")</f>
        <v>0</v>
      </c>
      <c r="M41" s="76">
        <v>0</v>
      </c>
      <c r="N41" s="96">
        <f>IF($D41&gt;0,M41/$D41*100,"-")</f>
        <v>0</v>
      </c>
      <c r="O41" s="76">
        <v>7428</v>
      </c>
      <c r="P41" s="76">
        <v>3308</v>
      </c>
      <c r="Q41" s="96">
        <f>IF($D41&gt;0,O41/$D41*100,"-")</f>
        <v>85.3498793519476</v>
      </c>
      <c r="R41" s="76">
        <v>65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20136</v>
      </c>
      <c r="E42" s="76">
        <f>+SUM(G42,+H42)</f>
        <v>1613</v>
      </c>
      <c r="F42" s="96">
        <f>IF(D42&gt;0,E42/D42*100,"-")</f>
        <v>8.010528406833533</v>
      </c>
      <c r="G42" s="76">
        <v>1274</v>
      </c>
      <c r="H42" s="76">
        <v>339</v>
      </c>
      <c r="I42" s="76">
        <f>+SUM(K42,+M42,+O42)</f>
        <v>18523</v>
      </c>
      <c r="J42" s="96">
        <f>IF($D42&gt;0,I42/$D42*100,"-")</f>
        <v>91.98947159316647</v>
      </c>
      <c r="K42" s="76">
        <v>285</v>
      </c>
      <c r="L42" s="96">
        <f>IF($D42&gt;0,K42/$D42*100,"-")</f>
        <v>1.4153754469606674</v>
      </c>
      <c r="M42" s="76">
        <v>0</v>
      </c>
      <c r="N42" s="96">
        <f>IF($D42&gt;0,M42/$D42*100,"-")</f>
        <v>0</v>
      </c>
      <c r="O42" s="76">
        <v>18238</v>
      </c>
      <c r="P42" s="76">
        <v>3621</v>
      </c>
      <c r="Q42" s="96">
        <f>IF($D42&gt;0,O42/$D42*100,"-")</f>
        <v>90.57409614620579</v>
      </c>
      <c r="R42" s="76">
        <v>309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159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160</v>
      </c>
      <c r="B2" s="136" t="s">
        <v>161</v>
      </c>
      <c r="C2" s="136" t="s">
        <v>162</v>
      </c>
      <c r="D2" s="183" t="s">
        <v>163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165</v>
      </c>
      <c r="AG2" s="143"/>
      <c r="AH2" s="143"/>
      <c r="AI2" s="144"/>
      <c r="AJ2" s="142" t="s">
        <v>166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167</v>
      </c>
      <c r="AU2" s="136"/>
      <c r="AV2" s="136"/>
      <c r="AW2" s="136"/>
      <c r="AX2" s="136"/>
      <c r="AY2" s="136"/>
      <c r="AZ2" s="142" t="s">
        <v>168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169</v>
      </c>
      <c r="E3" s="184" t="s">
        <v>170</v>
      </c>
      <c r="F3" s="143"/>
      <c r="G3" s="144"/>
      <c r="H3" s="185" t="s">
        <v>171</v>
      </c>
      <c r="I3" s="147"/>
      <c r="J3" s="148"/>
      <c r="K3" s="184" t="s">
        <v>172</v>
      </c>
      <c r="L3" s="147"/>
      <c r="M3" s="148"/>
      <c r="N3" s="89" t="s">
        <v>169</v>
      </c>
      <c r="O3" s="184" t="s">
        <v>173</v>
      </c>
      <c r="P3" s="145"/>
      <c r="Q3" s="145"/>
      <c r="R3" s="145"/>
      <c r="S3" s="145"/>
      <c r="T3" s="145"/>
      <c r="U3" s="146"/>
      <c r="V3" s="184" t="s">
        <v>174</v>
      </c>
      <c r="W3" s="145"/>
      <c r="X3" s="145"/>
      <c r="Y3" s="145"/>
      <c r="Z3" s="145"/>
      <c r="AA3" s="145"/>
      <c r="AB3" s="146"/>
      <c r="AC3" s="186" t="s">
        <v>175</v>
      </c>
      <c r="AD3" s="87"/>
      <c r="AE3" s="88"/>
      <c r="AF3" s="138" t="s">
        <v>169</v>
      </c>
      <c r="AG3" s="136" t="s">
        <v>177</v>
      </c>
      <c r="AH3" s="136" t="s">
        <v>179</v>
      </c>
      <c r="AI3" s="136" t="s">
        <v>180</v>
      </c>
      <c r="AJ3" s="137" t="s">
        <v>64</v>
      </c>
      <c r="AK3" s="136" t="s">
        <v>182</v>
      </c>
      <c r="AL3" s="136" t="s">
        <v>183</v>
      </c>
      <c r="AM3" s="136" t="s">
        <v>184</v>
      </c>
      <c r="AN3" s="136" t="s">
        <v>179</v>
      </c>
      <c r="AO3" s="136" t="s">
        <v>180</v>
      </c>
      <c r="AP3" s="136" t="s">
        <v>185</v>
      </c>
      <c r="AQ3" s="136" t="s">
        <v>186</v>
      </c>
      <c r="AR3" s="136" t="s">
        <v>187</v>
      </c>
      <c r="AS3" s="136" t="s">
        <v>188</v>
      </c>
      <c r="AT3" s="138" t="s">
        <v>64</v>
      </c>
      <c r="AU3" s="136" t="s">
        <v>182</v>
      </c>
      <c r="AV3" s="136" t="s">
        <v>183</v>
      </c>
      <c r="AW3" s="136" t="s">
        <v>184</v>
      </c>
      <c r="AX3" s="136" t="s">
        <v>179</v>
      </c>
      <c r="AY3" s="136" t="s">
        <v>180</v>
      </c>
      <c r="AZ3" s="138" t="s">
        <v>64</v>
      </c>
      <c r="BA3" s="136" t="s">
        <v>189</v>
      </c>
      <c r="BB3" s="136" t="s">
        <v>179</v>
      </c>
      <c r="BC3" s="136" t="s">
        <v>180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190</v>
      </c>
      <c r="G4" s="120" t="s">
        <v>191</v>
      </c>
      <c r="H4" s="89" t="s">
        <v>64</v>
      </c>
      <c r="I4" s="120" t="s">
        <v>190</v>
      </c>
      <c r="J4" s="120" t="s">
        <v>191</v>
      </c>
      <c r="K4" s="89" t="s">
        <v>64</v>
      </c>
      <c r="L4" s="120" t="s">
        <v>190</v>
      </c>
      <c r="M4" s="120" t="s">
        <v>191</v>
      </c>
      <c r="N4" s="89"/>
      <c r="O4" s="89" t="s">
        <v>64</v>
      </c>
      <c r="P4" s="120" t="s">
        <v>189</v>
      </c>
      <c r="Q4" s="120" t="s">
        <v>179</v>
      </c>
      <c r="R4" s="120" t="s">
        <v>180</v>
      </c>
      <c r="S4" s="120" t="s">
        <v>193</v>
      </c>
      <c r="T4" s="120" t="s">
        <v>195</v>
      </c>
      <c r="U4" s="120" t="s">
        <v>197</v>
      </c>
      <c r="V4" s="89" t="s">
        <v>64</v>
      </c>
      <c r="W4" s="120" t="s">
        <v>189</v>
      </c>
      <c r="X4" s="120" t="s">
        <v>179</v>
      </c>
      <c r="Y4" s="120" t="s">
        <v>180</v>
      </c>
      <c r="Z4" s="120" t="s">
        <v>193</v>
      </c>
      <c r="AA4" s="120" t="s">
        <v>195</v>
      </c>
      <c r="AB4" s="120" t="s">
        <v>197</v>
      </c>
      <c r="AC4" s="89" t="s">
        <v>64</v>
      </c>
      <c r="AD4" s="120" t="s">
        <v>190</v>
      </c>
      <c r="AE4" s="120" t="s">
        <v>191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198</v>
      </c>
      <c r="E6" s="94" t="s">
        <v>198</v>
      </c>
      <c r="F6" s="94" t="s">
        <v>198</v>
      </c>
      <c r="G6" s="94" t="s">
        <v>198</v>
      </c>
      <c r="H6" s="94" t="s">
        <v>198</v>
      </c>
      <c r="I6" s="94" t="s">
        <v>198</v>
      </c>
      <c r="J6" s="94" t="s">
        <v>198</v>
      </c>
      <c r="K6" s="94" t="s">
        <v>198</v>
      </c>
      <c r="L6" s="94" t="s">
        <v>198</v>
      </c>
      <c r="M6" s="94" t="s">
        <v>198</v>
      </c>
      <c r="N6" s="94" t="s">
        <v>198</v>
      </c>
      <c r="O6" s="94" t="s">
        <v>198</v>
      </c>
      <c r="P6" s="94" t="s">
        <v>198</v>
      </c>
      <c r="Q6" s="94" t="s">
        <v>198</v>
      </c>
      <c r="R6" s="94" t="s">
        <v>198</v>
      </c>
      <c r="S6" s="94" t="s">
        <v>198</v>
      </c>
      <c r="T6" s="94" t="s">
        <v>198</v>
      </c>
      <c r="U6" s="94" t="s">
        <v>198</v>
      </c>
      <c r="V6" s="94" t="s">
        <v>198</v>
      </c>
      <c r="W6" s="94" t="s">
        <v>198</v>
      </c>
      <c r="X6" s="94" t="s">
        <v>198</v>
      </c>
      <c r="Y6" s="94" t="s">
        <v>198</v>
      </c>
      <c r="Z6" s="94" t="s">
        <v>198</v>
      </c>
      <c r="AA6" s="94" t="s">
        <v>198</v>
      </c>
      <c r="AB6" s="94" t="s">
        <v>198</v>
      </c>
      <c r="AC6" s="94" t="s">
        <v>198</v>
      </c>
      <c r="AD6" s="94" t="s">
        <v>198</v>
      </c>
      <c r="AE6" s="94" t="s">
        <v>198</v>
      </c>
      <c r="AF6" s="95" t="s">
        <v>199</v>
      </c>
      <c r="AG6" s="95" t="s">
        <v>199</v>
      </c>
      <c r="AH6" s="95" t="s">
        <v>199</v>
      </c>
      <c r="AI6" s="95" t="s">
        <v>199</v>
      </c>
      <c r="AJ6" s="95" t="s">
        <v>199</v>
      </c>
      <c r="AK6" s="95" t="s">
        <v>199</v>
      </c>
      <c r="AL6" s="95" t="s">
        <v>199</v>
      </c>
      <c r="AM6" s="95" t="s">
        <v>199</v>
      </c>
      <c r="AN6" s="95" t="s">
        <v>199</v>
      </c>
      <c r="AO6" s="95" t="s">
        <v>199</v>
      </c>
      <c r="AP6" s="95" t="s">
        <v>199</v>
      </c>
      <c r="AQ6" s="95" t="s">
        <v>199</v>
      </c>
      <c r="AR6" s="95" t="s">
        <v>199</v>
      </c>
      <c r="AS6" s="95" t="s">
        <v>199</v>
      </c>
      <c r="AT6" s="95" t="s">
        <v>199</v>
      </c>
      <c r="AU6" s="95" t="s">
        <v>199</v>
      </c>
      <c r="AV6" s="95" t="s">
        <v>199</v>
      </c>
      <c r="AW6" s="95" t="s">
        <v>199</v>
      </c>
      <c r="AX6" s="95" t="s">
        <v>199</v>
      </c>
      <c r="AY6" s="95" t="s">
        <v>199</v>
      </c>
      <c r="AZ6" s="95" t="s">
        <v>199</v>
      </c>
      <c r="BA6" s="95" t="s">
        <v>199</v>
      </c>
      <c r="BB6" s="95" t="s">
        <v>199</v>
      </c>
      <c r="BC6" s="95" t="s">
        <v>199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SUM(D8:D42)</f>
        <v>992557</v>
      </c>
      <c r="E7" s="81">
        <f>SUM(E8:E42)</f>
        <v>34973</v>
      </c>
      <c r="F7" s="81">
        <f>SUM(F8:F42)</f>
        <v>4030</v>
      </c>
      <c r="G7" s="81">
        <f>SUM(G8:G42)</f>
        <v>30943</v>
      </c>
      <c r="H7" s="81">
        <f>SUM(H8:H42)</f>
        <v>16373</v>
      </c>
      <c r="I7" s="81">
        <f>SUM(I8:I42)</f>
        <v>7297</v>
      </c>
      <c r="J7" s="81">
        <f>SUM(J8:J42)</f>
        <v>9076</v>
      </c>
      <c r="K7" s="81">
        <f>SUM(K8:K42)</f>
        <v>941211</v>
      </c>
      <c r="L7" s="81">
        <f>SUM(L8:L42)</f>
        <v>82727</v>
      </c>
      <c r="M7" s="81">
        <f>SUM(M8:M42)</f>
        <v>858484</v>
      </c>
      <c r="N7" s="81">
        <f>SUM(N8:N42)</f>
        <v>993731</v>
      </c>
      <c r="O7" s="81">
        <f>SUM(O8:O42)</f>
        <v>94054</v>
      </c>
      <c r="P7" s="81">
        <f>SUM(P8:P42)</f>
        <v>88788</v>
      </c>
      <c r="Q7" s="81">
        <f>SUM(Q8:Q42)</f>
        <v>0</v>
      </c>
      <c r="R7" s="81">
        <f>SUM(R8:R42)</f>
        <v>0</v>
      </c>
      <c r="S7" s="81">
        <f>SUM(S8:S42)</f>
        <v>5023</v>
      </c>
      <c r="T7" s="81">
        <f>SUM(T8:T42)</f>
        <v>243</v>
      </c>
      <c r="U7" s="81">
        <f>SUM(U8:U42)</f>
        <v>0</v>
      </c>
      <c r="V7" s="81">
        <f>SUM(V8:V42)</f>
        <v>898503</v>
      </c>
      <c r="W7" s="81">
        <f>SUM(W8:W42)</f>
        <v>862492</v>
      </c>
      <c r="X7" s="81">
        <f>SUM(X8:X42)</f>
        <v>0</v>
      </c>
      <c r="Y7" s="81">
        <f>SUM(Y8:Y42)</f>
        <v>0</v>
      </c>
      <c r="Z7" s="81">
        <f>SUM(Z8:Z42)</f>
        <v>27750</v>
      </c>
      <c r="AA7" s="81">
        <f>SUM(AA8:AA42)</f>
        <v>3793</v>
      </c>
      <c r="AB7" s="81">
        <f>SUM(AB8:AB42)</f>
        <v>4468</v>
      </c>
      <c r="AC7" s="81">
        <f>SUM(AC8:AC42)</f>
        <v>1174</v>
      </c>
      <c r="AD7" s="81">
        <f>SUM(AD8:AD42)</f>
        <v>1174</v>
      </c>
      <c r="AE7" s="81">
        <f>SUM(AE8:AE42)</f>
        <v>0</v>
      </c>
      <c r="AF7" s="81">
        <f>SUM(AF8:AF42)</f>
        <v>14399</v>
      </c>
      <c r="AG7" s="81">
        <f>SUM(AG8:AG42)</f>
        <v>14399</v>
      </c>
      <c r="AH7" s="81">
        <f>SUM(AH8:AH42)</f>
        <v>0</v>
      </c>
      <c r="AI7" s="81">
        <f>SUM(AI8:AI42)</f>
        <v>0</v>
      </c>
      <c r="AJ7" s="81">
        <f>SUM(AJ8:AJ42)</f>
        <v>32604</v>
      </c>
      <c r="AK7" s="81">
        <f>SUM(AK8:AK42)</f>
        <v>18622</v>
      </c>
      <c r="AL7" s="81">
        <f>SUM(AL8:AL42)</f>
        <v>468</v>
      </c>
      <c r="AM7" s="81">
        <f>SUM(AM8:AM42)</f>
        <v>8719</v>
      </c>
      <c r="AN7" s="81">
        <f>SUM(AN8:AN42)</f>
        <v>3125</v>
      </c>
      <c r="AO7" s="81">
        <f>SUM(AO8:AO42)</f>
        <v>0</v>
      </c>
      <c r="AP7" s="81">
        <f>SUM(AP8:AP42)</f>
        <v>0</v>
      </c>
      <c r="AQ7" s="81">
        <f>SUM(AQ8:AQ42)</f>
        <v>438</v>
      </c>
      <c r="AR7" s="81">
        <f>SUM(AR8:AR42)</f>
        <v>223</v>
      </c>
      <c r="AS7" s="81">
        <f>SUM(AS8:AS42)</f>
        <v>1009</v>
      </c>
      <c r="AT7" s="81">
        <f>SUM(AT8:AT42)</f>
        <v>1245</v>
      </c>
      <c r="AU7" s="81">
        <f>SUM(AU8:AU42)</f>
        <v>885</v>
      </c>
      <c r="AV7" s="81">
        <f>SUM(AV8:AV42)</f>
        <v>0</v>
      </c>
      <c r="AW7" s="81">
        <f>SUM(AW8:AW42)</f>
        <v>360</v>
      </c>
      <c r="AX7" s="81">
        <f>SUM(AX8:AX42)</f>
        <v>0</v>
      </c>
      <c r="AY7" s="81">
        <f>SUM(AY8:AY42)</f>
        <v>0</v>
      </c>
      <c r="AZ7" s="81">
        <f>SUM(AZ8:AZ42)</f>
        <v>2800</v>
      </c>
      <c r="BA7" s="81">
        <f>SUM(BA8:BA42)</f>
        <v>2800</v>
      </c>
      <c r="BB7" s="81">
        <f>SUM(BB8:BB42)</f>
        <v>0</v>
      </c>
      <c r="BC7" s="81">
        <f>SUM(BC8:BC42)</f>
        <v>0</v>
      </c>
    </row>
    <row r="8" spans="1:55" s="61" customFormat="1" ht="12" customHeight="1">
      <c r="A8" s="115" t="s">
        <v>200</v>
      </c>
      <c r="B8" s="116" t="s">
        <v>201</v>
      </c>
      <c r="C8" s="115" t="s">
        <v>202</v>
      </c>
      <c r="D8" s="75">
        <f>SUM(E8,+H8,+K8)</f>
        <v>129730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129730</v>
      </c>
      <c r="L8" s="75">
        <v>12938</v>
      </c>
      <c r="M8" s="75">
        <v>116792</v>
      </c>
      <c r="N8" s="75">
        <f>SUM(O8,+V8,+AC8)</f>
        <v>130188</v>
      </c>
      <c r="O8" s="75">
        <f>SUM(P8:U8)</f>
        <v>12938</v>
      </c>
      <c r="P8" s="75">
        <v>12938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116792</v>
      </c>
      <c r="W8" s="75">
        <v>116792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458</v>
      </c>
      <c r="AD8" s="75">
        <v>458</v>
      </c>
      <c r="AE8" s="75">
        <v>0</v>
      </c>
      <c r="AF8" s="75">
        <f>SUM(AG8:AI8)</f>
        <v>3724</v>
      </c>
      <c r="AG8" s="75">
        <v>3724</v>
      </c>
      <c r="AH8" s="75">
        <v>0</v>
      </c>
      <c r="AI8" s="75">
        <v>0</v>
      </c>
      <c r="AJ8" s="75">
        <f>SUM(AK8:AS8)</f>
        <v>4222</v>
      </c>
      <c r="AK8" s="75">
        <v>543</v>
      </c>
      <c r="AL8" s="75">
        <v>0</v>
      </c>
      <c r="AM8" s="75">
        <v>3679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45</v>
      </c>
      <c r="AU8" s="75">
        <v>45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200</v>
      </c>
      <c r="B9" s="116" t="s">
        <v>203</v>
      </c>
      <c r="C9" s="115" t="s">
        <v>204</v>
      </c>
      <c r="D9" s="75">
        <f>SUM(E9,+H9,+K9)</f>
        <v>124860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124860</v>
      </c>
      <c r="L9" s="75">
        <v>20405</v>
      </c>
      <c r="M9" s="75">
        <v>104455</v>
      </c>
      <c r="N9" s="75">
        <f>SUM(O9,+V9,+AC9)</f>
        <v>125332</v>
      </c>
      <c r="O9" s="75">
        <f>SUM(P9:U9)</f>
        <v>20405</v>
      </c>
      <c r="P9" s="75">
        <v>15382</v>
      </c>
      <c r="Q9" s="75">
        <v>0</v>
      </c>
      <c r="R9" s="75">
        <v>0</v>
      </c>
      <c r="S9" s="75">
        <v>5023</v>
      </c>
      <c r="T9" s="75">
        <v>0</v>
      </c>
      <c r="U9" s="75">
        <v>0</v>
      </c>
      <c r="V9" s="75">
        <f>SUM(W9:AB9)</f>
        <v>104455</v>
      </c>
      <c r="W9" s="75">
        <v>76705</v>
      </c>
      <c r="X9" s="75">
        <v>0</v>
      </c>
      <c r="Y9" s="75">
        <v>0</v>
      </c>
      <c r="Z9" s="75">
        <v>27750</v>
      </c>
      <c r="AA9" s="75">
        <v>0</v>
      </c>
      <c r="AB9" s="75">
        <v>0</v>
      </c>
      <c r="AC9" s="75">
        <f>SUM(AD9:AE9)</f>
        <v>472</v>
      </c>
      <c r="AD9" s="75">
        <v>472</v>
      </c>
      <c r="AE9" s="75">
        <v>0</v>
      </c>
      <c r="AF9" s="75">
        <f>SUM(AG9:AI9)</f>
        <v>243</v>
      </c>
      <c r="AG9" s="75">
        <v>243</v>
      </c>
      <c r="AH9" s="75">
        <v>0</v>
      </c>
      <c r="AI9" s="75">
        <v>0</v>
      </c>
      <c r="AJ9" s="75">
        <f>SUM(AK9:AS9)</f>
        <v>682</v>
      </c>
      <c r="AK9" s="75">
        <v>471</v>
      </c>
      <c r="AL9" s="75">
        <v>0</v>
      </c>
      <c r="AM9" s="75">
        <v>46</v>
      </c>
      <c r="AN9" s="75">
        <v>0</v>
      </c>
      <c r="AO9" s="75">
        <v>0</v>
      </c>
      <c r="AP9" s="75">
        <v>0</v>
      </c>
      <c r="AQ9" s="75">
        <v>0</v>
      </c>
      <c r="AR9" s="75">
        <v>165</v>
      </c>
      <c r="AS9" s="75">
        <v>0</v>
      </c>
      <c r="AT9" s="75">
        <f>SUM(AU9:AY9)</f>
        <v>32</v>
      </c>
      <c r="AU9" s="75">
        <v>32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854</v>
      </c>
      <c r="BA9" s="75">
        <v>854</v>
      </c>
      <c r="BB9" s="75">
        <v>0</v>
      </c>
      <c r="BC9" s="75">
        <v>0</v>
      </c>
    </row>
    <row r="10" spans="1:55" s="61" customFormat="1" ht="12" customHeight="1">
      <c r="A10" s="115" t="s">
        <v>200</v>
      </c>
      <c r="B10" s="116" t="s">
        <v>205</v>
      </c>
      <c r="C10" s="115" t="s">
        <v>206</v>
      </c>
      <c r="D10" s="75">
        <f>SUM(E10,+H10,+K10)</f>
        <v>48995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48995</v>
      </c>
      <c r="L10" s="75">
        <v>4746</v>
      </c>
      <c r="M10" s="75">
        <v>44249</v>
      </c>
      <c r="N10" s="75">
        <f>SUM(O10,+V10,+AC10)</f>
        <v>48995</v>
      </c>
      <c r="O10" s="75">
        <f>SUM(P10:U10)</f>
        <v>4746</v>
      </c>
      <c r="P10" s="75">
        <v>4746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44249</v>
      </c>
      <c r="W10" s="75">
        <v>44249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95</v>
      </c>
      <c r="AG10" s="75">
        <v>95</v>
      </c>
      <c r="AH10" s="75">
        <v>0</v>
      </c>
      <c r="AI10" s="75">
        <v>0</v>
      </c>
      <c r="AJ10" s="75">
        <f>SUM(AK10:AS10)</f>
        <v>95</v>
      </c>
      <c r="AK10" s="75">
        <v>0</v>
      </c>
      <c r="AL10" s="75">
        <v>0</v>
      </c>
      <c r="AM10" s="75">
        <v>95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3</v>
      </c>
      <c r="AU10" s="75">
        <v>0</v>
      </c>
      <c r="AV10" s="75">
        <v>0</v>
      </c>
      <c r="AW10" s="75">
        <v>3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200</v>
      </c>
      <c r="B11" s="116" t="s">
        <v>207</v>
      </c>
      <c r="C11" s="115" t="s">
        <v>208</v>
      </c>
      <c r="D11" s="75">
        <f>SUM(E11,+H11,+K11)</f>
        <v>8185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8185</v>
      </c>
      <c r="L11" s="75">
        <v>481</v>
      </c>
      <c r="M11" s="75">
        <v>7704</v>
      </c>
      <c r="N11" s="75">
        <f>SUM(O11,+V11,+AC11)</f>
        <v>8185</v>
      </c>
      <c r="O11" s="75">
        <f>SUM(P11:U11)</f>
        <v>481</v>
      </c>
      <c r="P11" s="75">
        <v>481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7704</v>
      </c>
      <c r="W11" s="75">
        <v>7704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33</v>
      </c>
      <c r="AG11" s="75">
        <v>33</v>
      </c>
      <c r="AH11" s="75">
        <v>0</v>
      </c>
      <c r="AI11" s="75">
        <v>0</v>
      </c>
      <c r="AJ11" s="75">
        <f>SUM(AK11:AS11)</f>
        <v>33</v>
      </c>
      <c r="AK11" s="75">
        <v>33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33</v>
      </c>
      <c r="AU11" s="75">
        <v>33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200</v>
      </c>
      <c r="B12" s="117" t="s">
        <v>209</v>
      </c>
      <c r="C12" s="70" t="s">
        <v>210</v>
      </c>
      <c r="D12" s="76">
        <f>SUM(E12,+H12,+K12)</f>
        <v>16915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16915</v>
      </c>
      <c r="L12" s="76">
        <v>787</v>
      </c>
      <c r="M12" s="76">
        <v>16128</v>
      </c>
      <c r="N12" s="76">
        <f>SUM(O12,+V12,+AC12)</f>
        <v>16915</v>
      </c>
      <c r="O12" s="76">
        <f>SUM(P12:U12)</f>
        <v>787</v>
      </c>
      <c r="P12" s="76">
        <v>787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16128</v>
      </c>
      <c r="W12" s="76">
        <v>16128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47</v>
      </c>
      <c r="AG12" s="76">
        <v>47</v>
      </c>
      <c r="AH12" s="76">
        <v>0</v>
      </c>
      <c r="AI12" s="76">
        <v>0</v>
      </c>
      <c r="AJ12" s="76">
        <f>SUM(AK12:AS12)</f>
        <v>47</v>
      </c>
      <c r="AK12" s="76">
        <v>47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47</v>
      </c>
      <c r="AU12" s="76">
        <v>47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200</v>
      </c>
      <c r="B13" s="117" t="s">
        <v>211</v>
      </c>
      <c r="C13" s="70" t="s">
        <v>212</v>
      </c>
      <c r="D13" s="76">
        <f>SUM(E13,+H13,+K13)</f>
        <v>44837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44837</v>
      </c>
      <c r="L13" s="76">
        <v>4410</v>
      </c>
      <c r="M13" s="76">
        <v>40427</v>
      </c>
      <c r="N13" s="76">
        <f>SUM(O13,+V13,+AC13)</f>
        <v>44837</v>
      </c>
      <c r="O13" s="76">
        <f>SUM(P13:U13)</f>
        <v>4410</v>
      </c>
      <c r="P13" s="76">
        <v>4410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40427</v>
      </c>
      <c r="W13" s="76">
        <v>40427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1323</v>
      </c>
      <c r="AG13" s="76">
        <v>1323</v>
      </c>
      <c r="AH13" s="76">
        <v>0</v>
      </c>
      <c r="AI13" s="76">
        <v>0</v>
      </c>
      <c r="AJ13" s="76">
        <f>SUM(AK13:AS13)</f>
        <v>1364</v>
      </c>
      <c r="AK13" s="76">
        <v>0</v>
      </c>
      <c r="AL13" s="76">
        <v>41</v>
      </c>
      <c r="AM13" s="76">
        <v>522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801</v>
      </c>
      <c r="AT13" s="76">
        <f>SUM(AU13:AY13)</f>
        <v>43</v>
      </c>
      <c r="AU13" s="76">
        <v>0</v>
      </c>
      <c r="AV13" s="76">
        <v>0</v>
      </c>
      <c r="AW13" s="76">
        <v>43</v>
      </c>
      <c r="AX13" s="76">
        <v>0</v>
      </c>
      <c r="AY13" s="76">
        <v>0</v>
      </c>
      <c r="AZ13" s="76">
        <f>SUM(BA13:BC13)</f>
        <v>41</v>
      </c>
      <c r="BA13" s="76">
        <v>41</v>
      </c>
      <c r="BB13" s="76">
        <v>0</v>
      </c>
      <c r="BC13" s="76">
        <v>0</v>
      </c>
    </row>
    <row r="14" spans="1:55" s="61" customFormat="1" ht="12" customHeight="1">
      <c r="A14" s="70" t="s">
        <v>200</v>
      </c>
      <c r="B14" s="117" t="s">
        <v>213</v>
      </c>
      <c r="C14" s="70" t="s">
        <v>214</v>
      </c>
      <c r="D14" s="76">
        <f>SUM(E14,+H14,+K14)</f>
        <v>29494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29494</v>
      </c>
      <c r="L14" s="76">
        <v>74</v>
      </c>
      <c r="M14" s="76">
        <v>29420</v>
      </c>
      <c r="N14" s="76">
        <f>SUM(O14,+V14,+AC14)</f>
        <v>29494</v>
      </c>
      <c r="O14" s="76">
        <f>SUM(P14:U14)</f>
        <v>74</v>
      </c>
      <c r="P14" s="76">
        <v>74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29420</v>
      </c>
      <c r="W14" s="76">
        <v>29420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56</v>
      </c>
      <c r="AG14" s="76">
        <v>56</v>
      </c>
      <c r="AH14" s="76">
        <v>0</v>
      </c>
      <c r="AI14" s="76">
        <v>0</v>
      </c>
      <c r="AJ14" s="76">
        <f>SUM(AK14:AS14)</f>
        <v>56</v>
      </c>
      <c r="AK14" s="76">
        <v>0</v>
      </c>
      <c r="AL14" s="76">
        <v>0</v>
      </c>
      <c r="AM14" s="76">
        <v>51</v>
      </c>
      <c r="AN14" s="76">
        <v>0</v>
      </c>
      <c r="AO14" s="76">
        <v>0</v>
      </c>
      <c r="AP14" s="76">
        <v>0</v>
      </c>
      <c r="AQ14" s="76">
        <v>0</v>
      </c>
      <c r="AR14" s="76">
        <v>5</v>
      </c>
      <c r="AS14" s="76">
        <v>0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1010</v>
      </c>
      <c r="BA14" s="76">
        <v>1010</v>
      </c>
      <c r="BB14" s="76">
        <v>0</v>
      </c>
      <c r="BC14" s="76">
        <v>0</v>
      </c>
    </row>
    <row r="15" spans="1:55" s="61" customFormat="1" ht="12" customHeight="1">
      <c r="A15" s="70" t="s">
        <v>200</v>
      </c>
      <c r="B15" s="117" t="s">
        <v>215</v>
      </c>
      <c r="C15" s="70" t="s">
        <v>216</v>
      </c>
      <c r="D15" s="76">
        <f>SUM(E15,+H15,+K15)</f>
        <v>48276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48276</v>
      </c>
      <c r="L15" s="76">
        <v>5770</v>
      </c>
      <c r="M15" s="76">
        <v>42506</v>
      </c>
      <c r="N15" s="76">
        <f>SUM(O15,+V15,+AC15)</f>
        <v>48292</v>
      </c>
      <c r="O15" s="76">
        <f>SUM(P15:U15)</f>
        <v>5770</v>
      </c>
      <c r="P15" s="76">
        <v>5770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42506</v>
      </c>
      <c r="W15" s="76">
        <v>42506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16</v>
      </c>
      <c r="AD15" s="76">
        <v>16</v>
      </c>
      <c r="AE15" s="76">
        <v>0</v>
      </c>
      <c r="AF15" s="76">
        <f>SUM(AG15:AI15)</f>
        <v>242</v>
      </c>
      <c r="AG15" s="76">
        <v>242</v>
      </c>
      <c r="AH15" s="76">
        <v>0</v>
      </c>
      <c r="AI15" s="76">
        <v>0</v>
      </c>
      <c r="AJ15" s="76">
        <f>SUM(AK15:AS15)</f>
        <v>9655</v>
      </c>
      <c r="AK15" s="76">
        <v>9476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179</v>
      </c>
      <c r="AR15" s="76">
        <v>0</v>
      </c>
      <c r="AS15" s="76">
        <v>0</v>
      </c>
      <c r="AT15" s="76">
        <f>SUM(AU15:AY15)</f>
        <v>63</v>
      </c>
      <c r="AU15" s="76">
        <v>63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179</v>
      </c>
      <c r="BA15" s="76">
        <v>179</v>
      </c>
      <c r="BB15" s="76">
        <v>0</v>
      </c>
      <c r="BC15" s="76">
        <v>0</v>
      </c>
    </row>
    <row r="16" spans="1:55" s="61" customFormat="1" ht="12" customHeight="1">
      <c r="A16" s="70" t="s">
        <v>200</v>
      </c>
      <c r="B16" s="117" t="s">
        <v>217</v>
      </c>
      <c r="C16" s="70" t="s">
        <v>218</v>
      </c>
      <c r="D16" s="76">
        <f>SUM(E16,+H16,+K16)</f>
        <v>65890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65890</v>
      </c>
      <c r="L16" s="76">
        <v>5016</v>
      </c>
      <c r="M16" s="76">
        <v>60874</v>
      </c>
      <c r="N16" s="76">
        <f>SUM(O16,+V16,+AC16)</f>
        <v>65890</v>
      </c>
      <c r="O16" s="76">
        <f>SUM(P16:U16)</f>
        <v>5016</v>
      </c>
      <c r="P16" s="76">
        <v>5016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60874</v>
      </c>
      <c r="W16" s="76">
        <v>60874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1926</v>
      </c>
      <c r="AG16" s="76">
        <v>1926</v>
      </c>
      <c r="AH16" s="76">
        <v>0</v>
      </c>
      <c r="AI16" s="76">
        <v>0</v>
      </c>
      <c r="AJ16" s="76">
        <f>SUM(AK16:AS16)</f>
        <v>1926</v>
      </c>
      <c r="AK16" s="76">
        <v>0</v>
      </c>
      <c r="AL16" s="76">
        <v>0</v>
      </c>
      <c r="AM16" s="76">
        <v>1926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206</v>
      </c>
      <c r="AU16" s="76">
        <v>0</v>
      </c>
      <c r="AV16" s="76">
        <v>0</v>
      </c>
      <c r="AW16" s="76">
        <v>206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200</v>
      </c>
      <c r="B17" s="117" t="s">
        <v>219</v>
      </c>
      <c r="C17" s="70" t="s">
        <v>220</v>
      </c>
      <c r="D17" s="76">
        <f>SUM(E17,+H17,+K17)</f>
        <v>36427</v>
      </c>
      <c r="E17" s="76">
        <f>SUM(F17:G17)</f>
        <v>87</v>
      </c>
      <c r="F17" s="76">
        <v>87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36340</v>
      </c>
      <c r="L17" s="76">
        <v>6188</v>
      </c>
      <c r="M17" s="76">
        <v>30152</v>
      </c>
      <c r="N17" s="76">
        <f>SUM(O17,+V17,+AC17)</f>
        <v>36427</v>
      </c>
      <c r="O17" s="76">
        <f>SUM(P17:U17)</f>
        <v>6275</v>
      </c>
      <c r="P17" s="76">
        <v>6275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30152</v>
      </c>
      <c r="W17" s="76">
        <v>30152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67</v>
      </c>
      <c r="AG17" s="76">
        <v>67</v>
      </c>
      <c r="AH17" s="76">
        <v>0</v>
      </c>
      <c r="AI17" s="76">
        <v>0</v>
      </c>
      <c r="AJ17" s="76">
        <f>SUM(AK17:AS17)</f>
        <v>1600</v>
      </c>
      <c r="AK17" s="76">
        <v>1600</v>
      </c>
      <c r="AL17" s="76">
        <v>0</v>
      </c>
      <c r="AM17" s="76"/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67</v>
      </c>
      <c r="AU17" s="76">
        <v>67</v>
      </c>
      <c r="AV17" s="76">
        <v>0</v>
      </c>
      <c r="AW17" s="76"/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200</v>
      </c>
      <c r="B18" s="117" t="s">
        <v>221</v>
      </c>
      <c r="C18" s="70" t="s">
        <v>222</v>
      </c>
      <c r="D18" s="76">
        <f>SUM(E18,+H18,+K18)</f>
        <v>42738</v>
      </c>
      <c r="E18" s="76">
        <f>SUM(F18:G18)</f>
        <v>34886</v>
      </c>
      <c r="F18" s="76">
        <v>3943</v>
      </c>
      <c r="G18" s="76">
        <v>30943</v>
      </c>
      <c r="H18" s="76">
        <f>SUM(I18:J18)</f>
        <v>0</v>
      </c>
      <c r="I18" s="76">
        <v>0</v>
      </c>
      <c r="J18" s="76">
        <v>0</v>
      </c>
      <c r="K18" s="76">
        <f>SUM(L18:M18)</f>
        <v>7852</v>
      </c>
      <c r="L18" s="76">
        <v>0</v>
      </c>
      <c r="M18" s="76">
        <v>7852</v>
      </c>
      <c r="N18" s="76">
        <f>SUM(O18,+V18,+AC18)</f>
        <v>42738</v>
      </c>
      <c r="O18" s="76">
        <f>SUM(P18:U18)</f>
        <v>3943</v>
      </c>
      <c r="P18" s="76">
        <v>3943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38795</v>
      </c>
      <c r="W18" s="76">
        <v>38795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144</v>
      </c>
      <c r="AG18" s="76">
        <v>144</v>
      </c>
      <c r="AH18" s="76">
        <v>0</v>
      </c>
      <c r="AI18" s="76">
        <v>0</v>
      </c>
      <c r="AJ18" s="76">
        <f>SUM(AK18:AS18)</f>
        <v>1344</v>
      </c>
      <c r="AK18" s="76">
        <v>1344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144</v>
      </c>
      <c r="AU18" s="76">
        <v>144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200</v>
      </c>
      <c r="B19" s="117" t="s">
        <v>223</v>
      </c>
      <c r="C19" s="70" t="s">
        <v>224</v>
      </c>
      <c r="D19" s="76">
        <f>SUM(E19,+H19,+K19)</f>
        <v>55645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55645</v>
      </c>
      <c r="L19" s="76">
        <v>3640</v>
      </c>
      <c r="M19" s="76">
        <v>52005</v>
      </c>
      <c r="N19" s="76">
        <f>SUM(O19,+V19,+AC19)</f>
        <v>55671</v>
      </c>
      <c r="O19" s="76">
        <f>SUM(P19:U19)</f>
        <v>3640</v>
      </c>
      <c r="P19" s="76">
        <v>3640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52005</v>
      </c>
      <c r="W19" s="76">
        <v>52005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26</v>
      </c>
      <c r="AD19" s="76">
        <v>26</v>
      </c>
      <c r="AE19" s="76">
        <v>0</v>
      </c>
      <c r="AF19" s="76">
        <f>SUM(AG19:AI19)</f>
        <v>510</v>
      </c>
      <c r="AG19" s="76">
        <v>510</v>
      </c>
      <c r="AH19" s="76">
        <v>0</v>
      </c>
      <c r="AI19" s="76">
        <v>0</v>
      </c>
      <c r="AJ19" s="76">
        <f>SUM(AK19:AS19)</f>
        <v>2527</v>
      </c>
      <c r="AK19" s="76">
        <v>2145</v>
      </c>
      <c r="AL19" s="76">
        <v>0</v>
      </c>
      <c r="AM19" s="76">
        <v>298</v>
      </c>
      <c r="AN19" s="76">
        <v>0</v>
      </c>
      <c r="AO19" s="76">
        <v>0</v>
      </c>
      <c r="AP19" s="76">
        <v>0</v>
      </c>
      <c r="AQ19" s="76">
        <v>36</v>
      </c>
      <c r="AR19" s="76">
        <v>0</v>
      </c>
      <c r="AS19" s="76">
        <v>48</v>
      </c>
      <c r="AT19" s="76">
        <f>SUM(AU19:AY19)</f>
        <v>128</v>
      </c>
      <c r="AU19" s="76">
        <v>128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36</v>
      </c>
      <c r="BA19" s="76">
        <v>36</v>
      </c>
      <c r="BB19" s="76">
        <v>0</v>
      </c>
      <c r="BC19" s="76">
        <v>0</v>
      </c>
    </row>
    <row r="20" spans="1:55" s="61" customFormat="1" ht="12" customHeight="1">
      <c r="A20" s="70" t="s">
        <v>200</v>
      </c>
      <c r="B20" s="117" t="s">
        <v>225</v>
      </c>
      <c r="C20" s="70" t="s">
        <v>226</v>
      </c>
      <c r="D20" s="76">
        <f>SUM(E20,+H20,+K20)</f>
        <v>45295</v>
      </c>
      <c r="E20" s="76">
        <f>SUM(F20:G20)</f>
        <v>0</v>
      </c>
      <c r="F20" s="76">
        <v>0</v>
      </c>
      <c r="G20" s="76">
        <v>0</v>
      </c>
      <c r="H20" s="76">
        <f>SUM(I20:J20)</f>
        <v>2218</v>
      </c>
      <c r="I20" s="76">
        <v>2218</v>
      </c>
      <c r="J20" s="76">
        <v>0</v>
      </c>
      <c r="K20" s="76">
        <f>SUM(L20:M20)</f>
        <v>43077</v>
      </c>
      <c r="L20" s="76">
        <v>1650</v>
      </c>
      <c r="M20" s="76">
        <v>41427</v>
      </c>
      <c r="N20" s="76">
        <f>SUM(O20,+V20,+AC20)</f>
        <v>45295</v>
      </c>
      <c r="O20" s="76">
        <f>SUM(P20:U20)</f>
        <v>3868</v>
      </c>
      <c r="P20" s="76">
        <v>3868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41427</v>
      </c>
      <c r="W20" s="76">
        <v>36959</v>
      </c>
      <c r="X20" s="76">
        <v>0</v>
      </c>
      <c r="Y20" s="76">
        <v>0</v>
      </c>
      <c r="Z20" s="76">
        <v>0</v>
      </c>
      <c r="AA20" s="76">
        <v>0</v>
      </c>
      <c r="AB20" s="76">
        <v>4468</v>
      </c>
      <c r="AC20" s="76">
        <f>SUM(AD20:AE20)</f>
        <v>0</v>
      </c>
      <c r="AD20" s="76">
        <v>0</v>
      </c>
      <c r="AE20" s="76">
        <v>0</v>
      </c>
      <c r="AF20" s="76">
        <f>SUM(AG20:AI20)</f>
        <v>137</v>
      </c>
      <c r="AG20" s="76">
        <v>137</v>
      </c>
      <c r="AH20" s="76">
        <v>0</v>
      </c>
      <c r="AI20" s="76">
        <v>0</v>
      </c>
      <c r="AJ20" s="76">
        <f>SUM(AK20:AS20)</f>
        <v>1862</v>
      </c>
      <c r="AK20" s="76">
        <v>1862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137</v>
      </c>
      <c r="AU20" s="76">
        <v>137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200</v>
      </c>
      <c r="B21" s="117" t="s">
        <v>227</v>
      </c>
      <c r="C21" s="70" t="s">
        <v>228</v>
      </c>
      <c r="D21" s="76">
        <f>SUM(E21,+H21,+K21)</f>
        <v>33124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33124</v>
      </c>
      <c r="L21" s="76">
        <v>3057</v>
      </c>
      <c r="M21" s="76">
        <v>30067</v>
      </c>
      <c r="N21" s="76">
        <f>SUM(O21,+V21,+AC21)</f>
        <v>33124</v>
      </c>
      <c r="O21" s="76">
        <f>SUM(P21:U21)</f>
        <v>3057</v>
      </c>
      <c r="P21" s="76">
        <v>3057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30067</v>
      </c>
      <c r="W21" s="76">
        <v>30067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1855</v>
      </c>
      <c r="AG21" s="76">
        <v>1855</v>
      </c>
      <c r="AH21" s="76">
        <v>0</v>
      </c>
      <c r="AI21" s="76">
        <v>0</v>
      </c>
      <c r="AJ21" s="76">
        <f>SUM(AK21:AS21)</f>
        <v>1855</v>
      </c>
      <c r="AK21" s="76">
        <v>0</v>
      </c>
      <c r="AL21" s="76">
        <v>0</v>
      </c>
      <c r="AM21" s="76">
        <v>0</v>
      </c>
      <c r="AN21" s="76">
        <v>1804</v>
      </c>
      <c r="AO21" s="76">
        <v>0</v>
      </c>
      <c r="AP21" s="76">
        <v>0</v>
      </c>
      <c r="AQ21" s="76">
        <v>0</v>
      </c>
      <c r="AR21" s="76">
        <v>51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200</v>
      </c>
      <c r="B22" s="117" t="s">
        <v>229</v>
      </c>
      <c r="C22" s="70" t="s">
        <v>230</v>
      </c>
      <c r="D22" s="76">
        <f>SUM(E22,+H22,+K22)</f>
        <v>42569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42569</v>
      </c>
      <c r="L22" s="76">
        <v>2457</v>
      </c>
      <c r="M22" s="76">
        <v>40112</v>
      </c>
      <c r="N22" s="76">
        <f>SUM(O22,+V22,+AC22)</f>
        <v>42569</v>
      </c>
      <c r="O22" s="76">
        <f>SUM(P22:U22)</f>
        <v>2457</v>
      </c>
      <c r="P22" s="76">
        <v>2457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40112</v>
      </c>
      <c r="W22" s="76">
        <v>40112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148</v>
      </c>
      <c r="AG22" s="76">
        <v>148</v>
      </c>
      <c r="AH22" s="76">
        <v>0</v>
      </c>
      <c r="AI22" s="76">
        <v>0</v>
      </c>
      <c r="AJ22" s="76">
        <f>SUM(AK22:AS22)</f>
        <v>450</v>
      </c>
      <c r="AK22" s="76">
        <v>0</v>
      </c>
      <c r="AL22" s="76">
        <v>302</v>
      </c>
      <c r="AM22" s="76">
        <v>148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9</v>
      </c>
      <c r="AU22" s="76">
        <v>0</v>
      </c>
      <c r="AV22" s="76">
        <v>0</v>
      </c>
      <c r="AW22" s="76">
        <v>9</v>
      </c>
      <c r="AX22" s="76">
        <v>0</v>
      </c>
      <c r="AY22" s="76">
        <v>0</v>
      </c>
      <c r="AZ22" s="76">
        <f>SUM(BA22:BC22)</f>
        <v>302</v>
      </c>
      <c r="BA22" s="76">
        <v>302</v>
      </c>
      <c r="BB22" s="76">
        <v>0</v>
      </c>
      <c r="BC22" s="76">
        <v>0</v>
      </c>
    </row>
    <row r="23" spans="1:55" s="61" customFormat="1" ht="12" customHeight="1">
      <c r="A23" s="70" t="s">
        <v>200</v>
      </c>
      <c r="B23" s="117" t="s">
        <v>231</v>
      </c>
      <c r="C23" s="70" t="s">
        <v>232</v>
      </c>
      <c r="D23" s="76">
        <f>SUM(E23,+H23,+K23)</f>
        <v>8242</v>
      </c>
      <c r="E23" s="76">
        <f>SUM(F23:G23)</f>
        <v>0</v>
      </c>
      <c r="F23" s="76">
        <v>0</v>
      </c>
      <c r="G23" s="76">
        <v>0</v>
      </c>
      <c r="H23" s="76">
        <f>SUM(I23:J23)</f>
        <v>184</v>
      </c>
      <c r="I23" s="76">
        <v>0</v>
      </c>
      <c r="J23" s="76">
        <v>184</v>
      </c>
      <c r="K23" s="76">
        <f>SUM(L23:M23)</f>
        <v>8058</v>
      </c>
      <c r="L23" s="76">
        <v>356</v>
      </c>
      <c r="M23" s="76">
        <v>7702</v>
      </c>
      <c r="N23" s="76">
        <f>SUM(O23,+V23,+AC23)</f>
        <v>8271</v>
      </c>
      <c r="O23" s="76">
        <f>SUM(P23:U23)</f>
        <v>356</v>
      </c>
      <c r="P23" s="76">
        <v>356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7886</v>
      </c>
      <c r="W23" s="76">
        <v>7886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29</v>
      </c>
      <c r="AD23" s="76">
        <v>29</v>
      </c>
      <c r="AE23" s="76">
        <v>0</v>
      </c>
      <c r="AF23" s="76">
        <f>SUM(AG23:AI23)</f>
        <v>53</v>
      </c>
      <c r="AG23" s="76">
        <v>53</v>
      </c>
      <c r="AH23" s="76">
        <v>0</v>
      </c>
      <c r="AI23" s="76">
        <v>0</v>
      </c>
      <c r="AJ23" s="76">
        <f>SUM(AK23:AS23)</f>
        <v>53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53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200</v>
      </c>
      <c r="B24" s="117" t="s">
        <v>233</v>
      </c>
      <c r="C24" s="70" t="s">
        <v>234</v>
      </c>
      <c r="D24" s="76">
        <f>SUM(E24,+H24,+K24)</f>
        <v>15721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15721</v>
      </c>
      <c r="L24" s="76">
        <v>975</v>
      </c>
      <c r="M24" s="76">
        <v>14746</v>
      </c>
      <c r="N24" s="76">
        <f>SUM(O24,+V24,+AC24)</f>
        <v>15721</v>
      </c>
      <c r="O24" s="76">
        <f>SUM(P24:U24)</f>
        <v>975</v>
      </c>
      <c r="P24" s="76">
        <v>975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14746</v>
      </c>
      <c r="W24" s="76">
        <v>14746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762</v>
      </c>
      <c r="AG24" s="76">
        <v>762</v>
      </c>
      <c r="AH24" s="76">
        <v>0</v>
      </c>
      <c r="AI24" s="76">
        <v>0</v>
      </c>
      <c r="AJ24" s="76">
        <f>SUM(AK24:AS24)</f>
        <v>762</v>
      </c>
      <c r="AK24" s="76">
        <v>0</v>
      </c>
      <c r="AL24" s="76">
        <v>0</v>
      </c>
      <c r="AM24" s="76">
        <v>760</v>
      </c>
      <c r="AN24" s="76">
        <v>0</v>
      </c>
      <c r="AO24" s="76">
        <v>0</v>
      </c>
      <c r="AP24" s="76">
        <v>0</v>
      </c>
      <c r="AQ24" s="76">
        <v>0</v>
      </c>
      <c r="AR24" s="76">
        <v>2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200</v>
      </c>
      <c r="B25" s="117" t="s">
        <v>235</v>
      </c>
      <c r="C25" s="70" t="s">
        <v>236</v>
      </c>
      <c r="D25" s="76">
        <f>SUM(E25,+H25,+K25)</f>
        <v>30414</v>
      </c>
      <c r="E25" s="76">
        <f>SUM(F25:G25)</f>
        <v>0</v>
      </c>
      <c r="F25" s="76">
        <v>0</v>
      </c>
      <c r="G25" s="76">
        <v>0</v>
      </c>
      <c r="H25" s="76">
        <f>SUM(I25:J25)</f>
        <v>3078</v>
      </c>
      <c r="I25" s="76">
        <v>3078</v>
      </c>
      <c r="J25" s="76">
        <v>0</v>
      </c>
      <c r="K25" s="76">
        <f>SUM(L25:M25)</f>
        <v>27336</v>
      </c>
      <c r="L25" s="76">
        <v>145</v>
      </c>
      <c r="M25" s="76">
        <v>27191</v>
      </c>
      <c r="N25" s="76">
        <f>SUM(O25,+V25,+AC25)</f>
        <v>30414</v>
      </c>
      <c r="O25" s="76">
        <f>SUM(P25:U25)</f>
        <v>3223</v>
      </c>
      <c r="P25" s="76">
        <v>3223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27191</v>
      </c>
      <c r="W25" s="76">
        <v>27191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965</v>
      </c>
      <c r="AG25" s="76">
        <v>965</v>
      </c>
      <c r="AH25" s="76">
        <v>0</v>
      </c>
      <c r="AI25" s="76">
        <v>0</v>
      </c>
      <c r="AJ25" s="76">
        <f>SUM(AK25:AS25)</f>
        <v>965</v>
      </c>
      <c r="AK25" s="76">
        <v>0</v>
      </c>
      <c r="AL25" s="76">
        <v>0</v>
      </c>
      <c r="AM25" s="76">
        <v>53</v>
      </c>
      <c r="AN25" s="76">
        <v>912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200</v>
      </c>
      <c r="B26" s="117" t="s">
        <v>237</v>
      </c>
      <c r="C26" s="70" t="s">
        <v>238</v>
      </c>
      <c r="D26" s="76">
        <f>SUM(E26,+H26,+K26)</f>
        <v>9137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9137</v>
      </c>
      <c r="L26" s="76">
        <v>330</v>
      </c>
      <c r="M26" s="76">
        <v>8807</v>
      </c>
      <c r="N26" s="76">
        <f>SUM(O26,+V26,+AC26)</f>
        <v>9137</v>
      </c>
      <c r="O26" s="76">
        <f>SUM(P26:U26)</f>
        <v>330</v>
      </c>
      <c r="P26" s="76">
        <v>330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8807</v>
      </c>
      <c r="W26" s="76">
        <v>8807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22</v>
      </c>
      <c r="AG26" s="76">
        <v>22</v>
      </c>
      <c r="AH26" s="76">
        <v>0</v>
      </c>
      <c r="AI26" s="76">
        <v>0</v>
      </c>
      <c r="AJ26" s="76">
        <f>SUM(AK26:AS26)</f>
        <v>85</v>
      </c>
      <c r="AK26" s="76">
        <v>0</v>
      </c>
      <c r="AL26" s="76">
        <v>63</v>
      </c>
      <c r="AM26" s="76">
        <v>4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18</v>
      </c>
      <c r="AT26" s="76">
        <f>SUM(AU26:AY26)</f>
        <v>2</v>
      </c>
      <c r="AU26" s="76">
        <v>0</v>
      </c>
      <c r="AV26" s="76"/>
      <c r="AW26" s="76">
        <v>2</v>
      </c>
      <c r="AX26" s="76">
        <v>0</v>
      </c>
      <c r="AY26" s="76">
        <v>0</v>
      </c>
      <c r="AZ26" s="76">
        <f>SUM(BA26:BC26)</f>
        <v>63</v>
      </c>
      <c r="BA26" s="76">
        <v>63</v>
      </c>
      <c r="BB26" s="76">
        <v>0</v>
      </c>
      <c r="BC26" s="76">
        <v>0</v>
      </c>
    </row>
    <row r="27" spans="1:55" s="61" customFormat="1" ht="12" customHeight="1">
      <c r="A27" s="70" t="s">
        <v>200</v>
      </c>
      <c r="B27" s="117" t="s">
        <v>239</v>
      </c>
      <c r="C27" s="70" t="s">
        <v>240</v>
      </c>
      <c r="D27" s="76">
        <f>SUM(E27,+H27,+K27)</f>
        <v>15039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15039</v>
      </c>
      <c r="L27" s="76">
        <v>1140</v>
      </c>
      <c r="M27" s="76">
        <v>13899</v>
      </c>
      <c r="N27" s="76">
        <f>SUM(O27,+V27,+AC27)</f>
        <v>15039</v>
      </c>
      <c r="O27" s="76">
        <f>SUM(P27:U27)</f>
        <v>1140</v>
      </c>
      <c r="P27" s="76">
        <v>1140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13899</v>
      </c>
      <c r="W27" s="76">
        <v>13899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63</v>
      </c>
      <c r="AG27" s="76">
        <v>63</v>
      </c>
      <c r="AH27" s="76">
        <v>0</v>
      </c>
      <c r="AI27" s="76">
        <v>0</v>
      </c>
      <c r="AJ27" s="76">
        <f>SUM(AK27:AS27)</f>
        <v>241</v>
      </c>
      <c r="AK27" s="76">
        <v>202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39</v>
      </c>
      <c r="AR27" s="76">
        <v>0</v>
      </c>
      <c r="AS27" s="76">
        <v>0</v>
      </c>
      <c r="AT27" s="76">
        <f>SUM(AU27:AY27)</f>
        <v>24</v>
      </c>
      <c r="AU27" s="76">
        <v>24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39</v>
      </c>
      <c r="BA27" s="76">
        <v>39</v>
      </c>
      <c r="BB27" s="76">
        <v>0</v>
      </c>
      <c r="BC27" s="76">
        <v>0</v>
      </c>
    </row>
    <row r="28" spans="1:55" s="61" customFormat="1" ht="12" customHeight="1">
      <c r="A28" s="70" t="s">
        <v>200</v>
      </c>
      <c r="B28" s="117" t="s">
        <v>241</v>
      </c>
      <c r="C28" s="70" t="s">
        <v>242</v>
      </c>
      <c r="D28" s="76">
        <f>SUM(E28,+H28,+K28)</f>
        <v>26129</v>
      </c>
      <c r="E28" s="76">
        <f>SUM(F28:G28)</f>
        <v>0</v>
      </c>
      <c r="F28" s="76">
        <v>0</v>
      </c>
      <c r="G28" s="76">
        <v>0</v>
      </c>
      <c r="H28" s="76">
        <f>SUM(I28:J28)</f>
        <v>1449</v>
      </c>
      <c r="I28" s="76">
        <v>1449</v>
      </c>
      <c r="J28" s="76">
        <v>0</v>
      </c>
      <c r="K28" s="76">
        <f>SUM(L28:M28)</f>
        <v>24680</v>
      </c>
      <c r="L28" s="76">
        <v>707</v>
      </c>
      <c r="M28" s="76">
        <v>23973</v>
      </c>
      <c r="N28" s="76">
        <f>SUM(O28,+V28,+AC28)</f>
        <v>26129</v>
      </c>
      <c r="O28" s="76">
        <f>SUM(P28:U28)</f>
        <v>2156</v>
      </c>
      <c r="P28" s="76">
        <v>2156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23973</v>
      </c>
      <c r="W28" s="76">
        <v>23973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108</v>
      </c>
      <c r="AG28" s="76">
        <v>108</v>
      </c>
      <c r="AH28" s="76">
        <v>0</v>
      </c>
      <c r="AI28" s="76">
        <v>0</v>
      </c>
      <c r="AJ28" s="76">
        <f>SUM(AK28:AS28)</f>
        <v>419</v>
      </c>
      <c r="AK28" s="76">
        <v>352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67</v>
      </c>
      <c r="AR28" s="76">
        <v>0</v>
      </c>
      <c r="AS28" s="76">
        <v>0</v>
      </c>
      <c r="AT28" s="76">
        <f>SUM(AU28:AY28)</f>
        <v>41</v>
      </c>
      <c r="AU28" s="76">
        <v>41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67</v>
      </c>
      <c r="BA28" s="76">
        <v>67</v>
      </c>
      <c r="BB28" s="76">
        <v>0</v>
      </c>
      <c r="BC28" s="76">
        <v>0</v>
      </c>
    </row>
    <row r="29" spans="1:55" s="61" customFormat="1" ht="12" customHeight="1">
      <c r="A29" s="70" t="s">
        <v>200</v>
      </c>
      <c r="B29" s="117" t="s">
        <v>243</v>
      </c>
      <c r="C29" s="70" t="s">
        <v>244</v>
      </c>
      <c r="D29" s="76">
        <f>SUM(E29,+H29,+K29)</f>
        <v>7548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7548</v>
      </c>
      <c r="L29" s="76">
        <v>403</v>
      </c>
      <c r="M29" s="76">
        <v>7145</v>
      </c>
      <c r="N29" s="76">
        <f>SUM(O29,+V29,+AC29)</f>
        <v>7548</v>
      </c>
      <c r="O29" s="76">
        <f>SUM(P29:U29)</f>
        <v>403</v>
      </c>
      <c r="P29" s="76">
        <v>403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7145</v>
      </c>
      <c r="W29" s="76">
        <v>7145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169</v>
      </c>
      <c r="AG29" s="76">
        <v>169</v>
      </c>
      <c r="AH29" s="76">
        <v>0</v>
      </c>
      <c r="AI29" s="76">
        <v>0</v>
      </c>
      <c r="AJ29" s="76">
        <f>SUM(AK29:AS29)</f>
        <v>169</v>
      </c>
      <c r="AK29" s="76">
        <v>0</v>
      </c>
      <c r="AL29" s="76"/>
      <c r="AM29" s="76">
        <v>123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46</v>
      </c>
      <c r="AT29" s="76">
        <f>SUM(AU29:AY29)</f>
        <v>6</v>
      </c>
      <c r="AU29" s="76">
        <v>0</v>
      </c>
      <c r="AV29" s="76">
        <v>0</v>
      </c>
      <c r="AW29" s="76">
        <v>6</v>
      </c>
      <c r="AX29" s="76">
        <v>0</v>
      </c>
      <c r="AY29" s="76">
        <v>0</v>
      </c>
      <c r="AZ29" s="76">
        <f>SUM(BA29:BC29)</f>
        <v>46</v>
      </c>
      <c r="BA29" s="76">
        <v>46</v>
      </c>
      <c r="BB29" s="76">
        <v>0</v>
      </c>
      <c r="BC29" s="76">
        <v>0</v>
      </c>
    </row>
    <row r="30" spans="1:55" s="61" customFormat="1" ht="12" customHeight="1">
      <c r="A30" s="70" t="s">
        <v>200</v>
      </c>
      <c r="B30" s="117" t="s">
        <v>245</v>
      </c>
      <c r="C30" s="70" t="s">
        <v>246</v>
      </c>
      <c r="D30" s="76">
        <f>SUM(E30,+H30,+K30)</f>
        <v>28315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28315</v>
      </c>
      <c r="L30" s="76">
        <v>2705</v>
      </c>
      <c r="M30" s="76">
        <v>25610</v>
      </c>
      <c r="N30" s="76">
        <f>SUM(O30,+V30,+AC30)</f>
        <v>28315</v>
      </c>
      <c r="O30" s="76">
        <f>SUM(P30:U30)</f>
        <v>2705</v>
      </c>
      <c r="P30" s="76">
        <v>2705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25610</v>
      </c>
      <c r="W30" s="76">
        <v>25610</v>
      </c>
      <c r="X30" s="76"/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123</v>
      </c>
      <c r="AG30" s="76">
        <v>123</v>
      </c>
      <c r="AH30" s="76">
        <v>0</v>
      </c>
      <c r="AI30" s="76">
        <v>0</v>
      </c>
      <c r="AJ30" s="76">
        <f>SUM(AK30:AS30)</f>
        <v>227</v>
      </c>
      <c r="AK30" s="76">
        <v>168</v>
      </c>
      <c r="AL30" s="76"/>
      <c r="AM30" s="76">
        <v>0</v>
      </c>
      <c r="AN30" s="76">
        <v>0</v>
      </c>
      <c r="AO30" s="76">
        <v>0</v>
      </c>
      <c r="AP30" s="76">
        <v>0</v>
      </c>
      <c r="AQ30" s="76">
        <v>59</v>
      </c>
      <c r="AR30" s="76">
        <v>0</v>
      </c>
      <c r="AS30" s="76">
        <v>0</v>
      </c>
      <c r="AT30" s="76">
        <f>SUM(AU30:AY30)</f>
        <v>64</v>
      </c>
      <c r="AU30" s="76">
        <v>64</v>
      </c>
      <c r="AV30" s="76"/>
      <c r="AW30" s="76">
        <v>0</v>
      </c>
      <c r="AX30" s="76">
        <v>0</v>
      </c>
      <c r="AY30" s="76">
        <v>0</v>
      </c>
      <c r="AZ30" s="76">
        <f>SUM(BA30:BC30)</f>
        <v>64</v>
      </c>
      <c r="BA30" s="76">
        <v>64</v>
      </c>
      <c r="BB30" s="76">
        <v>0</v>
      </c>
      <c r="BC30" s="76">
        <v>0</v>
      </c>
    </row>
    <row r="31" spans="1:55" s="61" customFormat="1" ht="12" customHeight="1">
      <c r="A31" s="70" t="s">
        <v>200</v>
      </c>
      <c r="B31" s="117" t="s">
        <v>247</v>
      </c>
      <c r="C31" s="70" t="s">
        <v>248</v>
      </c>
      <c r="D31" s="76">
        <f>SUM(E31,+H31,+K31)</f>
        <v>6921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6921</v>
      </c>
      <c r="L31" s="76">
        <v>89</v>
      </c>
      <c r="M31" s="76">
        <v>6832</v>
      </c>
      <c r="N31" s="76">
        <f>SUM(O31,+V31,+AC31)</f>
        <v>6921</v>
      </c>
      <c r="O31" s="76">
        <f>SUM(P31:U31)</f>
        <v>89</v>
      </c>
      <c r="P31" s="76">
        <v>89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6832</v>
      </c>
      <c r="W31" s="76">
        <v>6832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355</v>
      </c>
      <c r="AG31" s="76">
        <v>355</v>
      </c>
      <c r="AH31" s="76">
        <v>0</v>
      </c>
      <c r="AI31" s="76">
        <v>0</v>
      </c>
      <c r="AJ31" s="76">
        <f>SUM(AK31:AS31)</f>
        <v>355</v>
      </c>
      <c r="AK31" s="76">
        <v>0</v>
      </c>
      <c r="AL31" s="76">
        <v>0</v>
      </c>
      <c r="AM31" s="76">
        <v>355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36</v>
      </c>
      <c r="AU31" s="76">
        <v>0</v>
      </c>
      <c r="AV31" s="76">
        <v>0</v>
      </c>
      <c r="AW31" s="76">
        <v>36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200</v>
      </c>
      <c r="B32" s="117" t="s">
        <v>249</v>
      </c>
      <c r="C32" s="70" t="s">
        <v>250</v>
      </c>
      <c r="D32" s="76">
        <f>SUM(E32,+H32,+K32)</f>
        <v>4982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4982</v>
      </c>
      <c r="L32" s="76">
        <v>104</v>
      </c>
      <c r="M32" s="76">
        <v>4878</v>
      </c>
      <c r="N32" s="76">
        <f>SUM(O32,+V32,+AC32)</f>
        <v>4982</v>
      </c>
      <c r="O32" s="76">
        <f>SUM(P32:U32)</f>
        <v>104</v>
      </c>
      <c r="P32" s="76">
        <v>104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4878</v>
      </c>
      <c r="W32" s="76">
        <v>4878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259</v>
      </c>
      <c r="AG32" s="76">
        <v>259</v>
      </c>
      <c r="AH32" s="76">
        <v>0</v>
      </c>
      <c r="AI32" s="76">
        <v>0</v>
      </c>
      <c r="AJ32" s="76">
        <f>SUM(AK32:AS32)</f>
        <v>259</v>
      </c>
      <c r="AK32" s="76">
        <v>0</v>
      </c>
      <c r="AL32" s="76">
        <v>0</v>
      </c>
      <c r="AM32" s="76">
        <v>259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26</v>
      </c>
      <c r="AU32" s="76">
        <v>0</v>
      </c>
      <c r="AV32" s="76">
        <v>0</v>
      </c>
      <c r="AW32" s="76">
        <v>26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200</v>
      </c>
      <c r="B33" s="117" t="s">
        <v>251</v>
      </c>
      <c r="C33" s="70" t="s">
        <v>252</v>
      </c>
      <c r="D33" s="76">
        <f>SUM(E33,+H33,+K33)</f>
        <v>3102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3102</v>
      </c>
      <c r="L33" s="76">
        <v>163</v>
      </c>
      <c r="M33" s="76">
        <v>2939</v>
      </c>
      <c r="N33" s="76">
        <f>SUM(O33,+V33,+AC33)</f>
        <v>3102</v>
      </c>
      <c r="O33" s="76">
        <f>SUM(P33:U33)</f>
        <v>163</v>
      </c>
      <c r="P33" s="76">
        <v>163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2939</v>
      </c>
      <c r="W33" s="76">
        <v>2939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20</v>
      </c>
      <c r="AG33" s="76">
        <v>20</v>
      </c>
      <c r="AH33" s="76">
        <v>0</v>
      </c>
      <c r="AI33" s="76">
        <v>0</v>
      </c>
      <c r="AJ33" s="76">
        <f>SUM(AK33:AS33)</f>
        <v>20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20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200</v>
      </c>
      <c r="B34" s="117" t="s">
        <v>253</v>
      </c>
      <c r="C34" s="70" t="s">
        <v>254</v>
      </c>
      <c r="D34" s="76">
        <f>SUM(E34,+H34,+K34)</f>
        <v>4154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4154</v>
      </c>
      <c r="L34" s="76">
        <v>257</v>
      </c>
      <c r="M34" s="76">
        <v>3897</v>
      </c>
      <c r="N34" s="76">
        <f>SUM(O34,+V34,+AC34)</f>
        <v>4154</v>
      </c>
      <c r="O34" s="76">
        <f>SUM(P34:U34)</f>
        <v>257</v>
      </c>
      <c r="P34" s="76">
        <v>257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3897</v>
      </c>
      <c r="W34" s="76">
        <v>3897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123</v>
      </c>
      <c r="AG34" s="76">
        <v>123</v>
      </c>
      <c r="AH34" s="76">
        <v>0</v>
      </c>
      <c r="AI34" s="76">
        <v>0</v>
      </c>
      <c r="AJ34" s="76">
        <f>SUM(AK34:AS34)</f>
        <v>123</v>
      </c>
      <c r="AK34" s="76">
        <v>0</v>
      </c>
      <c r="AL34" s="76">
        <v>0</v>
      </c>
      <c r="AM34" s="76">
        <v>123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3</v>
      </c>
      <c r="AU34" s="76">
        <v>0</v>
      </c>
      <c r="AV34" s="76">
        <v>0</v>
      </c>
      <c r="AW34" s="76">
        <v>3</v>
      </c>
      <c r="AX34" s="76">
        <v>0</v>
      </c>
      <c r="AY34" s="76">
        <v>0</v>
      </c>
      <c r="AZ34" s="76">
        <f>SUM(BA34:BC34)</f>
        <v>0</v>
      </c>
      <c r="BA34" s="76"/>
      <c r="BB34" s="76">
        <v>0</v>
      </c>
      <c r="BC34" s="76">
        <v>0</v>
      </c>
    </row>
    <row r="35" spans="1:55" s="61" customFormat="1" ht="12" customHeight="1">
      <c r="A35" s="70" t="s">
        <v>200</v>
      </c>
      <c r="B35" s="117" t="s">
        <v>255</v>
      </c>
      <c r="C35" s="70" t="s">
        <v>256</v>
      </c>
      <c r="D35" s="76">
        <f>SUM(E35,+H35,+K35)</f>
        <v>8210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8210</v>
      </c>
      <c r="L35" s="76">
        <v>505</v>
      </c>
      <c r="M35" s="76">
        <v>7705</v>
      </c>
      <c r="N35" s="76">
        <f>SUM(O35,+V35,+AC35)</f>
        <v>8210</v>
      </c>
      <c r="O35" s="76">
        <f>SUM(P35:U35)</f>
        <v>505</v>
      </c>
      <c r="P35" s="76">
        <v>505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7705</v>
      </c>
      <c r="W35" s="76">
        <v>7705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216</v>
      </c>
      <c r="AG35" s="76">
        <v>216</v>
      </c>
      <c r="AH35" s="76">
        <v>0</v>
      </c>
      <c r="AI35" s="76">
        <v>0</v>
      </c>
      <c r="AJ35" s="76">
        <f>SUM(AK35:AS35)</f>
        <v>216</v>
      </c>
      <c r="AK35" s="76">
        <v>0</v>
      </c>
      <c r="AL35" s="76">
        <v>0</v>
      </c>
      <c r="AM35" s="76">
        <v>216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>SUM(AU35:AY35)</f>
        <v>23</v>
      </c>
      <c r="AU35" s="76">
        <v>0</v>
      </c>
      <c r="AV35" s="76">
        <v>0</v>
      </c>
      <c r="AW35" s="76">
        <v>23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200</v>
      </c>
      <c r="B36" s="117" t="s">
        <v>257</v>
      </c>
      <c r="C36" s="70" t="s">
        <v>258</v>
      </c>
      <c r="D36" s="76">
        <f>SUM(E36,+H36,+K36)</f>
        <v>4036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4036</v>
      </c>
      <c r="L36" s="76">
        <v>243</v>
      </c>
      <c r="M36" s="76">
        <v>3793</v>
      </c>
      <c r="N36" s="76">
        <f>SUM(O36,+V36,+AC36)</f>
        <v>4036</v>
      </c>
      <c r="O36" s="76">
        <f>SUM(P36:U36)</f>
        <v>243</v>
      </c>
      <c r="P36" s="76">
        <v>0</v>
      </c>
      <c r="Q36" s="76">
        <v>0</v>
      </c>
      <c r="R36" s="76">
        <v>0</v>
      </c>
      <c r="S36" s="76">
        <v>0</v>
      </c>
      <c r="T36" s="76">
        <v>243</v>
      </c>
      <c r="U36" s="76">
        <v>0</v>
      </c>
      <c r="V36" s="76">
        <f>SUM(W36:AB36)</f>
        <v>3793</v>
      </c>
      <c r="W36" s="76">
        <v>0</v>
      </c>
      <c r="X36" s="76">
        <v>0</v>
      </c>
      <c r="Y36" s="76">
        <v>0</v>
      </c>
      <c r="Z36" s="76">
        <v>0</v>
      </c>
      <c r="AA36" s="76">
        <v>3793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20</v>
      </c>
      <c r="AG36" s="76">
        <v>20</v>
      </c>
      <c r="AH36" s="76">
        <v>0</v>
      </c>
      <c r="AI36" s="76">
        <v>0</v>
      </c>
      <c r="AJ36" s="76">
        <f>SUM(AK36:AS36)</f>
        <v>20</v>
      </c>
      <c r="AK36" s="76">
        <v>0</v>
      </c>
      <c r="AL36" s="76">
        <v>0</v>
      </c>
      <c r="AM36" s="76">
        <v>20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200</v>
      </c>
      <c r="B37" s="117" t="s">
        <v>259</v>
      </c>
      <c r="C37" s="70" t="s">
        <v>260</v>
      </c>
      <c r="D37" s="76">
        <f>SUM(E37,+H37,+K37)</f>
        <v>5300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5300</v>
      </c>
      <c r="L37" s="76">
        <v>257</v>
      </c>
      <c r="M37" s="76">
        <v>5043</v>
      </c>
      <c r="N37" s="76">
        <f>SUM(O37,+V37,+AC37)</f>
        <v>5300</v>
      </c>
      <c r="O37" s="76">
        <f>SUM(P37:U37)</f>
        <v>257</v>
      </c>
      <c r="P37" s="76">
        <v>257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5043</v>
      </c>
      <c r="W37" s="76">
        <v>5043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11</v>
      </c>
      <c r="AG37" s="76">
        <v>11</v>
      </c>
      <c r="AH37" s="76">
        <v>0</v>
      </c>
      <c r="AI37" s="76">
        <v>0</v>
      </c>
      <c r="AJ37" s="76">
        <f>SUM(AK37:AS37)</f>
        <v>11</v>
      </c>
      <c r="AK37" s="76">
        <v>0</v>
      </c>
      <c r="AL37" s="76">
        <v>0</v>
      </c>
      <c r="AM37" s="76">
        <v>11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200</v>
      </c>
      <c r="B38" s="117" t="s">
        <v>261</v>
      </c>
      <c r="C38" s="70" t="s">
        <v>262</v>
      </c>
      <c r="D38" s="76">
        <f>SUM(E38,+H38,+K38)</f>
        <v>6678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6678</v>
      </c>
      <c r="L38" s="76">
        <v>432</v>
      </c>
      <c r="M38" s="76">
        <v>6246</v>
      </c>
      <c r="N38" s="76">
        <f>SUM(O38,+V38,+AC38)</f>
        <v>6678</v>
      </c>
      <c r="O38" s="76">
        <f>SUM(P38:U38)</f>
        <v>432</v>
      </c>
      <c r="P38" s="76">
        <v>432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6246</v>
      </c>
      <c r="W38" s="76">
        <v>6246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21</v>
      </c>
      <c r="AG38" s="76">
        <v>21</v>
      </c>
      <c r="AH38" s="76">
        <v>0</v>
      </c>
      <c r="AI38" s="76">
        <v>0</v>
      </c>
      <c r="AJ38" s="76">
        <f>SUM(AK38:AS38)</f>
        <v>313</v>
      </c>
      <c r="AK38" s="76">
        <v>313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21</v>
      </c>
      <c r="AU38" s="76">
        <v>21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200</v>
      </c>
      <c r="B39" s="117" t="s">
        <v>263</v>
      </c>
      <c r="C39" s="70" t="s">
        <v>264</v>
      </c>
      <c r="D39" s="76">
        <f>SUM(E39,+H39,+K39)</f>
        <v>9444</v>
      </c>
      <c r="E39" s="76">
        <f>SUM(F39:G39)</f>
        <v>0</v>
      </c>
      <c r="F39" s="76">
        <v>0</v>
      </c>
      <c r="G39" s="76">
        <v>0</v>
      </c>
      <c r="H39" s="76">
        <f>SUM(I39:J39)</f>
        <v>9444</v>
      </c>
      <c r="I39" s="76">
        <v>552</v>
      </c>
      <c r="J39" s="76">
        <v>8892</v>
      </c>
      <c r="K39" s="76">
        <f>SUM(L39:M39)</f>
        <v>0</v>
      </c>
      <c r="L39" s="76">
        <v>0</v>
      </c>
      <c r="M39" s="76">
        <v>0</v>
      </c>
      <c r="N39" s="76">
        <f>SUM(O39,+V39,+AC39)</f>
        <v>9444</v>
      </c>
      <c r="O39" s="76">
        <f>SUM(P39:U39)</f>
        <v>552</v>
      </c>
      <c r="P39" s="76">
        <v>552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8892</v>
      </c>
      <c r="W39" s="76">
        <v>8892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432</v>
      </c>
      <c r="AG39" s="76">
        <v>432</v>
      </c>
      <c r="AH39" s="76">
        <v>0</v>
      </c>
      <c r="AI39" s="76">
        <v>0</v>
      </c>
      <c r="AJ39" s="76">
        <f>SUM(AK39:AS39)</f>
        <v>432</v>
      </c>
      <c r="AK39" s="76">
        <v>0</v>
      </c>
      <c r="AL39" s="76">
        <v>0</v>
      </c>
      <c r="AM39" s="76">
        <v>0</v>
      </c>
      <c r="AN39" s="76">
        <v>409</v>
      </c>
      <c r="AO39" s="76">
        <v>0</v>
      </c>
      <c r="AP39" s="76">
        <v>0</v>
      </c>
      <c r="AQ39" s="76">
        <v>0</v>
      </c>
      <c r="AR39" s="76">
        <v>0</v>
      </c>
      <c r="AS39" s="76">
        <v>23</v>
      </c>
      <c r="AT39" s="76">
        <f>SUM(AU39:AY39)</f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200</v>
      </c>
      <c r="B40" s="117" t="s">
        <v>265</v>
      </c>
      <c r="C40" s="70" t="s">
        <v>266</v>
      </c>
      <c r="D40" s="76">
        <f>SUM(E40,+H40,+K40)</f>
        <v>12688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12688</v>
      </c>
      <c r="L40" s="76">
        <v>655</v>
      </c>
      <c r="M40" s="76">
        <v>12033</v>
      </c>
      <c r="N40" s="76">
        <f>SUM(O40,+V40,+AC40)</f>
        <v>12688</v>
      </c>
      <c r="O40" s="76">
        <f>SUM(P40:U40)</f>
        <v>655</v>
      </c>
      <c r="P40" s="76">
        <v>655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12033</v>
      </c>
      <c r="W40" s="76">
        <v>12033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58</v>
      </c>
      <c r="AG40" s="76">
        <v>58</v>
      </c>
      <c r="AH40" s="76">
        <v>0</v>
      </c>
      <c r="AI40" s="76">
        <v>0</v>
      </c>
      <c r="AJ40" s="76">
        <f>SUM(AK40:AS40)</f>
        <v>85</v>
      </c>
      <c r="AK40" s="76">
        <v>64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21</v>
      </c>
      <c r="AR40" s="76">
        <v>0</v>
      </c>
      <c r="AS40" s="76">
        <v>0</v>
      </c>
      <c r="AT40" s="76">
        <f>SUM(AU40:AY40)</f>
        <v>37</v>
      </c>
      <c r="AU40" s="76">
        <v>37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200</v>
      </c>
      <c r="B41" s="117" t="s">
        <v>267</v>
      </c>
      <c r="C41" s="70" t="s">
        <v>268</v>
      </c>
      <c r="D41" s="76">
        <f>SUM(E41,+H41,+K41)</f>
        <v>4318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4318</v>
      </c>
      <c r="L41" s="76">
        <v>723</v>
      </c>
      <c r="M41" s="76">
        <v>3595</v>
      </c>
      <c r="N41" s="76">
        <f>SUM(O41,+V41,+AC41)</f>
        <v>4318</v>
      </c>
      <c r="O41" s="76">
        <f>SUM(P41:U41)</f>
        <v>723</v>
      </c>
      <c r="P41" s="76">
        <v>723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3595</v>
      </c>
      <c r="W41" s="76">
        <v>3595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39</v>
      </c>
      <c r="AG41" s="76">
        <v>39</v>
      </c>
      <c r="AH41" s="76">
        <v>0</v>
      </c>
      <c r="AI41" s="76">
        <v>0</v>
      </c>
      <c r="AJ41" s="76">
        <f>SUM(AK41:AS41)</f>
        <v>39</v>
      </c>
      <c r="AK41" s="76">
        <v>2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37</v>
      </c>
      <c r="AR41" s="76">
        <v>0</v>
      </c>
      <c r="AS41" s="76">
        <v>0</v>
      </c>
      <c r="AT41" s="76">
        <f>SUM(AU41:AY41)</f>
        <v>2</v>
      </c>
      <c r="AU41" s="76">
        <v>2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37</v>
      </c>
      <c r="BA41" s="76">
        <v>37</v>
      </c>
      <c r="BB41" s="76">
        <v>0</v>
      </c>
      <c r="BC41" s="76">
        <v>0</v>
      </c>
    </row>
    <row r="42" spans="1:55" s="61" customFormat="1" ht="12" customHeight="1">
      <c r="A42" s="70" t="s">
        <v>200</v>
      </c>
      <c r="B42" s="117" t="s">
        <v>269</v>
      </c>
      <c r="C42" s="70" t="s">
        <v>270</v>
      </c>
      <c r="D42" s="76">
        <f>SUM(E42,+H42,+K42)</f>
        <v>9199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9199</v>
      </c>
      <c r="L42" s="76">
        <v>919</v>
      </c>
      <c r="M42" s="76">
        <v>8280</v>
      </c>
      <c r="N42" s="76">
        <f>SUM(O42,+V42,+AC42)</f>
        <v>9372</v>
      </c>
      <c r="O42" s="76">
        <f>SUM(P42:U42)</f>
        <v>919</v>
      </c>
      <c r="P42" s="76">
        <v>919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8280</v>
      </c>
      <c r="W42" s="76">
        <v>8280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173</v>
      </c>
      <c r="AD42" s="76">
        <v>173</v>
      </c>
      <c r="AE42" s="76">
        <v>0</v>
      </c>
      <c r="AF42" s="76">
        <f>SUM(AG42:AI42)</f>
        <v>30</v>
      </c>
      <c r="AG42" s="76">
        <v>30</v>
      </c>
      <c r="AH42" s="76"/>
      <c r="AI42" s="76">
        <v>0</v>
      </c>
      <c r="AJ42" s="76">
        <f>SUM(AK42:AS42)</f>
        <v>92</v>
      </c>
      <c r="AK42" s="76">
        <v>0</v>
      </c>
      <c r="AL42" s="76">
        <v>62</v>
      </c>
      <c r="AM42" s="76">
        <v>30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3</v>
      </c>
      <c r="AU42" s="76">
        <v>0</v>
      </c>
      <c r="AV42" s="76">
        <v>0</v>
      </c>
      <c r="AW42" s="76">
        <v>3</v>
      </c>
      <c r="AX42" s="76">
        <v>0</v>
      </c>
      <c r="AY42" s="76">
        <v>0</v>
      </c>
      <c r="AZ42" s="76">
        <f>SUM(BA42:BC42)</f>
        <v>62</v>
      </c>
      <c r="BA42" s="76">
        <v>62</v>
      </c>
      <c r="BB42" s="76">
        <v>0</v>
      </c>
      <c r="BC42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271</v>
      </c>
      <c r="C2" s="46" t="s">
        <v>86</v>
      </c>
      <c r="D2" s="187" t="s">
        <v>272</v>
      </c>
      <c r="E2" s="3"/>
      <c r="F2" s="3"/>
      <c r="G2" s="3"/>
      <c r="H2" s="3"/>
      <c r="I2" s="3"/>
      <c r="J2" s="3"/>
      <c r="K2" s="3"/>
      <c r="L2" s="3" t="str">
        <f>LEFT(C2,2)</f>
        <v>22</v>
      </c>
      <c r="M2" s="3" t="str">
        <f>IF(L2&lt;&gt;"",VLOOKUP(L2,$AI$6:$AJ$52,2,FALSE),"-")</f>
        <v>静岡県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273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274</v>
      </c>
      <c r="G6" s="150"/>
      <c r="H6" s="39" t="s">
        <v>275</v>
      </c>
      <c r="I6" s="39" t="s">
        <v>276</v>
      </c>
      <c r="J6" s="39" t="s">
        <v>277</v>
      </c>
      <c r="K6" s="5" t="s">
        <v>278</v>
      </c>
      <c r="L6" s="16" t="s">
        <v>279</v>
      </c>
      <c r="M6" s="40" t="s">
        <v>280</v>
      </c>
      <c r="AF6" s="11">
        <f>+'水洗化人口等'!B6</f>
        <v>0</v>
      </c>
      <c r="AG6" s="11">
        <v>6</v>
      </c>
      <c r="AI6" s="43" t="s">
        <v>281</v>
      </c>
      <c r="AJ6" s="3" t="s">
        <v>53</v>
      </c>
    </row>
    <row r="7" spans="2:36" ht="16.5" customHeight="1">
      <c r="B7" s="151" t="s">
        <v>282</v>
      </c>
      <c r="C7" s="6" t="s">
        <v>283</v>
      </c>
      <c r="D7" s="17">
        <f>AD7</f>
        <v>139349</v>
      </c>
      <c r="F7" s="188" t="s">
        <v>284</v>
      </c>
      <c r="G7" s="7" t="s">
        <v>176</v>
      </c>
      <c r="H7" s="18">
        <f>AD14</f>
        <v>88788</v>
      </c>
      <c r="I7" s="18">
        <f>AD24</f>
        <v>862492</v>
      </c>
      <c r="J7" s="18">
        <f>SUM(H7:I7)</f>
        <v>951280</v>
      </c>
      <c r="K7" s="19">
        <f>IF(J$13&gt;0,J7/J$13,0)</f>
        <v>0.9584134714681374</v>
      </c>
      <c r="L7" s="20">
        <f>AD34</f>
        <v>14399</v>
      </c>
      <c r="M7" s="21">
        <f>AD37</f>
        <v>2800</v>
      </c>
      <c r="AA7" s="4" t="s">
        <v>283</v>
      </c>
      <c r="AB7" s="47" t="s">
        <v>285</v>
      </c>
      <c r="AC7" s="47" t="s">
        <v>286</v>
      </c>
      <c r="AD7" s="11">
        <f ca="1">IF(AD$2=0,INDIRECT(AB7&amp;"!"&amp;AC7&amp;$AG$2),0)</f>
        <v>139349</v>
      </c>
      <c r="AF7" s="43" t="str">
        <f>+'水洗化人口等'!B7</f>
        <v>22000</v>
      </c>
      <c r="AG7" s="11">
        <v>7</v>
      </c>
      <c r="AI7" s="43" t="s">
        <v>287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1900</v>
      </c>
      <c r="F8" s="159"/>
      <c r="G8" s="7" t="s">
        <v>178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285</v>
      </c>
      <c r="AC8" s="47" t="s">
        <v>288</v>
      </c>
      <c r="AD8" s="11">
        <f ca="1">IF(AD$2=0,INDIRECT(AB8&amp;"!"&amp;AC8&amp;$AG$2),0)</f>
        <v>1900</v>
      </c>
      <c r="AF8" s="43" t="str">
        <f>+'水洗化人口等'!B8</f>
        <v>22100</v>
      </c>
      <c r="AG8" s="11">
        <v>8</v>
      </c>
      <c r="AI8" s="43" t="s">
        <v>289</v>
      </c>
      <c r="AJ8" s="3" t="s">
        <v>51</v>
      </c>
    </row>
    <row r="9" spans="2:36" ht="16.5" customHeight="1">
      <c r="B9" s="153"/>
      <c r="C9" s="8" t="s">
        <v>290</v>
      </c>
      <c r="D9" s="23">
        <f>SUM(D7:D8)</f>
        <v>141249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291</v>
      </c>
      <c r="AB9" s="47" t="s">
        <v>285</v>
      </c>
      <c r="AC9" s="47" t="s">
        <v>292</v>
      </c>
      <c r="AD9" s="11">
        <f ca="1">IF(AD$2=0,INDIRECT(AB9&amp;"!"&amp;AC9&amp;$AG$2),0)</f>
        <v>1907617</v>
      </c>
      <c r="AF9" s="43" t="str">
        <f>+'水洗化人口等'!B9</f>
        <v>22130</v>
      </c>
      <c r="AG9" s="11">
        <v>9</v>
      </c>
      <c r="AI9" s="43" t="s">
        <v>293</v>
      </c>
      <c r="AJ9" s="3" t="s">
        <v>50</v>
      </c>
    </row>
    <row r="10" spans="2:36" ht="16.5" customHeight="1">
      <c r="B10" s="154" t="s">
        <v>294</v>
      </c>
      <c r="C10" s="189" t="s">
        <v>291</v>
      </c>
      <c r="D10" s="22">
        <f>AD9</f>
        <v>1907617</v>
      </c>
      <c r="F10" s="159"/>
      <c r="G10" s="7" t="s">
        <v>192</v>
      </c>
      <c r="H10" s="18">
        <f>AD17</f>
        <v>5023</v>
      </c>
      <c r="I10" s="18">
        <f>AD27</f>
        <v>27750</v>
      </c>
      <c r="J10" s="18">
        <f>SUM(H10:I10)</f>
        <v>32773</v>
      </c>
      <c r="K10" s="19">
        <f>IF(J$13&gt;0,J10/J$13,0)</f>
        <v>0.033018758620411724</v>
      </c>
      <c r="L10" s="24" t="s">
        <v>295</v>
      </c>
      <c r="M10" s="25" t="s">
        <v>295</v>
      </c>
      <c r="AA10" s="4" t="s">
        <v>296</v>
      </c>
      <c r="AB10" s="47" t="s">
        <v>285</v>
      </c>
      <c r="AC10" s="47" t="s">
        <v>297</v>
      </c>
      <c r="AD10" s="11">
        <f ca="1">IF(AD$2=0,INDIRECT(AB10&amp;"!"&amp;AC10&amp;$AG$2),0)</f>
        <v>17270</v>
      </c>
      <c r="AF10" s="43" t="str">
        <f>+'水洗化人口等'!B10</f>
        <v>22203</v>
      </c>
      <c r="AG10" s="11">
        <v>10</v>
      </c>
      <c r="AI10" s="43" t="s">
        <v>298</v>
      </c>
      <c r="AJ10" s="3" t="s">
        <v>49</v>
      </c>
    </row>
    <row r="11" spans="2:36" ht="16.5" customHeight="1">
      <c r="B11" s="155"/>
      <c r="C11" s="7" t="s">
        <v>296</v>
      </c>
      <c r="D11" s="22">
        <f>AD10</f>
        <v>17270</v>
      </c>
      <c r="F11" s="159"/>
      <c r="G11" s="7" t="s">
        <v>194</v>
      </c>
      <c r="H11" s="18">
        <f>AD18</f>
        <v>243</v>
      </c>
      <c r="I11" s="18">
        <f>AD28</f>
        <v>3793</v>
      </c>
      <c r="J11" s="18">
        <f>SUM(H11:I11)</f>
        <v>4036</v>
      </c>
      <c r="K11" s="19">
        <f>IF(J$13&gt;0,J11/J$13,0)</f>
        <v>0.004066265211972713</v>
      </c>
      <c r="L11" s="24" t="s">
        <v>295</v>
      </c>
      <c r="M11" s="25" t="s">
        <v>295</v>
      </c>
      <c r="AA11" s="4" t="s">
        <v>299</v>
      </c>
      <c r="AB11" s="47" t="s">
        <v>285</v>
      </c>
      <c r="AC11" s="47" t="s">
        <v>300</v>
      </c>
      <c r="AD11" s="11">
        <f ca="1">IF(AD$2=0,INDIRECT(AB11&amp;"!"&amp;AC11&amp;$AG$2),0)</f>
        <v>1711497</v>
      </c>
      <c r="AF11" s="43" t="str">
        <f>+'水洗化人口等'!B11</f>
        <v>22205</v>
      </c>
      <c r="AG11" s="11">
        <v>11</v>
      </c>
      <c r="AI11" s="43" t="s">
        <v>301</v>
      </c>
      <c r="AJ11" s="3" t="s">
        <v>48</v>
      </c>
    </row>
    <row r="12" spans="2:36" ht="16.5" customHeight="1">
      <c r="B12" s="155"/>
      <c r="C12" s="7" t="s">
        <v>299</v>
      </c>
      <c r="D12" s="22">
        <f>AD11</f>
        <v>1711497</v>
      </c>
      <c r="F12" s="159"/>
      <c r="G12" s="7" t="s">
        <v>196</v>
      </c>
      <c r="H12" s="18">
        <f>AD19</f>
        <v>0</v>
      </c>
      <c r="I12" s="18">
        <f>AD29</f>
        <v>4468</v>
      </c>
      <c r="J12" s="18">
        <f>SUM(H12:I12)</f>
        <v>4468</v>
      </c>
      <c r="K12" s="19">
        <f>IF(J$13&gt;0,J12/J$13,0)</f>
        <v>0.004501504699478217</v>
      </c>
      <c r="L12" s="24" t="s">
        <v>295</v>
      </c>
      <c r="M12" s="25" t="s">
        <v>295</v>
      </c>
      <c r="AA12" s="4" t="s">
        <v>302</v>
      </c>
      <c r="AB12" s="47" t="s">
        <v>285</v>
      </c>
      <c r="AC12" s="47" t="s">
        <v>303</v>
      </c>
      <c r="AD12" s="11">
        <f ca="1">IF(AD$2=0,INDIRECT(AB12&amp;"!"&amp;AC12&amp;$AG$2),0)</f>
        <v>534037</v>
      </c>
      <c r="AF12" s="43" t="str">
        <f>+'水洗化人口等'!B12</f>
        <v>22206</v>
      </c>
      <c r="AG12" s="11">
        <v>12</v>
      </c>
      <c r="AI12" s="43" t="s">
        <v>304</v>
      </c>
      <c r="AJ12" s="3" t="s">
        <v>47</v>
      </c>
    </row>
    <row r="13" spans="2:36" ht="16.5" customHeight="1">
      <c r="B13" s="156"/>
      <c r="C13" s="8" t="s">
        <v>290</v>
      </c>
      <c r="D13" s="23">
        <f>SUM(D10:D12)</f>
        <v>3636384</v>
      </c>
      <c r="F13" s="160"/>
      <c r="G13" s="7" t="s">
        <v>290</v>
      </c>
      <c r="H13" s="18">
        <f>SUM(H7:H12)</f>
        <v>94054</v>
      </c>
      <c r="I13" s="18">
        <f>SUM(I7:I12)</f>
        <v>898503</v>
      </c>
      <c r="J13" s="18">
        <f>SUM(J7:J12)</f>
        <v>992557</v>
      </c>
      <c r="K13" s="19">
        <v>1</v>
      </c>
      <c r="L13" s="24" t="s">
        <v>295</v>
      </c>
      <c r="M13" s="25" t="s">
        <v>295</v>
      </c>
      <c r="AA13" s="4" t="s">
        <v>60</v>
      </c>
      <c r="AB13" s="47" t="s">
        <v>285</v>
      </c>
      <c r="AC13" s="47" t="s">
        <v>305</v>
      </c>
      <c r="AD13" s="11">
        <f ca="1">IF(AD$2=0,INDIRECT(AB13&amp;"!"&amp;AC13&amp;$AG$2),0)</f>
        <v>95372</v>
      </c>
      <c r="AF13" s="43" t="str">
        <f>+'水洗化人口等'!B13</f>
        <v>22207</v>
      </c>
      <c r="AG13" s="11">
        <v>13</v>
      </c>
      <c r="AI13" s="43" t="s">
        <v>306</v>
      </c>
      <c r="AJ13" s="3" t="s">
        <v>46</v>
      </c>
    </row>
    <row r="14" spans="2:36" ht="16.5" customHeight="1" thickBot="1">
      <c r="B14" s="157" t="s">
        <v>307</v>
      </c>
      <c r="C14" s="158"/>
      <c r="D14" s="26">
        <f>SUM(D9,D13)</f>
        <v>3777633</v>
      </c>
      <c r="F14" s="161" t="s">
        <v>308</v>
      </c>
      <c r="G14" s="162"/>
      <c r="H14" s="18">
        <f>AD20</f>
        <v>1174</v>
      </c>
      <c r="I14" s="18">
        <f>AD30</f>
        <v>0</v>
      </c>
      <c r="J14" s="18">
        <f>SUM(H14:I14)</f>
        <v>1174</v>
      </c>
      <c r="K14" s="27" t="s">
        <v>295</v>
      </c>
      <c r="L14" s="24" t="s">
        <v>295</v>
      </c>
      <c r="M14" s="25" t="s">
        <v>295</v>
      </c>
      <c r="AA14" s="4" t="s">
        <v>176</v>
      </c>
      <c r="AB14" s="47" t="s">
        <v>309</v>
      </c>
      <c r="AC14" s="47" t="s">
        <v>303</v>
      </c>
      <c r="AD14" s="11">
        <f ca="1">IF(AD$2=0,INDIRECT(AB14&amp;"!"&amp;AC14&amp;$AG$2),0)</f>
        <v>88788</v>
      </c>
      <c r="AF14" s="43" t="str">
        <f>+'水洗化人口等'!B14</f>
        <v>22208</v>
      </c>
      <c r="AG14" s="11">
        <v>14</v>
      </c>
      <c r="AI14" s="43" t="s">
        <v>310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95372</v>
      </c>
      <c r="F15" s="157" t="s">
        <v>54</v>
      </c>
      <c r="G15" s="158"/>
      <c r="H15" s="28">
        <f>SUM(H13:H14)</f>
        <v>95228</v>
      </c>
      <c r="I15" s="28">
        <f>SUM(I13:I14)</f>
        <v>898503</v>
      </c>
      <c r="J15" s="28">
        <f>SUM(J13:J14)</f>
        <v>993731</v>
      </c>
      <c r="K15" s="29" t="s">
        <v>295</v>
      </c>
      <c r="L15" s="30">
        <f>SUM(L7:L9)</f>
        <v>14399</v>
      </c>
      <c r="M15" s="31">
        <f>SUM(M7:M9)</f>
        <v>2800</v>
      </c>
      <c r="AA15" s="4" t="s">
        <v>178</v>
      </c>
      <c r="AB15" s="47" t="s">
        <v>309</v>
      </c>
      <c r="AC15" s="47" t="s">
        <v>311</v>
      </c>
      <c r="AD15" s="11">
        <f ca="1">IF(AD$2=0,INDIRECT(AB15&amp;"!"&amp;AC15&amp;$AG$2),0)</f>
        <v>0</v>
      </c>
      <c r="AF15" s="43" t="str">
        <f>+'水洗化人口等'!B15</f>
        <v>22209</v>
      </c>
      <c r="AG15" s="11">
        <v>15</v>
      </c>
      <c r="AI15" s="43" t="s">
        <v>312</v>
      </c>
      <c r="AJ15" s="3" t="s">
        <v>44</v>
      </c>
    </row>
    <row r="16" spans="2:36" ht="16.5" customHeight="1" thickBot="1">
      <c r="B16" s="190" t="s">
        <v>313</v>
      </c>
      <c r="AA16" s="4" t="s">
        <v>1</v>
      </c>
      <c r="AB16" s="47" t="s">
        <v>309</v>
      </c>
      <c r="AC16" s="47" t="s">
        <v>305</v>
      </c>
      <c r="AD16" s="11">
        <f ca="1">IF(AD$2=0,INDIRECT(AB16&amp;"!"&amp;AC16&amp;$AG$2),0)</f>
        <v>0</v>
      </c>
      <c r="AF16" s="43" t="str">
        <f>+'水洗化人口等'!B16</f>
        <v>22210</v>
      </c>
      <c r="AG16" s="11">
        <v>16</v>
      </c>
      <c r="AI16" s="43" t="s">
        <v>314</v>
      </c>
      <c r="AJ16" s="3" t="s">
        <v>43</v>
      </c>
    </row>
    <row r="17" spans="3:36" ht="16.5" customHeight="1" thickBot="1">
      <c r="C17" s="32">
        <f>AD12</f>
        <v>534037</v>
      </c>
      <c r="D17" s="4" t="s">
        <v>315</v>
      </c>
      <c r="J17" s="15"/>
      <c r="AA17" s="4" t="s">
        <v>192</v>
      </c>
      <c r="AB17" s="47" t="s">
        <v>309</v>
      </c>
      <c r="AC17" s="47" t="s">
        <v>316</v>
      </c>
      <c r="AD17" s="11">
        <f ca="1">IF(AD$2=0,INDIRECT(AB17&amp;"!"&amp;AC17&amp;$AG$2),0)</f>
        <v>5023</v>
      </c>
      <c r="AF17" s="43" t="str">
        <f>+'水洗化人口等'!B17</f>
        <v>22211</v>
      </c>
      <c r="AG17" s="11">
        <v>17</v>
      </c>
      <c r="AI17" s="43" t="s">
        <v>317</v>
      </c>
      <c r="AJ17" s="3" t="s">
        <v>42</v>
      </c>
    </row>
    <row r="18" spans="6:36" ht="30" customHeight="1">
      <c r="F18" s="149" t="s">
        <v>318</v>
      </c>
      <c r="G18" s="150"/>
      <c r="H18" s="39" t="s">
        <v>275</v>
      </c>
      <c r="I18" s="39" t="s">
        <v>276</v>
      </c>
      <c r="J18" s="42" t="s">
        <v>277</v>
      </c>
      <c r="AA18" s="4" t="s">
        <v>194</v>
      </c>
      <c r="AB18" s="47" t="s">
        <v>309</v>
      </c>
      <c r="AC18" s="47" t="s">
        <v>319</v>
      </c>
      <c r="AD18" s="11">
        <f ca="1">IF(AD$2=0,INDIRECT(AB18&amp;"!"&amp;AC18&amp;$AG$2),0)</f>
        <v>243</v>
      </c>
      <c r="AF18" s="43" t="str">
        <f>+'水洗化人口等'!B18</f>
        <v>22212</v>
      </c>
      <c r="AG18" s="11">
        <v>18</v>
      </c>
      <c r="AI18" s="43" t="s">
        <v>320</v>
      </c>
      <c r="AJ18" s="3" t="s">
        <v>41</v>
      </c>
    </row>
    <row r="19" spans="3:36" ht="16.5" customHeight="1">
      <c r="C19" s="41" t="s">
        <v>321</v>
      </c>
      <c r="D19" s="10">
        <f>IF(D$14&gt;0,D13/D$14,0)</f>
        <v>0.9626091258732651</v>
      </c>
      <c r="F19" s="161" t="s">
        <v>322</v>
      </c>
      <c r="G19" s="162"/>
      <c r="H19" s="18">
        <f>AD21</f>
        <v>4030</v>
      </c>
      <c r="I19" s="18">
        <f>AD31</f>
        <v>30943</v>
      </c>
      <c r="J19" s="22">
        <f>SUM(H19:I19)</f>
        <v>34973</v>
      </c>
      <c r="AA19" s="4" t="s">
        <v>196</v>
      </c>
      <c r="AB19" s="47" t="s">
        <v>309</v>
      </c>
      <c r="AC19" s="47" t="s">
        <v>323</v>
      </c>
      <c r="AD19" s="11">
        <f ca="1">IF(AD$2=0,INDIRECT(AB19&amp;"!"&amp;AC19&amp;$AG$2),0)</f>
        <v>0</v>
      </c>
      <c r="AF19" s="43" t="str">
        <f>+'水洗化人口等'!B19</f>
        <v>22213</v>
      </c>
      <c r="AG19" s="11">
        <v>19</v>
      </c>
      <c r="AI19" s="43" t="s">
        <v>324</v>
      </c>
      <c r="AJ19" s="3" t="s">
        <v>40</v>
      </c>
    </row>
    <row r="20" spans="3:36" ht="16.5" customHeight="1">
      <c r="C20" s="41" t="s">
        <v>325</v>
      </c>
      <c r="D20" s="10">
        <f>IF(D$14&gt;0,D9/D$14,0)</f>
        <v>0.03739087412673492</v>
      </c>
      <c r="F20" s="161" t="s">
        <v>326</v>
      </c>
      <c r="G20" s="162"/>
      <c r="H20" s="18">
        <f>AD22</f>
        <v>7297</v>
      </c>
      <c r="I20" s="18">
        <f>AD32</f>
        <v>9076</v>
      </c>
      <c r="J20" s="22">
        <f>SUM(H20:I20)</f>
        <v>16373</v>
      </c>
      <c r="AA20" s="4" t="s">
        <v>308</v>
      </c>
      <c r="AB20" s="47" t="s">
        <v>309</v>
      </c>
      <c r="AC20" s="47" t="s">
        <v>327</v>
      </c>
      <c r="AD20" s="11">
        <f ca="1">IF(AD$2=0,INDIRECT(AB20&amp;"!"&amp;AC20&amp;$AG$2),0)</f>
        <v>1174</v>
      </c>
      <c r="AF20" s="43" t="str">
        <f>+'水洗化人口等'!B20</f>
        <v>22214</v>
      </c>
      <c r="AG20" s="11">
        <v>20</v>
      </c>
      <c r="AI20" s="43" t="s">
        <v>328</v>
      </c>
      <c r="AJ20" s="3" t="s">
        <v>39</v>
      </c>
    </row>
    <row r="21" spans="3:36" ht="16.5" customHeight="1">
      <c r="C21" s="41" t="s">
        <v>329</v>
      </c>
      <c r="D21" s="10">
        <f>IF(D$14&gt;0,D10/D$14,0)</f>
        <v>0.504976793669475</v>
      </c>
      <c r="F21" s="161" t="s">
        <v>330</v>
      </c>
      <c r="G21" s="162"/>
      <c r="H21" s="18">
        <f>AD23</f>
        <v>82727</v>
      </c>
      <c r="I21" s="18">
        <f>AD33</f>
        <v>858484</v>
      </c>
      <c r="J21" s="22">
        <f>SUM(H21:I21)</f>
        <v>941211</v>
      </c>
      <c r="AA21" s="4" t="s">
        <v>322</v>
      </c>
      <c r="AB21" s="47" t="s">
        <v>309</v>
      </c>
      <c r="AC21" s="47" t="s">
        <v>331</v>
      </c>
      <c r="AD21" s="11">
        <f ca="1">IF(AD$2=0,INDIRECT(AB21&amp;"!"&amp;AC21&amp;$AG$2),0)</f>
        <v>4030</v>
      </c>
      <c r="AF21" s="43" t="str">
        <f>+'水洗化人口等'!B21</f>
        <v>22215</v>
      </c>
      <c r="AG21" s="11">
        <v>21</v>
      </c>
      <c r="AI21" s="43" t="s">
        <v>332</v>
      </c>
      <c r="AJ21" s="3" t="s">
        <v>38</v>
      </c>
    </row>
    <row r="22" spans="3:36" ht="16.5" customHeight="1" thickBot="1">
      <c r="C22" s="41" t="s">
        <v>333</v>
      </c>
      <c r="D22" s="10">
        <f>IF(D$14&gt;0,D12/D$14,0)</f>
        <v>0.45306068641395286</v>
      </c>
      <c r="F22" s="157" t="s">
        <v>54</v>
      </c>
      <c r="G22" s="158"/>
      <c r="H22" s="28">
        <f>SUM(H19:H21)</f>
        <v>94054</v>
      </c>
      <c r="I22" s="28">
        <f>SUM(I19:I21)</f>
        <v>898503</v>
      </c>
      <c r="J22" s="33">
        <f>SUM(J19:J21)</f>
        <v>992557</v>
      </c>
      <c r="AA22" s="4" t="s">
        <v>326</v>
      </c>
      <c r="AB22" s="47" t="s">
        <v>309</v>
      </c>
      <c r="AC22" s="47" t="s">
        <v>334</v>
      </c>
      <c r="AD22" s="11">
        <f ca="1">IF(AD$2=0,INDIRECT(AB22&amp;"!"&amp;AC22&amp;$AG$2),0)</f>
        <v>7297</v>
      </c>
      <c r="AF22" s="43" t="str">
        <f>+'水洗化人口等'!B22</f>
        <v>22216</v>
      </c>
      <c r="AG22" s="11">
        <v>22</v>
      </c>
      <c r="AI22" s="43" t="s">
        <v>335</v>
      </c>
      <c r="AJ22" s="3" t="s">
        <v>37</v>
      </c>
    </row>
    <row r="23" spans="3:36" ht="16.5" customHeight="1">
      <c r="C23" s="41" t="s">
        <v>336</v>
      </c>
      <c r="D23" s="10">
        <f>IF(D$14&gt;0,C17/D$14,0)</f>
        <v>0.1413681530206878</v>
      </c>
      <c r="F23" s="9"/>
      <c r="J23" s="34"/>
      <c r="AA23" s="4" t="s">
        <v>330</v>
      </c>
      <c r="AB23" s="47" t="s">
        <v>309</v>
      </c>
      <c r="AC23" s="47" t="s">
        <v>337</v>
      </c>
      <c r="AD23" s="11">
        <f ca="1">IF(AD$2=0,INDIRECT(AB23&amp;"!"&amp;AC23&amp;$AG$2),0)</f>
        <v>82727</v>
      </c>
      <c r="AF23" s="43" t="str">
        <f>+'水洗化人口等'!B23</f>
        <v>22219</v>
      </c>
      <c r="AG23" s="11">
        <v>23</v>
      </c>
      <c r="AI23" s="43" t="s">
        <v>338</v>
      </c>
      <c r="AJ23" s="3" t="s">
        <v>36</v>
      </c>
    </row>
    <row r="24" spans="3:36" ht="16.5" customHeight="1" thickBot="1">
      <c r="C24" s="41" t="s">
        <v>339</v>
      </c>
      <c r="D24" s="10">
        <f>IF(D$9&gt;0,D7/D$9,0)</f>
        <v>0.9865485773350607</v>
      </c>
      <c r="J24" s="35" t="s">
        <v>340</v>
      </c>
      <c r="AA24" s="4" t="s">
        <v>176</v>
      </c>
      <c r="AB24" s="47" t="s">
        <v>309</v>
      </c>
      <c r="AC24" s="47" t="s">
        <v>341</v>
      </c>
      <c r="AD24" s="11">
        <f ca="1">IF(AD$2=0,INDIRECT(AB24&amp;"!"&amp;AC24&amp;$AG$2),0)</f>
        <v>862492</v>
      </c>
      <c r="AF24" s="43" t="str">
        <f>+'水洗化人口等'!B24</f>
        <v>22220</v>
      </c>
      <c r="AG24" s="11">
        <v>24</v>
      </c>
      <c r="AI24" s="43" t="s">
        <v>342</v>
      </c>
      <c r="AJ24" s="3" t="s">
        <v>35</v>
      </c>
    </row>
    <row r="25" spans="3:36" ht="16.5" customHeight="1">
      <c r="C25" s="41" t="s">
        <v>343</v>
      </c>
      <c r="D25" s="10">
        <f>IF(D$9&gt;0,D8/D$9,0)</f>
        <v>0.013451422664939221</v>
      </c>
      <c r="F25" s="176" t="s">
        <v>6</v>
      </c>
      <c r="G25" s="177"/>
      <c r="H25" s="177"/>
      <c r="I25" s="169" t="s">
        <v>344</v>
      </c>
      <c r="J25" s="171" t="s">
        <v>345</v>
      </c>
      <c r="AA25" s="4" t="s">
        <v>178</v>
      </c>
      <c r="AB25" s="47" t="s">
        <v>309</v>
      </c>
      <c r="AC25" s="47" t="s">
        <v>346</v>
      </c>
      <c r="AD25" s="11">
        <f ca="1">IF(AD$2=0,INDIRECT(AB25&amp;"!"&amp;AC25&amp;$AG$2),0)</f>
        <v>0</v>
      </c>
      <c r="AF25" s="43" t="str">
        <f>+'水洗化人口等'!B25</f>
        <v>22221</v>
      </c>
      <c r="AG25" s="11">
        <v>25</v>
      </c>
      <c r="AI25" s="43" t="s">
        <v>347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309</v>
      </c>
      <c r="AC26" s="47" t="s">
        <v>348</v>
      </c>
      <c r="AD26" s="11">
        <f ca="1">IF(AD$2=0,INDIRECT(AB26&amp;"!"&amp;AC26&amp;$AG$2),0)</f>
        <v>0</v>
      </c>
      <c r="AF26" s="43" t="str">
        <f>+'水洗化人口等'!B26</f>
        <v>22222</v>
      </c>
      <c r="AG26" s="11">
        <v>26</v>
      </c>
      <c r="AI26" s="43" t="s">
        <v>349</v>
      </c>
      <c r="AJ26" s="3" t="s">
        <v>33</v>
      </c>
    </row>
    <row r="27" spans="6:36" ht="16.5" customHeight="1">
      <c r="F27" s="166" t="s">
        <v>181</v>
      </c>
      <c r="G27" s="167"/>
      <c r="H27" s="168"/>
      <c r="I27" s="20">
        <f>AD40</f>
        <v>18622</v>
      </c>
      <c r="J27" s="36">
        <f>AD49</f>
        <v>885</v>
      </c>
      <c r="AA27" s="4" t="s">
        <v>192</v>
      </c>
      <c r="AB27" s="47" t="s">
        <v>309</v>
      </c>
      <c r="AC27" s="47" t="s">
        <v>350</v>
      </c>
      <c r="AD27" s="11">
        <f ca="1">IF(AD$2=0,INDIRECT(AB27&amp;"!"&amp;AC27&amp;$AG$2),0)</f>
        <v>27750</v>
      </c>
      <c r="AF27" s="43" t="str">
        <f>+'水洗化人口等'!B27</f>
        <v>22223</v>
      </c>
      <c r="AG27" s="11">
        <v>27</v>
      </c>
      <c r="AI27" s="43" t="s">
        <v>351</v>
      </c>
      <c r="AJ27" s="3" t="s">
        <v>32</v>
      </c>
    </row>
    <row r="28" spans="6:36" ht="16.5" customHeight="1">
      <c r="F28" s="173" t="s">
        <v>352</v>
      </c>
      <c r="G28" s="174"/>
      <c r="H28" s="175"/>
      <c r="I28" s="20">
        <f>AD41</f>
        <v>468</v>
      </c>
      <c r="J28" s="36">
        <f>AD50</f>
        <v>0</v>
      </c>
      <c r="AA28" s="4" t="s">
        <v>194</v>
      </c>
      <c r="AB28" s="47" t="s">
        <v>309</v>
      </c>
      <c r="AC28" s="47" t="s">
        <v>353</v>
      </c>
      <c r="AD28" s="11">
        <f ca="1">IF(AD$2=0,INDIRECT(AB28&amp;"!"&amp;AC28&amp;$AG$2),0)</f>
        <v>3793</v>
      </c>
      <c r="AF28" s="43" t="str">
        <f>+'水洗化人口等'!B28</f>
        <v>22224</v>
      </c>
      <c r="AG28" s="11">
        <v>28</v>
      </c>
      <c r="AI28" s="43" t="s">
        <v>354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8719</v>
      </c>
      <c r="J29" s="36">
        <f>AD51</f>
        <v>360</v>
      </c>
      <c r="AA29" s="4" t="s">
        <v>196</v>
      </c>
      <c r="AB29" s="47" t="s">
        <v>309</v>
      </c>
      <c r="AC29" s="47" t="s">
        <v>355</v>
      </c>
      <c r="AD29" s="11">
        <f ca="1">IF(AD$2=0,INDIRECT(AB29&amp;"!"&amp;AC29&amp;$AG$2),0)</f>
        <v>4468</v>
      </c>
      <c r="AF29" s="43" t="str">
        <f>+'水洗化人口等'!B29</f>
        <v>22225</v>
      </c>
      <c r="AG29" s="11">
        <v>29</v>
      </c>
      <c r="AI29" s="43" t="s">
        <v>356</v>
      </c>
      <c r="AJ29" s="3" t="s">
        <v>30</v>
      </c>
    </row>
    <row r="30" spans="6:36" ht="16.5" customHeight="1">
      <c r="F30" s="166" t="s">
        <v>178</v>
      </c>
      <c r="G30" s="167"/>
      <c r="H30" s="168"/>
      <c r="I30" s="20">
        <f>AD43</f>
        <v>3125</v>
      </c>
      <c r="J30" s="36">
        <f>AD52</f>
        <v>0</v>
      </c>
      <c r="AA30" s="4" t="s">
        <v>308</v>
      </c>
      <c r="AB30" s="47" t="s">
        <v>309</v>
      </c>
      <c r="AC30" s="47" t="s">
        <v>357</v>
      </c>
      <c r="AD30" s="11">
        <f ca="1">IF(AD$2=0,INDIRECT(AB30&amp;"!"&amp;AC30&amp;$AG$2),0)</f>
        <v>0</v>
      </c>
      <c r="AF30" s="43" t="str">
        <f>+'水洗化人口等'!B30</f>
        <v>22226</v>
      </c>
      <c r="AG30" s="11">
        <v>30</v>
      </c>
      <c r="AI30" s="43" t="s">
        <v>358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322</v>
      </c>
      <c r="AB31" s="47" t="s">
        <v>309</v>
      </c>
      <c r="AC31" s="47" t="s">
        <v>286</v>
      </c>
      <c r="AD31" s="11">
        <f ca="1">IF(AD$2=0,INDIRECT(AB31&amp;"!"&amp;AC31&amp;$AG$2),0)</f>
        <v>30943</v>
      </c>
      <c r="AF31" s="43" t="str">
        <f>+'水洗化人口等'!B31</f>
        <v>22301</v>
      </c>
      <c r="AG31" s="11">
        <v>31</v>
      </c>
      <c r="AI31" s="43" t="s">
        <v>359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295</v>
      </c>
      <c r="AA32" s="4" t="s">
        <v>326</v>
      </c>
      <c r="AB32" s="47" t="s">
        <v>309</v>
      </c>
      <c r="AC32" s="47" t="s">
        <v>360</v>
      </c>
      <c r="AD32" s="11">
        <f ca="1">IF(AD$2=0,INDIRECT(AB32&amp;"!"&amp;AC32&amp;$AG$2),0)</f>
        <v>9076</v>
      </c>
      <c r="AF32" s="43" t="str">
        <f>+'水洗化人口等'!B32</f>
        <v>22302</v>
      </c>
      <c r="AG32" s="11">
        <v>32</v>
      </c>
      <c r="AI32" s="43" t="s">
        <v>361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438</v>
      </c>
      <c r="J33" s="25" t="s">
        <v>295</v>
      </c>
      <c r="AA33" s="4" t="s">
        <v>330</v>
      </c>
      <c r="AB33" s="47" t="s">
        <v>309</v>
      </c>
      <c r="AC33" s="47" t="s">
        <v>297</v>
      </c>
      <c r="AD33" s="11">
        <f ca="1">IF(AD$2=0,INDIRECT(AB33&amp;"!"&amp;AC33&amp;$AG$2),0)</f>
        <v>858484</v>
      </c>
      <c r="AF33" s="43" t="str">
        <f>+'水洗化人口等'!B33</f>
        <v>22304</v>
      </c>
      <c r="AG33" s="11">
        <v>33</v>
      </c>
      <c r="AI33" s="43" t="s">
        <v>362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223</v>
      </c>
      <c r="J34" s="25" t="s">
        <v>295</v>
      </c>
      <c r="AA34" s="4" t="s">
        <v>176</v>
      </c>
      <c r="AB34" s="47" t="s">
        <v>309</v>
      </c>
      <c r="AC34" s="47" t="s">
        <v>363</v>
      </c>
      <c r="AD34" s="47">
        <f ca="1">IF(AD$2=0,INDIRECT(AB34&amp;"!"&amp;AC34&amp;$AG$2),0)</f>
        <v>14399</v>
      </c>
      <c r="AF34" s="43" t="str">
        <f>+'水洗化人口等'!B34</f>
        <v>22305</v>
      </c>
      <c r="AG34" s="11">
        <v>34</v>
      </c>
      <c r="AI34" s="43" t="s">
        <v>364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1009</v>
      </c>
      <c r="J35" s="25" t="s">
        <v>295</v>
      </c>
      <c r="AA35" s="4" t="s">
        <v>178</v>
      </c>
      <c r="AB35" s="47" t="s">
        <v>309</v>
      </c>
      <c r="AC35" s="47" t="s">
        <v>365</v>
      </c>
      <c r="AD35" s="47">
        <f ca="1">IF(AD$2=0,INDIRECT(AB35&amp;"!"&amp;AC35&amp;$AG$2),0)</f>
        <v>0</v>
      </c>
      <c r="AF35" s="43" t="str">
        <f>+'水洗化人口等'!B35</f>
        <v>22306</v>
      </c>
      <c r="AG35" s="11">
        <v>35</v>
      </c>
      <c r="AI35" s="43" t="s">
        <v>366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32604</v>
      </c>
      <c r="J36" s="38">
        <f>SUM(J27:J31)</f>
        <v>1245</v>
      </c>
      <c r="AA36" s="4" t="s">
        <v>1</v>
      </c>
      <c r="AB36" s="47" t="s">
        <v>309</v>
      </c>
      <c r="AC36" s="47" t="s">
        <v>367</v>
      </c>
      <c r="AD36" s="47">
        <f ca="1">IF(AD$2=0,INDIRECT(AB36&amp;"!"&amp;AC36&amp;$AG$2),0)</f>
        <v>0</v>
      </c>
      <c r="AF36" s="43" t="str">
        <f>+'水洗化人口等'!B36</f>
        <v>22325</v>
      </c>
      <c r="AG36" s="11">
        <v>36</v>
      </c>
      <c r="AI36" s="43" t="s">
        <v>368</v>
      </c>
      <c r="AJ36" s="3" t="s">
        <v>23</v>
      </c>
    </row>
    <row r="37" spans="27:36" ht="13.5">
      <c r="AA37" s="4" t="s">
        <v>176</v>
      </c>
      <c r="AB37" s="47" t="s">
        <v>309</v>
      </c>
      <c r="AC37" s="47" t="s">
        <v>369</v>
      </c>
      <c r="AD37" s="47">
        <f ca="1">IF(AD$2=0,INDIRECT(AB37&amp;"!"&amp;AC37&amp;$AG$2),0)</f>
        <v>2800</v>
      </c>
      <c r="AF37" s="43" t="str">
        <f>+'水洗化人口等'!B37</f>
        <v>22341</v>
      </c>
      <c r="AG37" s="11">
        <v>37</v>
      </c>
      <c r="AI37" s="43" t="s">
        <v>370</v>
      </c>
      <c r="AJ37" s="3" t="s">
        <v>22</v>
      </c>
    </row>
    <row r="38" spans="27:36" ht="13.5" hidden="1">
      <c r="AA38" s="4" t="s">
        <v>178</v>
      </c>
      <c r="AB38" s="47" t="s">
        <v>309</v>
      </c>
      <c r="AC38" s="47" t="s">
        <v>371</v>
      </c>
      <c r="AD38" s="47">
        <f ca="1">IF(AD$2=0,INDIRECT(AB38&amp;"!"&amp;AC38&amp;$AG$2),0)</f>
        <v>0</v>
      </c>
      <c r="AF38" s="43" t="str">
        <f>+'水洗化人口等'!B38</f>
        <v>22342</v>
      </c>
      <c r="AG38" s="11">
        <v>38</v>
      </c>
      <c r="AI38" s="43" t="s">
        <v>372</v>
      </c>
      <c r="AJ38" s="3" t="s">
        <v>21</v>
      </c>
    </row>
    <row r="39" spans="27:36" ht="13.5" hidden="1">
      <c r="AA39" s="4" t="s">
        <v>1</v>
      </c>
      <c r="AB39" s="47" t="s">
        <v>309</v>
      </c>
      <c r="AC39" s="47" t="s">
        <v>373</v>
      </c>
      <c r="AD39" s="47">
        <f ca="1">IF(AD$2=0,INDIRECT(AB39&amp;"!"&amp;AC39&amp;$AG$2),0)</f>
        <v>0</v>
      </c>
      <c r="AF39" s="43" t="str">
        <f>+'水洗化人口等'!B39</f>
        <v>22344</v>
      </c>
      <c r="AG39" s="11">
        <v>39</v>
      </c>
      <c r="AI39" s="43" t="s">
        <v>374</v>
      </c>
      <c r="AJ39" s="3" t="s">
        <v>20</v>
      </c>
    </row>
    <row r="40" spans="27:36" ht="13.5" hidden="1">
      <c r="AA40" s="4" t="s">
        <v>181</v>
      </c>
      <c r="AB40" s="47" t="s">
        <v>309</v>
      </c>
      <c r="AC40" s="47" t="s">
        <v>375</v>
      </c>
      <c r="AD40" s="47">
        <f ca="1">IF(AD$2=0,INDIRECT(AB40&amp;"!"&amp;AC40&amp;$AG$2),0)</f>
        <v>18622</v>
      </c>
      <c r="AF40" s="43" t="str">
        <f>+'水洗化人口等'!B40</f>
        <v>22424</v>
      </c>
      <c r="AG40" s="11">
        <v>40</v>
      </c>
      <c r="AI40" s="43" t="s">
        <v>376</v>
      </c>
      <c r="AJ40" s="3" t="s">
        <v>19</v>
      </c>
    </row>
    <row r="41" spans="27:36" ht="13.5" hidden="1">
      <c r="AA41" s="4" t="s">
        <v>352</v>
      </c>
      <c r="AB41" s="47" t="s">
        <v>309</v>
      </c>
      <c r="AC41" s="47" t="s">
        <v>377</v>
      </c>
      <c r="AD41" s="47">
        <f ca="1">IF(AD$2=0,INDIRECT(AB41&amp;"!"&amp;AC41&amp;$AG$2),0)</f>
        <v>468</v>
      </c>
      <c r="AF41" s="43" t="str">
        <f>+'水洗化人口等'!B41</f>
        <v>22429</v>
      </c>
      <c r="AG41" s="11">
        <v>41</v>
      </c>
      <c r="AI41" s="43" t="s">
        <v>378</v>
      </c>
      <c r="AJ41" s="3" t="s">
        <v>18</v>
      </c>
    </row>
    <row r="42" spans="27:36" ht="13.5" hidden="1">
      <c r="AA42" s="4" t="s">
        <v>0</v>
      </c>
      <c r="AB42" s="47" t="s">
        <v>309</v>
      </c>
      <c r="AC42" s="47" t="s">
        <v>379</v>
      </c>
      <c r="AD42" s="47">
        <f ca="1">IF(AD$2=0,INDIRECT(AB42&amp;"!"&amp;AC42&amp;$AG$2),0)</f>
        <v>8719</v>
      </c>
      <c r="AF42" s="43" t="str">
        <f>+'水洗化人口等'!B42</f>
        <v>22461</v>
      </c>
      <c r="AG42" s="11">
        <v>42</v>
      </c>
      <c r="AI42" s="43" t="s">
        <v>380</v>
      </c>
      <c r="AJ42" s="3" t="s">
        <v>17</v>
      </c>
    </row>
    <row r="43" spans="27:36" ht="13.5" hidden="1">
      <c r="AA43" s="4" t="s">
        <v>178</v>
      </c>
      <c r="AB43" s="47" t="s">
        <v>309</v>
      </c>
      <c r="AC43" s="47" t="s">
        <v>381</v>
      </c>
      <c r="AD43" s="47">
        <f ca="1">IF(AD$2=0,INDIRECT(AB43&amp;"!"&amp;AC43&amp;$AG$2),0)</f>
        <v>3125</v>
      </c>
      <c r="AF43" s="43">
        <f>+'水洗化人口等'!B43</f>
        <v>0</v>
      </c>
      <c r="AG43" s="11">
        <v>43</v>
      </c>
      <c r="AI43" s="43" t="s">
        <v>382</v>
      </c>
      <c r="AJ43" s="3" t="s">
        <v>16</v>
      </c>
    </row>
    <row r="44" spans="27:36" ht="13.5" hidden="1">
      <c r="AA44" s="4" t="s">
        <v>1</v>
      </c>
      <c r="AB44" s="47" t="s">
        <v>309</v>
      </c>
      <c r="AC44" s="47" t="s">
        <v>383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384</v>
      </c>
      <c r="AJ44" s="3" t="s">
        <v>15</v>
      </c>
    </row>
    <row r="45" spans="27:36" ht="13.5" hidden="1">
      <c r="AA45" s="4" t="s">
        <v>2</v>
      </c>
      <c r="AB45" s="47" t="s">
        <v>309</v>
      </c>
      <c r="AC45" s="47" t="s">
        <v>385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386</v>
      </c>
      <c r="AJ45" s="3" t="s">
        <v>14</v>
      </c>
    </row>
    <row r="46" spans="27:36" ht="13.5" hidden="1">
      <c r="AA46" s="4" t="s">
        <v>3</v>
      </c>
      <c r="AB46" s="47" t="s">
        <v>309</v>
      </c>
      <c r="AC46" s="47" t="s">
        <v>387</v>
      </c>
      <c r="AD46" s="47">
        <f ca="1">IF(AD$2=0,INDIRECT(AB46&amp;"!"&amp;AC46&amp;$AG$2),0)</f>
        <v>438</v>
      </c>
      <c r="AF46" s="43">
        <f>+'水洗化人口等'!B46</f>
        <v>0</v>
      </c>
      <c r="AG46" s="11">
        <v>46</v>
      </c>
      <c r="AI46" s="43" t="s">
        <v>388</v>
      </c>
      <c r="AJ46" s="3" t="s">
        <v>13</v>
      </c>
    </row>
    <row r="47" spans="27:36" ht="13.5" hidden="1">
      <c r="AA47" s="4" t="s">
        <v>4</v>
      </c>
      <c r="AB47" s="47" t="s">
        <v>309</v>
      </c>
      <c r="AC47" s="47" t="s">
        <v>389</v>
      </c>
      <c r="AD47" s="47">
        <f ca="1">IF(AD$2=0,INDIRECT(AB47&amp;"!"&amp;AC47&amp;$AG$2),0)</f>
        <v>223</v>
      </c>
      <c r="AF47" s="43">
        <f>+'水洗化人口等'!B47</f>
        <v>0</v>
      </c>
      <c r="AG47" s="11">
        <v>47</v>
      </c>
      <c r="AI47" s="43" t="s">
        <v>390</v>
      </c>
      <c r="AJ47" s="3" t="s">
        <v>12</v>
      </c>
    </row>
    <row r="48" spans="27:36" ht="13.5" hidden="1">
      <c r="AA48" s="4" t="s">
        <v>5</v>
      </c>
      <c r="AB48" s="47" t="s">
        <v>309</v>
      </c>
      <c r="AC48" s="47" t="s">
        <v>391</v>
      </c>
      <c r="AD48" s="47">
        <f ca="1">IF(AD$2=0,INDIRECT(AB48&amp;"!"&amp;AC48&amp;$AG$2),0)</f>
        <v>1009</v>
      </c>
      <c r="AF48" s="43">
        <f>+'水洗化人口等'!B48</f>
        <v>0</v>
      </c>
      <c r="AG48" s="11">
        <v>48</v>
      </c>
      <c r="AI48" s="43" t="s">
        <v>392</v>
      </c>
      <c r="AJ48" s="3" t="s">
        <v>11</v>
      </c>
    </row>
    <row r="49" spans="27:36" ht="13.5" hidden="1">
      <c r="AA49" s="4" t="s">
        <v>181</v>
      </c>
      <c r="AB49" s="47" t="s">
        <v>309</v>
      </c>
      <c r="AC49" s="47" t="s">
        <v>393</v>
      </c>
      <c r="AD49" s="47">
        <f ca="1">IF(AD$2=0,INDIRECT(AB49&amp;"!"&amp;AC49&amp;$AG$2),0)</f>
        <v>885</v>
      </c>
      <c r="AF49" s="43">
        <f>+'水洗化人口等'!B49</f>
        <v>0</v>
      </c>
      <c r="AG49" s="11">
        <v>49</v>
      </c>
      <c r="AI49" s="43" t="s">
        <v>394</v>
      </c>
      <c r="AJ49" s="3" t="s">
        <v>10</v>
      </c>
    </row>
    <row r="50" spans="27:36" ht="13.5" hidden="1">
      <c r="AA50" s="4" t="s">
        <v>352</v>
      </c>
      <c r="AB50" s="47" t="s">
        <v>309</v>
      </c>
      <c r="AC50" s="47" t="s">
        <v>395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396</v>
      </c>
      <c r="AJ50" s="3" t="s">
        <v>9</v>
      </c>
    </row>
    <row r="51" spans="27:36" ht="13.5" hidden="1">
      <c r="AA51" s="4" t="s">
        <v>0</v>
      </c>
      <c r="AB51" s="47" t="s">
        <v>309</v>
      </c>
      <c r="AC51" s="47" t="s">
        <v>397</v>
      </c>
      <c r="AD51" s="47">
        <f ca="1">IF(AD$2=0,INDIRECT(AB51&amp;"!"&amp;AC51&amp;$AG$2),0)</f>
        <v>360</v>
      </c>
      <c r="AF51" s="43">
        <f>+'水洗化人口等'!B51</f>
        <v>0</v>
      </c>
      <c r="AG51" s="11">
        <v>51</v>
      </c>
      <c r="AI51" s="43" t="s">
        <v>398</v>
      </c>
      <c r="AJ51" s="3" t="s">
        <v>8</v>
      </c>
    </row>
    <row r="52" spans="27:36" ht="13.5" hidden="1">
      <c r="AA52" s="4" t="s">
        <v>178</v>
      </c>
      <c r="AB52" s="47" t="s">
        <v>309</v>
      </c>
      <c r="AC52" s="47" t="s">
        <v>399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400</v>
      </c>
      <c r="AJ52" s="3" t="s">
        <v>7</v>
      </c>
    </row>
    <row r="53" spans="27:33" ht="13.5" hidden="1">
      <c r="AA53" s="4" t="s">
        <v>1</v>
      </c>
      <c r="AB53" s="47" t="s">
        <v>309</v>
      </c>
      <c r="AC53" s="47" t="s">
        <v>401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2011-02-23T10:15:22Z</dcterms:modified>
  <cp:category/>
  <cp:version/>
  <cp:contentType/>
  <cp:contentStatus/>
</cp:coreProperties>
</file>