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'し尿処理状況'!$2:$49</definedName>
    <definedName name="_xlnm.Print_Area" localSheetId="0">'水洗化人口等'!$2:$49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<sst xmlns="http://schemas.openxmlformats.org/spreadsheetml/2006/main" count="823" uniqueCount="345">
  <si>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</si>
  <si>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</si>
  <si>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</si>
  <si>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</si>
  <si>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</si>
  <si>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</si>
  <si>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</si>
  <si>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</si>
  <si>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</si>
  <si>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</si>
  <si>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</si>
  <si>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</si>
  <si>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</si>
  <si>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</si>
  <si>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</si>
  <si>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</si>
  <si>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</si>
  <si>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</si>
  <si>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</si>
  <si>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</si>
  <si>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</si>
  <si>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</si>
  <si>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</si>
  <si>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</si>
  <si>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</si>
  <si>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</si>
  <si>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</si>
  <si>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</si>
  <si>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</si>
  <si>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</si>
  <si>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</si>
  <si>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</si>
  <si>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</si>
  <si>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</si>
  <si>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</si>
  <si>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</si>
  <si>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</si>
  <si>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</si>
  <si>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</si>
  <si>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</si>
  <si>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</si>
  <si>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</si>
  <si>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</si>
  <si>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</si>
  <si>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</si>
  <si>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</si>
  <si>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</si>
  <si>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</si>
  <si>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</si>
  <si>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</si>
  <si>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</si>
  <si>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</si>
  <si>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</si>
  <si>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</si>
  <si>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</si>
  <si>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</si>
  <si>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</si>
  <si>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</si>
  <si>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</si>
  <si>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</si>
  <si>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</si>
  <si>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</si>
  <si>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</si>
  <si>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</si>
  <si>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</si>
  <si>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</si>
  <si>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</si>
  <si>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</si>
  <si>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</si>
  <si>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</si>
  <si>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</si>
  <si>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</si>
  <si>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</si>
  <si>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</si>
  <si>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</si>
  <si>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</si>
  <si>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</si>
  <si>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</si>
  <si>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</si>
  <si>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</si>
  <si>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</si>
  <si>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</si>
  <si>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</si>
  <si>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</si>
  <si>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</si>
  <si>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岐阜県</t>
  </si>
  <si>
    <t>21000</t>
  </si>
  <si>
    <t>21000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</si>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</sst>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SUM(D8:D49)</f>
        <v>2034153</v>
      </c>
      <c r="E7" s="74">
        <f>SUM(E8:E49)</f>
        <v>144868</v>
      </c>
      <c r="F7" s="78">
        <f>IF(D7&gt;0,E7/D7*100,"-")</f>
        <v>7.121784841159933</v>
      </c>
      <c r="G7" s="74">
        <f>SUM(G8:G49)</f>
        <v>144047</v>
      </c>
      <c r="H7" s="74">
        <f>SUM(H8:H49)</f>
        <v>821</v>
      </c>
      <c r="I7" s="74">
        <f>SUM(I8:I49)</f>
        <v>1889285</v>
      </c>
      <c r="J7" s="78">
        <f>IF($D7&gt;0,I7/$D7*100,"-")</f>
        <v>92.87821515884008</v>
      </c>
      <c r="K7" s="74">
        <f>SUM(K8:K49)</f>
        <v>1179343</v>
      </c>
      <c r="L7" s="78">
        <f>IF($D7&gt;0,K7/$D7*100,"-")</f>
        <v>57.977103983820285</v>
      </c>
      <c r="M7" s="74">
        <f>SUM(M8:M49)</f>
        <v>10998</v>
      </c>
      <c r="N7" s="78">
        <f>IF($D7&gt;0,M7/$D7*100,"-")</f>
        <v>0.5406672949379914</v>
      </c>
      <c r="O7" s="74">
        <f>SUM(O8:O49)</f>
        <v>698944</v>
      </c>
      <c r="P7" s="74">
        <f>SUM(P8:P49)</f>
        <v>352584</v>
      </c>
      <c r="Q7" s="78">
        <f>IF($D7&gt;0,O7/$D7*100,"-")</f>
        <v>34.36044388008178</v>
      </c>
      <c r="R7" s="74">
        <f>SUM(R8:R49)</f>
        <v>52437</v>
      </c>
      <c r="S7" s="112">
        <f>COUNTIF(S8:S49,"○")</f>
        <v>32</v>
      </c>
      <c r="T7" s="112">
        <f>COUNTIF(T8:T49,"○")</f>
        <v>4</v>
      </c>
      <c r="U7" s="112">
        <f>COUNTIF(U8:U49,"○")</f>
        <v>1</v>
      </c>
      <c r="V7" s="112">
        <f>COUNTIF(V8:V49,"○")</f>
        <v>5</v>
      </c>
      <c r="W7" s="112">
        <f>COUNTIF(W8:W49,"○")</f>
        <v>25</v>
      </c>
      <c r="X7" s="112">
        <f>COUNTIF(X8:X49,"○")</f>
        <v>6</v>
      </c>
      <c r="Y7" s="112">
        <f>COUNTIF(Y8:Y49,"○")</f>
        <v>3</v>
      </c>
      <c r="Z7" s="112">
        <f>COUNTIF(Z8:Z49,"○")</f>
        <v>8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402109</v>
      </c>
      <c r="E8" s="75">
        <f>+SUM(G8,+H8)</f>
        <v>7450</v>
      </c>
      <c r="F8" s="79">
        <f>IF(D8&gt;0,E8/D8*100,"-")</f>
        <v>1.8527314733069888</v>
      </c>
      <c r="G8" s="75">
        <v>7450</v>
      </c>
      <c r="H8" s="75">
        <v>0</v>
      </c>
      <c r="I8" s="75">
        <f>+SUM(K8,+M8,+O8)</f>
        <v>394659</v>
      </c>
      <c r="J8" s="79">
        <f>IF($D8&gt;0,I8/$D8*100,"-")</f>
        <v>98.14726852669301</v>
      </c>
      <c r="K8" s="75">
        <v>309313</v>
      </c>
      <c r="L8" s="79">
        <f>IF($D8&gt;0,K8/$D8*100,"-")</f>
        <v>76.92267519503419</v>
      </c>
      <c r="M8" s="75">
        <v>0</v>
      </c>
      <c r="N8" s="79">
        <f>IF($D8&gt;0,M8/$D8*100,"-")</f>
        <v>0</v>
      </c>
      <c r="O8" s="75">
        <v>85346</v>
      </c>
      <c r="P8" s="75">
        <v>29637</v>
      </c>
      <c r="Q8" s="79">
        <f>IF($D8&gt;0,O8/$D8*100,"-")</f>
        <v>21.224593331658827</v>
      </c>
      <c r="R8" s="75">
        <v>9070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154979</v>
      </c>
      <c r="E9" s="75">
        <f>+SUM(G9,+H9)</f>
        <v>5822</v>
      </c>
      <c r="F9" s="79">
        <f>IF(D9&gt;0,E9/D9*100,"-")</f>
        <v>3.756637996115603</v>
      </c>
      <c r="G9" s="75">
        <v>5760</v>
      </c>
      <c r="H9" s="75">
        <v>62</v>
      </c>
      <c r="I9" s="75">
        <f>+SUM(K9,+M9,+O9)</f>
        <v>149157</v>
      </c>
      <c r="J9" s="79">
        <f>IF($D9&gt;0,I9/$D9*100,"-")</f>
        <v>96.24336200388439</v>
      </c>
      <c r="K9" s="75">
        <v>105111</v>
      </c>
      <c r="L9" s="79">
        <f>IF($D9&gt;0,K9/$D9*100,"-")</f>
        <v>67.82273727408229</v>
      </c>
      <c r="M9" s="75">
        <v>0</v>
      </c>
      <c r="N9" s="79">
        <f>IF($D9&gt;0,M9/$D9*100,"-")</f>
        <v>0</v>
      </c>
      <c r="O9" s="75">
        <v>44046</v>
      </c>
      <c r="P9" s="75">
        <v>19173</v>
      </c>
      <c r="Q9" s="79">
        <f>IF($D9&gt;0,O9/$D9*100,"-")</f>
        <v>28.420624729802103</v>
      </c>
      <c r="R9" s="75">
        <v>6120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93103</v>
      </c>
      <c r="E10" s="75">
        <f>+SUM(G10,+H10)</f>
        <v>6712</v>
      </c>
      <c r="F10" s="79">
        <f>IF(D10&gt;0,E10/D10*100,"-")</f>
        <v>7.209219896243944</v>
      </c>
      <c r="G10" s="75">
        <v>6712</v>
      </c>
      <c r="H10" s="75">
        <v>0</v>
      </c>
      <c r="I10" s="75">
        <f>+SUM(K10,+M10,+O10)</f>
        <v>86391</v>
      </c>
      <c r="J10" s="79">
        <f>IF($D10&gt;0,I10/$D10*100,"-")</f>
        <v>92.79078010375605</v>
      </c>
      <c r="K10" s="75">
        <v>67180</v>
      </c>
      <c r="L10" s="79">
        <f>IF($D10&gt;0,K10/$D10*100,"-")</f>
        <v>72.15664371717345</v>
      </c>
      <c r="M10" s="75">
        <v>8485</v>
      </c>
      <c r="N10" s="79">
        <f>IF($D10&gt;0,M10/$D10*100,"-")</f>
        <v>9.113562398633771</v>
      </c>
      <c r="O10" s="75">
        <v>10726</v>
      </c>
      <c r="P10" s="75">
        <v>6736</v>
      </c>
      <c r="Q10" s="79">
        <f>IF($D10&gt;0,O10/$D10*100,"-")</f>
        <v>11.520573987948831</v>
      </c>
      <c r="R10" s="75">
        <v>613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112624</v>
      </c>
      <c r="E11" s="75">
        <f>+SUM(G11,+H11)</f>
        <v>4831</v>
      </c>
      <c r="F11" s="79">
        <f>IF(D11&gt;0,E11/D11*100,"-")</f>
        <v>4.28949424634181</v>
      </c>
      <c r="G11" s="75">
        <v>4831</v>
      </c>
      <c r="H11" s="75">
        <v>0</v>
      </c>
      <c r="I11" s="75">
        <f>+SUM(K11,+M11,+O11)</f>
        <v>107793</v>
      </c>
      <c r="J11" s="79">
        <f>IF($D11&gt;0,I11/$D11*100,"-")</f>
        <v>95.7105057536582</v>
      </c>
      <c r="K11" s="75">
        <v>93080</v>
      </c>
      <c r="L11" s="79">
        <f>IF($D11&gt;0,K11/$D11*100,"-")</f>
        <v>82.64668276743856</v>
      </c>
      <c r="M11" s="75">
        <v>0</v>
      </c>
      <c r="N11" s="79">
        <f>IF($D11&gt;0,M11/$D11*100,"-")</f>
        <v>0</v>
      </c>
      <c r="O11" s="75">
        <v>14713</v>
      </c>
      <c r="P11" s="75">
        <v>8155</v>
      </c>
      <c r="Q11" s="79">
        <f>IF($D11&gt;0,O11/$D11*100,"-")</f>
        <v>13.063822986219634</v>
      </c>
      <c r="R11" s="75">
        <v>1537</v>
      </c>
      <c r="S11" s="68"/>
      <c r="T11" s="68" t="s">
        <v>90</v>
      </c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89597</v>
      </c>
      <c r="E12" s="76">
        <f>+SUM(G12,+H12)</f>
        <v>3246</v>
      </c>
      <c r="F12" s="96">
        <f>IF(D12&gt;0,E12/D12*100,"-")</f>
        <v>3.622889159235242</v>
      </c>
      <c r="G12" s="76">
        <v>3246</v>
      </c>
      <c r="H12" s="76">
        <v>0</v>
      </c>
      <c r="I12" s="76">
        <f>+SUM(K12,+M12,+O12)</f>
        <v>86351</v>
      </c>
      <c r="J12" s="96">
        <f>IF($D12&gt;0,I12/$D12*100,"-")</f>
        <v>96.37711084076476</v>
      </c>
      <c r="K12" s="76">
        <v>72442</v>
      </c>
      <c r="L12" s="96">
        <f>IF($D12&gt;0,K12/$D12*100,"-")</f>
        <v>80.85315356540956</v>
      </c>
      <c r="M12" s="76">
        <v>0</v>
      </c>
      <c r="N12" s="96">
        <f>IF($D12&gt;0,M12/$D12*100,"-")</f>
        <v>0</v>
      </c>
      <c r="O12" s="76">
        <v>13909</v>
      </c>
      <c r="P12" s="76">
        <v>12232</v>
      </c>
      <c r="Q12" s="96">
        <f>IF($D12&gt;0,O12/$D12*100,"-")</f>
        <v>15.523957275355201</v>
      </c>
      <c r="R12" s="76">
        <v>2273</v>
      </c>
      <c r="S12" s="70"/>
      <c r="T12" s="70" t="s">
        <v>90</v>
      </c>
      <c r="U12" s="70"/>
      <c r="V12" s="70"/>
      <c r="W12" s="70"/>
      <c r="X12" s="70" t="s">
        <v>90</v>
      </c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81186</v>
      </c>
      <c r="E13" s="76">
        <f>+SUM(G13,+H13)</f>
        <v>9923</v>
      </c>
      <c r="F13" s="96">
        <f>IF(D13&gt;0,E13/D13*100,"-")</f>
        <v>12.22255068607888</v>
      </c>
      <c r="G13" s="76">
        <v>9903</v>
      </c>
      <c r="H13" s="76">
        <v>20</v>
      </c>
      <c r="I13" s="76">
        <f>+SUM(K13,+M13,+O13)</f>
        <v>71263</v>
      </c>
      <c r="J13" s="96">
        <f>IF($D13&gt;0,I13/$D13*100,"-")</f>
        <v>87.77744931392112</v>
      </c>
      <c r="K13" s="76">
        <v>40928</v>
      </c>
      <c r="L13" s="96">
        <f>IF($D13&gt;0,K13/$D13*100,"-")</f>
        <v>50.41263271992709</v>
      </c>
      <c r="M13" s="76">
        <v>0</v>
      </c>
      <c r="N13" s="96">
        <f>IF($D13&gt;0,M13/$D13*100,"-")</f>
        <v>0</v>
      </c>
      <c r="O13" s="76">
        <v>30335</v>
      </c>
      <c r="P13" s="76">
        <v>28617</v>
      </c>
      <c r="Q13" s="96">
        <f>IF($D13&gt;0,O13/$D13*100,"-")</f>
        <v>37.364816593994036</v>
      </c>
      <c r="R13" s="76">
        <v>931</v>
      </c>
      <c r="S13" s="70" t="s">
        <v>90</v>
      </c>
      <c r="T13" s="70"/>
      <c r="U13" s="70"/>
      <c r="V13" s="70"/>
      <c r="W13" s="70"/>
      <c r="X13" s="70" t="s">
        <v>90</v>
      </c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22107</v>
      </c>
      <c r="E14" s="76">
        <f>+SUM(G14,+H14)</f>
        <v>1019</v>
      </c>
      <c r="F14" s="96">
        <f>IF(D14&gt;0,E14/D14*100,"-")</f>
        <v>4.609399737639662</v>
      </c>
      <c r="G14" s="76">
        <v>1007</v>
      </c>
      <c r="H14" s="76">
        <v>12</v>
      </c>
      <c r="I14" s="76">
        <f>+SUM(K14,+M14,+O14)</f>
        <v>21088</v>
      </c>
      <c r="J14" s="96">
        <f>IF($D14&gt;0,I14/$D14*100,"-")</f>
        <v>95.39060026236034</v>
      </c>
      <c r="K14" s="76">
        <v>9317</v>
      </c>
      <c r="L14" s="96">
        <f>IF($D14&gt;0,K14/$D14*100,"-")</f>
        <v>42.14502193875243</v>
      </c>
      <c r="M14" s="76">
        <v>0</v>
      </c>
      <c r="N14" s="96">
        <f>IF($D14&gt;0,M14/$D14*100,"-")</f>
        <v>0</v>
      </c>
      <c r="O14" s="76">
        <v>11771</v>
      </c>
      <c r="P14" s="76">
        <v>6382</v>
      </c>
      <c r="Q14" s="96">
        <f>IF($D14&gt;0,O14/$D14*100,"-")</f>
        <v>53.24557832360791</v>
      </c>
      <c r="R14" s="76">
        <v>420</v>
      </c>
      <c r="S14" s="70"/>
      <c r="T14" s="70" t="s">
        <v>90</v>
      </c>
      <c r="U14" s="70"/>
      <c r="V14" s="70"/>
      <c r="W14" s="70"/>
      <c r="X14" s="70"/>
      <c r="Y14" s="70" t="s">
        <v>90</v>
      </c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40159</v>
      </c>
      <c r="E15" s="76">
        <f>+SUM(G15,+H15)</f>
        <v>6869</v>
      </c>
      <c r="F15" s="96">
        <f>IF(D15&gt;0,E15/D15*100,"-")</f>
        <v>17.104509574441597</v>
      </c>
      <c r="G15" s="76">
        <v>6869</v>
      </c>
      <c r="H15" s="76">
        <v>0</v>
      </c>
      <c r="I15" s="76">
        <f>+SUM(K15,+M15,+O15)</f>
        <v>33290</v>
      </c>
      <c r="J15" s="96">
        <f>IF($D15&gt;0,I15/$D15*100,"-")</f>
        <v>82.8954904255584</v>
      </c>
      <c r="K15" s="76">
        <v>24404</v>
      </c>
      <c r="L15" s="96">
        <f>IF($D15&gt;0,K15/$D15*100,"-")</f>
        <v>60.76844542941806</v>
      </c>
      <c r="M15" s="76">
        <v>0</v>
      </c>
      <c r="N15" s="96">
        <f>IF($D15&gt;0,M15/$D15*100,"-")</f>
        <v>0</v>
      </c>
      <c r="O15" s="76">
        <v>8886</v>
      </c>
      <c r="P15" s="76">
        <v>3647</v>
      </c>
      <c r="Q15" s="96">
        <f>IF($D15&gt;0,O15/$D15*100,"-")</f>
        <v>22.12704499614034</v>
      </c>
      <c r="R15" s="76">
        <v>1055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66135</v>
      </c>
      <c r="E16" s="76">
        <f>+SUM(G16,+H16)</f>
        <v>6621</v>
      </c>
      <c r="F16" s="96">
        <f>IF(D16&gt;0,E16/D16*100,"-")</f>
        <v>10.011340440009073</v>
      </c>
      <c r="G16" s="76">
        <v>6621</v>
      </c>
      <c r="H16" s="76">
        <v>0</v>
      </c>
      <c r="I16" s="76">
        <f>+SUM(K16,+M16,+O16)</f>
        <v>59514</v>
      </c>
      <c r="J16" s="96">
        <f>IF($D16&gt;0,I16/$D16*100,"-")</f>
        <v>89.98865955999092</v>
      </c>
      <c r="K16" s="76">
        <v>15295</v>
      </c>
      <c r="L16" s="96">
        <f>IF($D16&gt;0,K16/$D16*100,"-")</f>
        <v>23.126937325168218</v>
      </c>
      <c r="M16" s="76">
        <v>0</v>
      </c>
      <c r="N16" s="96">
        <f>IF($D16&gt;0,M16/$D16*100,"-")</f>
        <v>0</v>
      </c>
      <c r="O16" s="76">
        <v>44219</v>
      </c>
      <c r="P16" s="76">
        <v>15360</v>
      </c>
      <c r="Q16" s="96">
        <f>IF($D16&gt;0,O16/$D16*100,"-")</f>
        <v>66.86172223482271</v>
      </c>
      <c r="R16" s="76">
        <v>1146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53407</v>
      </c>
      <c r="E17" s="76">
        <f>+SUM(G17,+H17)</f>
        <v>10237</v>
      </c>
      <c r="F17" s="96">
        <f>IF(D17&gt;0,E17/D17*100,"-")</f>
        <v>19.16789933903795</v>
      </c>
      <c r="G17" s="76">
        <v>9985</v>
      </c>
      <c r="H17" s="76">
        <v>252</v>
      </c>
      <c r="I17" s="76">
        <f>+SUM(K17,+M17,+O17)</f>
        <v>43170</v>
      </c>
      <c r="J17" s="96">
        <f>IF($D17&gt;0,I17/$D17*100,"-")</f>
        <v>80.83210066096204</v>
      </c>
      <c r="K17" s="76">
        <v>26037</v>
      </c>
      <c r="L17" s="96">
        <f>IF($D17&gt;0,K17/$D17*100,"-")</f>
        <v>48.75203624992979</v>
      </c>
      <c r="M17" s="76">
        <v>0</v>
      </c>
      <c r="N17" s="96">
        <f>IF($D17&gt;0,M17/$D17*100,"-")</f>
        <v>0</v>
      </c>
      <c r="O17" s="76">
        <v>17133</v>
      </c>
      <c r="P17" s="76">
        <v>15802</v>
      </c>
      <c r="Q17" s="96">
        <f>IF($D17&gt;0,O17/$D17*100,"-")</f>
        <v>32.08006441103226</v>
      </c>
      <c r="R17" s="76">
        <v>656</v>
      </c>
      <c r="S17" s="70" t="s">
        <v>90</v>
      </c>
      <c r="T17" s="70"/>
      <c r="U17" s="70"/>
      <c r="V17" s="70"/>
      <c r="W17" s="70"/>
      <c r="X17" s="70"/>
      <c r="Y17" s="70"/>
      <c r="Z17" s="70" t="s">
        <v>90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48651</v>
      </c>
      <c r="E18" s="76">
        <f>+SUM(G18,+H18)</f>
        <v>6862</v>
      </c>
      <c r="F18" s="96">
        <f>IF(D18&gt;0,E18/D18*100,"-")</f>
        <v>14.10454050276459</v>
      </c>
      <c r="G18" s="76">
        <v>6862</v>
      </c>
      <c r="H18" s="76">
        <v>0</v>
      </c>
      <c r="I18" s="76">
        <f>+SUM(K18,+M18,+O18)</f>
        <v>41789</v>
      </c>
      <c r="J18" s="96">
        <f>IF($D18&gt;0,I18/$D18*100,"-")</f>
        <v>85.89545949723542</v>
      </c>
      <c r="K18" s="76">
        <v>33037</v>
      </c>
      <c r="L18" s="96">
        <f>IF($D18&gt;0,K18/$D18*100,"-")</f>
        <v>67.90610676039547</v>
      </c>
      <c r="M18" s="76">
        <v>0</v>
      </c>
      <c r="N18" s="96">
        <f>IF($D18&gt;0,M18/$D18*100,"-")</f>
        <v>0</v>
      </c>
      <c r="O18" s="76">
        <v>8752</v>
      </c>
      <c r="P18" s="76">
        <v>4630</v>
      </c>
      <c r="Q18" s="96">
        <f>IF($D18&gt;0,O18/$D18*100,"-")</f>
        <v>17.98935273683994</v>
      </c>
      <c r="R18" s="76">
        <v>5445</v>
      </c>
      <c r="S18" s="70" t="s">
        <v>90</v>
      </c>
      <c r="T18" s="70"/>
      <c r="U18" s="70"/>
      <c r="V18" s="70"/>
      <c r="W18" s="70"/>
      <c r="X18" s="70" t="s">
        <v>90</v>
      </c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59178</v>
      </c>
      <c r="E19" s="76">
        <f>+SUM(G19,+H19)</f>
        <v>8774</v>
      </c>
      <c r="F19" s="96">
        <f>IF(D19&gt;0,E19/D19*100,"-")</f>
        <v>14.826455777484876</v>
      </c>
      <c r="G19" s="76">
        <v>8748</v>
      </c>
      <c r="H19" s="76">
        <v>26</v>
      </c>
      <c r="I19" s="76">
        <f>+SUM(K19,+M19,+O19)</f>
        <v>50404</v>
      </c>
      <c r="J19" s="96">
        <f>IF($D19&gt;0,I19/$D19*100,"-")</f>
        <v>85.17354422251512</v>
      </c>
      <c r="K19" s="76">
        <v>39828</v>
      </c>
      <c r="L19" s="96">
        <f>IF($D19&gt;0,K19/$D19*100,"-")</f>
        <v>67.30203791949711</v>
      </c>
      <c r="M19" s="76">
        <v>0</v>
      </c>
      <c r="N19" s="96">
        <f>IF($D19&gt;0,M19/$D19*100,"-")</f>
        <v>0</v>
      </c>
      <c r="O19" s="76">
        <v>10576</v>
      </c>
      <c r="P19" s="76">
        <v>6623</v>
      </c>
      <c r="Q19" s="96">
        <f>IF($D19&gt;0,O19/$D19*100,"-")</f>
        <v>17.871506303018016</v>
      </c>
      <c r="R19" s="76">
        <v>1633</v>
      </c>
      <c r="S19" s="70" t="s">
        <v>90</v>
      </c>
      <c r="T19" s="70"/>
      <c r="U19" s="70"/>
      <c r="V19" s="70"/>
      <c r="W19" s="70"/>
      <c r="X19" s="70"/>
      <c r="Y19" s="70" t="s">
        <v>90</v>
      </c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140955</v>
      </c>
      <c r="E20" s="76">
        <f>+SUM(G20,+H20)</f>
        <v>11163</v>
      </c>
      <c r="F20" s="96">
        <f>IF(D20&gt;0,E20/D20*100,"-")</f>
        <v>7.9195487921677135</v>
      </c>
      <c r="G20" s="76">
        <v>11163</v>
      </c>
      <c r="H20" s="76">
        <v>0</v>
      </c>
      <c r="I20" s="76">
        <f>+SUM(K20,+M20,+O20)</f>
        <v>129792</v>
      </c>
      <c r="J20" s="96">
        <f>IF($D20&gt;0,I20/$D20*100,"-")</f>
        <v>92.0804512078323</v>
      </c>
      <c r="K20" s="76">
        <v>82201</v>
      </c>
      <c r="L20" s="96">
        <f>IF($D20&gt;0,K20/$D20*100,"-")</f>
        <v>58.31719343052747</v>
      </c>
      <c r="M20" s="76">
        <v>0</v>
      </c>
      <c r="N20" s="96">
        <f>IF($D20&gt;0,M20/$D20*100,"-")</f>
        <v>0</v>
      </c>
      <c r="O20" s="76">
        <v>47591</v>
      </c>
      <c r="P20" s="76">
        <v>25264</v>
      </c>
      <c r="Q20" s="96">
        <f>IF($D20&gt;0,O20/$D20*100,"-")</f>
        <v>33.76325777730481</v>
      </c>
      <c r="R20" s="76">
        <v>3999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92407</v>
      </c>
      <c r="E21" s="76">
        <f>+SUM(G21,+H21)</f>
        <v>7273</v>
      </c>
      <c r="F21" s="96">
        <f>IF(D21&gt;0,E21/D21*100,"-")</f>
        <v>7.870615862434664</v>
      </c>
      <c r="G21" s="76">
        <v>7273</v>
      </c>
      <c r="H21" s="76">
        <v>0</v>
      </c>
      <c r="I21" s="76">
        <f>+SUM(K21,+M21,+O21)</f>
        <v>85134</v>
      </c>
      <c r="J21" s="96">
        <f>IF($D21&gt;0,I21/$D21*100,"-")</f>
        <v>92.12938413756534</v>
      </c>
      <c r="K21" s="76">
        <v>63833</v>
      </c>
      <c r="L21" s="96">
        <f>IF($D21&gt;0,K21/$D21*100,"-")</f>
        <v>69.0781001439285</v>
      </c>
      <c r="M21" s="76">
        <v>0</v>
      </c>
      <c r="N21" s="96">
        <f>IF($D21&gt;0,M21/$D21*100,"-")</f>
        <v>0</v>
      </c>
      <c r="O21" s="76">
        <v>21301</v>
      </c>
      <c r="P21" s="76">
        <v>20473</v>
      </c>
      <c r="Q21" s="96">
        <f>IF($D21&gt;0,O21/$D21*100,"-")</f>
        <v>23.051283993636844</v>
      </c>
      <c r="R21" s="76">
        <v>6300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28664</v>
      </c>
      <c r="E22" s="76">
        <f>+SUM(G22,+H22)</f>
        <v>2288</v>
      </c>
      <c r="F22" s="96">
        <f>IF(D22&gt;0,E22/D22*100,"-")</f>
        <v>7.982137873290538</v>
      </c>
      <c r="G22" s="76">
        <v>2243</v>
      </c>
      <c r="H22" s="76">
        <v>45</v>
      </c>
      <c r="I22" s="76">
        <f>+SUM(K22,+M22,+O22)</f>
        <v>26376</v>
      </c>
      <c r="J22" s="96">
        <f>IF($D22&gt;0,I22/$D22*100,"-")</f>
        <v>92.01786212670946</v>
      </c>
      <c r="K22" s="76">
        <v>1366</v>
      </c>
      <c r="L22" s="96">
        <f>IF($D22&gt;0,K22/$D22*100,"-")</f>
        <v>4.76555958693832</v>
      </c>
      <c r="M22" s="76">
        <v>0</v>
      </c>
      <c r="N22" s="96">
        <f>IF($D22&gt;0,M22/$D22*100,"-")</f>
        <v>0</v>
      </c>
      <c r="O22" s="76">
        <v>25010</v>
      </c>
      <c r="P22" s="76">
        <v>5601</v>
      </c>
      <c r="Q22" s="96">
        <f>IF($D22&gt;0,O22/$D22*100,"-")</f>
        <v>87.25230253977114</v>
      </c>
      <c r="R22" s="76">
        <v>573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49971</v>
      </c>
      <c r="E23" s="76">
        <f>+SUM(G23,+H23)</f>
        <v>2043</v>
      </c>
      <c r="F23" s="96">
        <f>IF(D23&gt;0,E23/D23*100,"-")</f>
        <v>4.088371255328091</v>
      </c>
      <c r="G23" s="76">
        <v>2043</v>
      </c>
      <c r="H23" s="76">
        <v>0</v>
      </c>
      <c r="I23" s="76">
        <f>+SUM(K23,+M23,+O23)</f>
        <v>47928</v>
      </c>
      <c r="J23" s="96">
        <f>IF($D23&gt;0,I23/$D23*100,"-")</f>
        <v>95.9116287446719</v>
      </c>
      <c r="K23" s="76">
        <v>2795</v>
      </c>
      <c r="L23" s="96">
        <f>IF($D23&gt;0,K23/$D23*100,"-")</f>
        <v>5.593244081567309</v>
      </c>
      <c r="M23" s="76">
        <v>1458</v>
      </c>
      <c r="N23" s="96">
        <f>IF($D23&gt;0,M23/$D23*100,"-")</f>
        <v>2.917692261511677</v>
      </c>
      <c r="O23" s="76">
        <v>43675</v>
      </c>
      <c r="P23" s="76">
        <v>16178</v>
      </c>
      <c r="Q23" s="96">
        <f>IF($D23&gt;0,O23/$D23*100,"-")</f>
        <v>87.40069240159293</v>
      </c>
      <c r="R23" s="76">
        <v>1923</v>
      </c>
      <c r="S23" s="70" t="s">
        <v>90</v>
      </c>
      <c r="T23" s="70"/>
      <c r="U23" s="70"/>
      <c r="V23" s="70"/>
      <c r="W23" s="70"/>
      <c r="X23" s="70" t="s">
        <v>90</v>
      </c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27183</v>
      </c>
      <c r="E24" s="76">
        <f>+SUM(G24,+H24)</f>
        <v>4606</v>
      </c>
      <c r="F24" s="96">
        <f>IF(D24&gt;0,E24/D24*100,"-")</f>
        <v>16.944413788029284</v>
      </c>
      <c r="G24" s="76">
        <v>4606</v>
      </c>
      <c r="H24" s="76">
        <v>0</v>
      </c>
      <c r="I24" s="76">
        <f>+SUM(K24,+M24,+O24)</f>
        <v>22577</v>
      </c>
      <c r="J24" s="96">
        <f>IF($D24&gt;0,I24/$D24*100,"-")</f>
        <v>83.05558621197072</v>
      </c>
      <c r="K24" s="76">
        <v>14028</v>
      </c>
      <c r="L24" s="96">
        <f>IF($D24&gt;0,K24/$D24*100,"-")</f>
        <v>51.60578302615605</v>
      </c>
      <c r="M24" s="76">
        <v>0</v>
      </c>
      <c r="N24" s="96">
        <f>IF($D24&gt;0,M24/$D24*100,"-")</f>
        <v>0</v>
      </c>
      <c r="O24" s="76">
        <v>8549</v>
      </c>
      <c r="P24" s="76">
        <v>6775</v>
      </c>
      <c r="Q24" s="96">
        <f>IF($D24&gt;0,O24/$D24*100,"-")</f>
        <v>31.449803185814662</v>
      </c>
      <c r="R24" s="76">
        <v>166</v>
      </c>
      <c r="S24" s="70"/>
      <c r="T24" s="70"/>
      <c r="U24" s="70"/>
      <c r="V24" s="70" t="s">
        <v>90</v>
      </c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34455</v>
      </c>
      <c r="E25" s="76">
        <f>+SUM(G25,+H25)</f>
        <v>1845</v>
      </c>
      <c r="F25" s="96">
        <f>IF(D25&gt;0,E25/D25*100,"-")</f>
        <v>5.354810622551154</v>
      </c>
      <c r="G25" s="76">
        <v>1659</v>
      </c>
      <c r="H25" s="76">
        <v>186</v>
      </c>
      <c r="I25" s="76">
        <f>+SUM(K25,+M25,+O25)</f>
        <v>32610</v>
      </c>
      <c r="J25" s="96">
        <f>IF($D25&gt;0,I25/$D25*100,"-")</f>
        <v>94.64518937744884</v>
      </c>
      <c r="K25" s="76">
        <v>3447</v>
      </c>
      <c r="L25" s="96">
        <f>IF($D25&gt;0,K25/$D25*100,"-")</f>
        <v>10.00435350457118</v>
      </c>
      <c r="M25" s="76">
        <v>0</v>
      </c>
      <c r="N25" s="96">
        <f>IF($D25&gt;0,M25/$D25*100,"-")</f>
        <v>0</v>
      </c>
      <c r="O25" s="76">
        <v>29163</v>
      </c>
      <c r="P25" s="76">
        <v>19388</v>
      </c>
      <c r="Q25" s="96">
        <f>IF($D25&gt;0,O25/$D25*100,"-")</f>
        <v>84.64083587287766</v>
      </c>
      <c r="R25" s="76">
        <v>455</v>
      </c>
      <c r="S25" s="70" t="s">
        <v>90</v>
      </c>
      <c r="T25" s="70"/>
      <c r="U25" s="70"/>
      <c r="V25" s="70"/>
      <c r="W25" s="70"/>
      <c r="X25" s="70" t="s">
        <v>90</v>
      </c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44895</v>
      </c>
      <c r="E26" s="76">
        <f>+SUM(G26,+H26)</f>
        <v>1397</v>
      </c>
      <c r="F26" s="96">
        <f>IF(D26&gt;0,E26/D26*100,"-")</f>
        <v>3.1117050896536362</v>
      </c>
      <c r="G26" s="76">
        <v>1397</v>
      </c>
      <c r="H26" s="76">
        <v>0</v>
      </c>
      <c r="I26" s="76">
        <f>+SUM(K26,+M26,+O26)</f>
        <v>43498</v>
      </c>
      <c r="J26" s="96">
        <f>IF($D26&gt;0,I26/$D26*100,"-")</f>
        <v>96.88829491034636</v>
      </c>
      <c r="K26" s="76">
        <v>19324</v>
      </c>
      <c r="L26" s="96">
        <f>IF($D26&gt;0,K26/$D26*100,"-")</f>
        <v>43.042655084085084</v>
      </c>
      <c r="M26" s="76">
        <v>0</v>
      </c>
      <c r="N26" s="96">
        <f>IF($D26&gt;0,M26/$D26*100,"-")</f>
        <v>0</v>
      </c>
      <c r="O26" s="76">
        <v>24174</v>
      </c>
      <c r="P26" s="76">
        <v>14056</v>
      </c>
      <c r="Q26" s="96">
        <f>IF($D26&gt;0,O26/$D26*100,"-")</f>
        <v>53.84563982626127</v>
      </c>
      <c r="R26" s="76">
        <v>367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36108</v>
      </c>
      <c r="E27" s="76">
        <f>+SUM(G27,+H27)</f>
        <v>2720</v>
      </c>
      <c r="F27" s="96">
        <f>IF(D27&gt;0,E27/D27*100,"-")</f>
        <v>7.532956685499058</v>
      </c>
      <c r="G27" s="76">
        <v>2720</v>
      </c>
      <c r="H27" s="76">
        <v>0</v>
      </c>
      <c r="I27" s="76">
        <f>+SUM(K27,+M27,+O27)</f>
        <v>33388</v>
      </c>
      <c r="J27" s="96">
        <f>IF($D27&gt;0,I27/$D27*100,"-")</f>
        <v>92.46704331450094</v>
      </c>
      <c r="K27" s="76">
        <v>16660</v>
      </c>
      <c r="L27" s="96">
        <f>IF($D27&gt;0,K27/$D27*100,"-")</f>
        <v>46.13935969868173</v>
      </c>
      <c r="M27" s="76">
        <v>0</v>
      </c>
      <c r="N27" s="96">
        <f>IF($D27&gt;0,M27/$D27*100,"-")</f>
        <v>0</v>
      </c>
      <c r="O27" s="76">
        <v>16728</v>
      </c>
      <c r="P27" s="76">
        <v>12597</v>
      </c>
      <c r="Q27" s="96">
        <f>IF($D27&gt;0,O27/$D27*100,"-")</f>
        <v>46.32768361581921</v>
      </c>
      <c r="R27" s="76">
        <v>515</v>
      </c>
      <c r="S27" s="70"/>
      <c r="T27" s="70"/>
      <c r="U27" s="70"/>
      <c r="V27" s="70" t="s">
        <v>90</v>
      </c>
      <c r="W27" s="70"/>
      <c r="X27" s="70"/>
      <c r="Y27" s="70"/>
      <c r="Z27" s="70" t="s">
        <v>90</v>
      </c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37325</v>
      </c>
      <c r="E28" s="76">
        <f>+SUM(G28,+H28)</f>
        <v>3747</v>
      </c>
      <c r="F28" s="96">
        <f>IF(D28&gt;0,E28/D28*100,"-")</f>
        <v>10.038847957133289</v>
      </c>
      <c r="G28" s="76">
        <v>3747</v>
      </c>
      <c r="H28" s="76">
        <v>0</v>
      </c>
      <c r="I28" s="76">
        <f>+SUM(K28,+M28,+O28)</f>
        <v>33578</v>
      </c>
      <c r="J28" s="96">
        <f>IF($D28&gt;0,I28/$D28*100,"-")</f>
        <v>89.96115204286671</v>
      </c>
      <c r="K28" s="76">
        <v>15455</v>
      </c>
      <c r="L28" s="96">
        <f>IF($D28&gt;0,K28/$D28*100,"-")</f>
        <v>41.4065639651708</v>
      </c>
      <c r="M28" s="76">
        <v>0</v>
      </c>
      <c r="N28" s="96">
        <f>IF($D28&gt;0,M28/$D28*100,"-")</f>
        <v>0</v>
      </c>
      <c r="O28" s="76">
        <v>18123</v>
      </c>
      <c r="P28" s="76">
        <v>5263</v>
      </c>
      <c r="Q28" s="96">
        <f>IF($D28&gt;0,O28/$D28*100,"-")</f>
        <v>48.55458807769592</v>
      </c>
      <c r="R28" s="76">
        <v>549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22768</v>
      </c>
      <c r="E29" s="76">
        <f>+SUM(G29,+H29)</f>
        <v>999</v>
      </c>
      <c r="F29" s="96">
        <f>IF(D29&gt;0,E29/D29*100,"-")</f>
        <v>4.387737174982432</v>
      </c>
      <c r="G29" s="76">
        <v>999</v>
      </c>
      <c r="H29" s="76">
        <v>0</v>
      </c>
      <c r="I29" s="76">
        <f>+SUM(K29,+M29,+O29)</f>
        <v>21769</v>
      </c>
      <c r="J29" s="96">
        <f>IF($D29&gt;0,I29/$D29*100,"-")</f>
        <v>95.61226282501757</v>
      </c>
      <c r="K29" s="76">
        <v>18171</v>
      </c>
      <c r="L29" s="96">
        <f>IF($D29&gt;0,K29/$D29*100,"-")</f>
        <v>79.80938158819396</v>
      </c>
      <c r="M29" s="76">
        <v>0</v>
      </c>
      <c r="N29" s="96">
        <f>IF($D29&gt;0,M29/$D29*100,"-")</f>
        <v>0</v>
      </c>
      <c r="O29" s="76">
        <v>3598</v>
      </c>
      <c r="P29" s="76">
        <v>717</v>
      </c>
      <c r="Q29" s="96">
        <f>IF($D29&gt;0,O29/$D29*100,"-")</f>
        <v>15.802881236823612</v>
      </c>
      <c r="R29" s="76">
        <v>548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22457</v>
      </c>
      <c r="E30" s="76">
        <f>+SUM(G30,+H30)</f>
        <v>2076</v>
      </c>
      <c r="F30" s="96">
        <f>IF(D30&gt;0,E30/D30*100,"-")</f>
        <v>9.244333615353789</v>
      </c>
      <c r="G30" s="76">
        <v>2076</v>
      </c>
      <c r="H30" s="76">
        <v>0</v>
      </c>
      <c r="I30" s="76">
        <f>+SUM(K30,+M30,+O30)</f>
        <v>20381</v>
      </c>
      <c r="J30" s="96">
        <f>IF($D30&gt;0,I30/$D30*100,"-")</f>
        <v>90.75566638464622</v>
      </c>
      <c r="K30" s="76">
        <v>14620</v>
      </c>
      <c r="L30" s="96">
        <f>IF($D30&gt;0,K30/$D30*100,"-")</f>
        <v>65.10219530658591</v>
      </c>
      <c r="M30" s="76">
        <v>0</v>
      </c>
      <c r="N30" s="96">
        <f>IF($D30&gt;0,M30/$D30*100,"-")</f>
        <v>0</v>
      </c>
      <c r="O30" s="76">
        <v>5761</v>
      </c>
      <c r="P30" s="76">
        <v>1232</v>
      </c>
      <c r="Q30" s="96">
        <f>IF($D30&gt;0,O30/$D30*100,"-")</f>
        <v>25.653471078060292</v>
      </c>
      <c r="R30" s="76">
        <v>350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31084</v>
      </c>
      <c r="E31" s="76">
        <f>+SUM(G31,+H31)</f>
        <v>3815</v>
      </c>
      <c r="F31" s="96">
        <f>IF(D31&gt;0,E31/D31*100,"-")</f>
        <v>12.273195212971304</v>
      </c>
      <c r="G31" s="76">
        <v>3815</v>
      </c>
      <c r="H31" s="76">
        <v>0</v>
      </c>
      <c r="I31" s="76">
        <f>+SUM(K31,+M31,+O31)</f>
        <v>27269</v>
      </c>
      <c r="J31" s="96">
        <f>IF($D31&gt;0,I31/$D31*100,"-")</f>
        <v>87.7268047870287</v>
      </c>
      <c r="K31" s="76">
        <v>8071</v>
      </c>
      <c r="L31" s="96">
        <f>IF($D31&gt;0,K31/$D31*100,"-")</f>
        <v>25.9651267533136</v>
      </c>
      <c r="M31" s="76">
        <v>1013</v>
      </c>
      <c r="N31" s="96">
        <f>IF($D31&gt;0,M31/$D31*100,"-")</f>
        <v>3.258911337022262</v>
      </c>
      <c r="O31" s="76">
        <v>18185</v>
      </c>
      <c r="P31" s="76">
        <v>6579</v>
      </c>
      <c r="Q31" s="96">
        <f>IF($D31&gt;0,O31/$D31*100,"-")</f>
        <v>58.50276669669283</v>
      </c>
      <c r="R31" s="76">
        <v>504</v>
      </c>
      <c r="S31" s="70" t="s">
        <v>90</v>
      </c>
      <c r="T31" s="70"/>
      <c r="U31" s="70"/>
      <c r="V31" s="70"/>
      <c r="W31" s="70"/>
      <c r="X31" s="70" t="s">
        <v>90</v>
      </c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27517</v>
      </c>
      <c r="E32" s="76">
        <f>+SUM(G32,+H32)</f>
        <v>3025</v>
      </c>
      <c r="F32" s="96">
        <f>IF(D32&gt;0,E32/D32*100,"-")</f>
        <v>10.993204201039356</v>
      </c>
      <c r="G32" s="76">
        <v>2980</v>
      </c>
      <c r="H32" s="76">
        <v>45</v>
      </c>
      <c r="I32" s="76">
        <f>+SUM(K32,+M32,+O32)</f>
        <v>24492</v>
      </c>
      <c r="J32" s="96">
        <f>IF($D32&gt;0,I32/$D32*100,"-")</f>
        <v>89.00679579896065</v>
      </c>
      <c r="K32" s="76">
        <v>7958</v>
      </c>
      <c r="L32" s="96">
        <f>IF($D32&gt;0,K32/$D32*100,"-")</f>
        <v>28.92030381218883</v>
      </c>
      <c r="M32" s="76">
        <v>0</v>
      </c>
      <c r="N32" s="96">
        <f>IF($D32&gt;0,M32/$D32*100,"-")</f>
        <v>0</v>
      </c>
      <c r="O32" s="76">
        <v>16534</v>
      </c>
      <c r="P32" s="76">
        <v>5710</v>
      </c>
      <c r="Q32" s="96">
        <f>IF($D32&gt;0,O32/$D32*100,"-")</f>
        <v>60.08649198677182</v>
      </c>
      <c r="R32" s="76">
        <v>1202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8072</v>
      </c>
      <c r="E33" s="76">
        <f>+SUM(G33,+H33)</f>
        <v>368</v>
      </c>
      <c r="F33" s="96">
        <f>IF(D33&gt;0,E33/D33*100,"-")</f>
        <v>4.558969276511397</v>
      </c>
      <c r="G33" s="76">
        <v>320</v>
      </c>
      <c r="H33" s="76">
        <v>48</v>
      </c>
      <c r="I33" s="76">
        <f>+SUM(K33,+M33,+O33)</f>
        <v>7704</v>
      </c>
      <c r="J33" s="96">
        <f>IF($D33&gt;0,I33/$D33*100,"-")</f>
        <v>95.44103072348861</v>
      </c>
      <c r="K33" s="76">
        <v>4521</v>
      </c>
      <c r="L33" s="96">
        <f>IF($D33&gt;0,K33/$D33*100,"-")</f>
        <v>56.00842418235877</v>
      </c>
      <c r="M33" s="76">
        <v>0</v>
      </c>
      <c r="N33" s="96">
        <f>IF($D33&gt;0,M33/$D33*100,"-")</f>
        <v>0</v>
      </c>
      <c r="O33" s="76">
        <v>3183</v>
      </c>
      <c r="P33" s="76">
        <v>1021</v>
      </c>
      <c r="Q33" s="96">
        <f>IF($D33&gt;0,O33/$D33*100,"-")</f>
        <v>39.432606541129836</v>
      </c>
      <c r="R33" s="76">
        <v>140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19662</v>
      </c>
      <c r="E34" s="76">
        <f>+SUM(G34,+H34)</f>
        <v>593</v>
      </c>
      <c r="F34" s="96">
        <f>IF(D34&gt;0,E34/D34*100,"-")</f>
        <v>3.0159698911606143</v>
      </c>
      <c r="G34" s="76">
        <v>593</v>
      </c>
      <c r="H34" s="76">
        <v>0</v>
      </c>
      <c r="I34" s="76">
        <f>+SUM(K34,+M34,+O34)</f>
        <v>19069</v>
      </c>
      <c r="J34" s="96">
        <f>IF($D34&gt;0,I34/$D34*100,"-")</f>
        <v>96.98403010883938</v>
      </c>
      <c r="K34" s="76">
        <v>3938</v>
      </c>
      <c r="L34" s="96">
        <f>IF($D34&gt;0,K34/$D34*100,"-")</f>
        <v>20.028481334553963</v>
      </c>
      <c r="M34" s="76">
        <v>0</v>
      </c>
      <c r="N34" s="96">
        <f>IF($D34&gt;0,M34/$D34*100,"-")</f>
        <v>0</v>
      </c>
      <c r="O34" s="76">
        <v>15131</v>
      </c>
      <c r="P34" s="76">
        <v>7911</v>
      </c>
      <c r="Q34" s="96">
        <f>IF($D34&gt;0,O34/$D34*100,"-")</f>
        <v>76.95554877428542</v>
      </c>
      <c r="R34" s="76">
        <v>513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9425</v>
      </c>
      <c r="E35" s="76">
        <f>+SUM(G35,+H35)</f>
        <v>342</v>
      </c>
      <c r="F35" s="96">
        <f>IF(D35&gt;0,E35/D35*100,"-")</f>
        <v>3.628647214854112</v>
      </c>
      <c r="G35" s="76">
        <v>342</v>
      </c>
      <c r="H35" s="76">
        <v>0</v>
      </c>
      <c r="I35" s="76">
        <f>+SUM(K35,+M35,+O35)</f>
        <v>9083</v>
      </c>
      <c r="J35" s="96">
        <f>IF($D35&gt;0,I35/$D35*100,"-")</f>
        <v>96.37135278514589</v>
      </c>
      <c r="K35" s="76">
        <v>1680</v>
      </c>
      <c r="L35" s="96">
        <f>IF($D35&gt;0,K35/$D35*100,"-")</f>
        <v>17.824933687002652</v>
      </c>
      <c r="M35" s="76">
        <v>0</v>
      </c>
      <c r="N35" s="96">
        <f>IF($D35&gt;0,M35/$D35*100,"-")</f>
        <v>0</v>
      </c>
      <c r="O35" s="76">
        <v>7403</v>
      </c>
      <c r="P35" s="76">
        <v>1963</v>
      </c>
      <c r="Q35" s="96">
        <f>IF($D35&gt;0,O35/$D35*100,"-")</f>
        <v>78.54641909814323</v>
      </c>
      <c r="R35" s="76">
        <v>266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15041</v>
      </c>
      <c r="E36" s="76">
        <f>+SUM(G36,+H36)</f>
        <v>753</v>
      </c>
      <c r="F36" s="96">
        <f>IF(D36&gt;0,E36/D36*100,"-")</f>
        <v>5.006316069410278</v>
      </c>
      <c r="G36" s="76">
        <v>753</v>
      </c>
      <c r="H36" s="76">
        <v>0</v>
      </c>
      <c r="I36" s="76">
        <f>+SUM(K36,+M36,+O36)</f>
        <v>14288</v>
      </c>
      <c r="J36" s="96">
        <f>IF($D36&gt;0,I36/$D36*100,"-")</f>
        <v>94.99368393058973</v>
      </c>
      <c r="K36" s="76">
        <v>10360</v>
      </c>
      <c r="L36" s="96">
        <f>IF($D36&gt;0,K36/$D36*100,"-")</f>
        <v>68.87839904261685</v>
      </c>
      <c r="M36" s="76">
        <v>0</v>
      </c>
      <c r="N36" s="96">
        <f>IF($D36&gt;0,M36/$D36*100,"-")</f>
        <v>0</v>
      </c>
      <c r="O36" s="76">
        <v>3928</v>
      </c>
      <c r="P36" s="76">
        <v>867</v>
      </c>
      <c r="Q36" s="96">
        <f>IF($D36&gt;0,O36/$D36*100,"-")</f>
        <v>26.115284887972873</v>
      </c>
      <c r="R36" s="76">
        <v>232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24485</v>
      </c>
      <c r="E37" s="76">
        <f>+SUM(G37,+H37)</f>
        <v>2782</v>
      </c>
      <c r="F37" s="96">
        <f>IF(D37&gt;0,E37/D37*100,"-")</f>
        <v>11.362058403103942</v>
      </c>
      <c r="G37" s="76">
        <v>2762</v>
      </c>
      <c r="H37" s="76">
        <v>20</v>
      </c>
      <c r="I37" s="76">
        <f>+SUM(K37,+M37,+O37)</f>
        <v>21703</v>
      </c>
      <c r="J37" s="96">
        <f>IF($D37&gt;0,I37/$D37*100,"-")</f>
        <v>88.63794159689607</v>
      </c>
      <c r="K37" s="76">
        <v>4215</v>
      </c>
      <c r="L37" s="96">
        <f>IF($D37&gt;0,K37/$D37*100,"-")</f>
        <v>17.214621196651013</v>
      </c>
      <c r="M37" s="76"/>
      <c r="N37" s="96">
        <f>IF($D37&gt;0,M37/$D37*100,"-")</f>
        <v>0</v>
      </c>
      <c r="O37" s="76">
        <v>17488</v>
      </c>
      <c r="P37" s="76">
        <v>6902</v>
      </c>
      <c r="Q37" s="96">
        <f>IF($D37&gt;0,O37/$D37*100,"-")</f>
        <v>71.42332040024505</v>
      </c>
      <c r="R37" s="76">
        <v>194</v>
      </c>
      <c r="S37" s="70"/>
      <c r="T37" s="70"/>
      <c r="U37" s="70" t="s">
        <v>90</v>
      </c>
      <c r="V37" s="70"/>
      <c r="W37" s="70"/>
      <c r="X37" s="70"/>
      <c r="Y37" s="70" t="s">
        <v>90</v>
      </c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23538</v>
      </c>
      <c r="E38" s="76">
        <f>+SUM(G38,+H38)</f>
        <v>1778</v>
      </c>
      <c r="F38" s="96">
        <f>IF(D38&gt;0,E38/D38*100,"-")</f>
        <v>7.553742883847396</v>
      </c>
      <c r="G38" s="76">
        <v>1778</v>
      </c>
      <c r="H38" s="76">
        <v>0</v>
      </c>
      <c r="I38" s="76">
        <f>+SUM(K38,+M38,+O38)</f>
        <v>21760</v>
      </c>
      <c r="J38" s="96">
        <f>IF($D38&gt;0,I38/$D38*100,"-")</f>
        <v>92.44625711615261</v>
      </c>
      <c r="K38" s="76">
        <v>0</v>
      </c>
      <c r="L38" s="96">
        <f>IF($D38&gt;0,K38/$D38*100,"-")</f>
        <v>0</v>
      </c>
      <c r="M38" s="76">
        <v>0</v>
      </c>
      <c r="N38" s="96">
        <f>IF($D38&gt;0,M38/$D38*100,"-")</f>
        <v>0</v>
      </c>
      <c r="O38" s="76">
        <v>21760</v>
      </c>
      <c r="P38" s="76">
        <v>7508</v>
      </c>
      <c r="Q38" s="96">
        <f>IF($D38&gt;0,O38/$D38*100,"-")</f>
        <v>92.44625711615261</v>
      </c>
      <c r="R38" s="76">
        <v>295</v>
      </c>
      <c r="S38" s="70"/>
      <c r="T38" s="70"/>
      <c r="U38" s="70"/>
      <c r="V38" s="70" t="s">
        <v>90</v>
      </c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24444</v>
      </c>
      <c r="E39" s="76">
        <f>+SUM(G39,+H39)</f>
        <v>3228</v>
      </c>
      <c r="F39" s="96">
        <f>IF(D39&gt;0,E39/D39*100,"-")</f>
        <v>13.205694648993619</v>
      </c>
      <c r="G39" s="76">
        <v>3173</v>
      </c>
      <c r="H39" s="76">
        <v>55</v>
      </c>
      <c r="I39" s="76">
        <f>+SUM(K39,+M39,+O39)</f>
        <v>21216</v>
      </c>
      <c r="J39" s="96">
        <f>IF($D39&gt;0,I39/$D39*100,"-")</f>
        <v>86.79430535100639</v>
      </c>
      <c r="K39" s="76">
        <v>3636</v>
      </c>
      <c r="L39" s="96">
        <f>IF($D39&gt;0,K39/$D39*100,"-")</f>
        <v>14.874815905743741</v>
      </c>
      <c r="M39" s="76">
        <v>0</v>
      </c>
      <c r="N39" s="96">
        <f>IF($D39&gt;0,M39/$D39*100,"-")</f>
        <v>0</v>
      </c>
      <c r="O39" s="76">
        <v>17580</v>
      </c>
      <c r="P39" s="76">
        <v>7860</v>
      </c>
      <c r="Q39" s="96">
        <f>IF($D39&gt;0,O39/$D39*100,"-")</f>
        <v>71.91948944526264</v>
      </c>
      <c r="R39" s="76">
        <v>303</v>
      </c>
      <c r="S39" s="70"/>
      <c r="T39" s="70"/>
      <c r="U39" s="70"/>
      <c r="V39" s="70" t="s">
        <v>90</v>
      </c>
      <c r="W39" s="70"/>
      <c r="X39" s="70"/>
      <c r="Y39" s="70"/>
      <c r="Z39" s="70" t="s">
        <v>90</v>
      </c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17663</v>
      </c>
      <c r="E40" s="76">
        <f>+SUM(G40,+H40)</f>
        <v>305</v>
      </c>
      <c r="F40" s="96">
        <f>IF(D40&gt;0,E40/D40*100,"-")</f>
        <v>1.7267734812885693</v>
      </c>
      <c r="G40" s="76">
        <v>305</v>
      </c>
      <c r="H40" s="76">
        <v>0</v>
      </c>
      <c r="I40" s="76">
        <f>+SUM(K40,+M40,+O40)</f>
        <v>17358</v>
      </c>
      <c r="J40" s="96">
        <f>IF($D40&gt;0,I40/$D40*100,"-")</f>
        <v>98.27322651871143</v>
      </c>
      <c r="K40" s="76">
        <v>13447</v>
      </c>
      <c r="L40" s="96">
        <f>IF($D40&gt;0,K40/$D40*100,"-")</f>
        <v>76.13089509143407</v>
      </c>
      <c r="M40" s="76">
        <v>0</v>
      </c>
      <c r="N40" s="96">
        <f>IF($D40&gt;0,M40/$D40*100,"-")</f>
        <v>0</v>
      </c>
      <c r="O40" s="76">
        <v>3911</v>
      </c>
      <c r="P40" s="76">
        <v>298</v>
      </c>
      <c r="Q40" s="96">
        <f>IF($D40&gt;0,O40/$D40*100,"-")</f>
        <v>22.14233142727736</v>
      </c>
      <c r="R40" s="76">
        <v>398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7608</v>
      </c>
      <c r="E41" s="76">
        <f>+SUM(G41,+H41)</f>
        <v>206</v>
      </c>
      <c r="F41" s="96">
        <f>IF(D41&gt;0,E41/D41*100,"-")</f>
        <v>2.707676130389064</v>
      </c>
      <c r="G41" s="76">
        <v>206</v>
      </c>
      <c r="H41" s="76">
        <v>0</v>
      </c>
      <c r="I41" s="76">
        <f>+SUM(K41,+M41,+O41)</f>
        <v>7402</v>
      </c>
      <c r="J41" s="96">
        <f>IF($D41&gt;0,I41/$D41*100,"-")</f>
        <v>97.29232386961093</v>
      </c>
      <c r="K41" s="76">
        <v>5112</v>
      </c>
      <c r="L41" s="96">
        <f>IF($D41&gt;0,K41/$D41*100,"-")</f>
        <v>67.19242902208202</v>
      </c>
      <c r="M41" s="76">
        <v>42</v>
      </c>
      <c r="N41" s="96">
        <f>IF($D41&gt;0,M41/$D41*100,"-")</f>
        <v>0.5520504731861199</v>
      </c>
      <c r="O41" s="76">
        <v>2248</v>
      </c>
      <c r="P41" s="76">
        <v>315</v>
      </c>
      <c r="Q41" s="96">
        <f>IF($D41&gt;0,O41/$D41*100,"-")</f>
        <v>29.547844374342798</v>
      </c>
      <c r="R41" s="76">
        <v>743</v>
      </c>
      <c r="S41" s="70"/>
      <c r="T41" s="70"/>
      <c r="U41" s="70"/>
      <c r="V41" s="70" t="s">
        <v>90</v>
      </c>
      <c r="W41" s="70"/>
      <c r="X41" s="70"/>
      <c r="Y41" s="70"/>
      <c r="Z41" s="70" t="s">
        <v>90</v>
      </c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5465</v>
      </c>
      <c r="E42" s="76">
        <f>+SUM(G42,+H42)</f>
        <v>286</v>
      </c>
      <c r="F42" s="96">
        <f>IF(D42&gt;0,E42/D42*100,"-")</f>
        <v>5.233302836230558</v>
      </c>
      <c r="G42" s="76">
        <v>286</v>
      </c>
      <c r="H42" s="76">
        <v>0</v>
      </c>
      <c r="I42" s="76">
        <f>+SUM(K42,+M42,+O42)</f>
        <v>5179</v>
      </c>
      <c r="J42" s="96">
        <f>IF($D42&gt;0,I42/$D42*100,"-")</f>
        <v>94.76669716376944</v>
      </c>
      <c r="K42" s="76">
        <v>2922</v>
      </c>
      <c r="L42" s="96">
        <f>IF($D42&gt;0,K42/$D42*100,"-")</f>
        <v>53.46752058554437</v>
      </c>
      <c r="M42" s="76">
        <v>0</v>
      </c>
      <c r="N42" s="96">
        <f>IF($D42&gt;0,M42/$D42*100,"-")</f>
        <v>0</v>
      </c>
      <c r="O42" s="76">
        <v>2257</v>
      </c>
      <c r="P42" s="76">
        <v>2117</v>
      </c>
      <c r="Q42" s="96">
        <f>IF($D42&gt;0,O42/$D42*100,"-")</f>
        <v>41.299176578225065</v>
      </c>
      <c r="R42" s="76">
        <v>96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10517</v>
      </c>
      <c r="E43" s="76">
        <f>+SUM(G43,+H43)</f>
        <v>1555</v>
      </c>
      <c r="F43" s="96">
        <f>IF(D43&gt;0,E43/D43*100,"-")</f>
        <v>14.785585242940002</v>
      </c>
      <c r="G43" s="76">
        <v>1555</v>
      </c>
      <c r="H43" s="76">
        <v>0</v>
      </c>
      <c r="I43" s="76">
        <f>+SUM(K43,+M43,+O43)</f>
        <v>8962</v>
      </c>
      <c r="J43" s="96">
        <f>IF($D43&gt;0,I43/$D43*100,"-")</f>
        <v>85.21441475706</v>
      </c>
      <c r="K43" s="76">
        <v>6655</v>
      </c>
      <c r="L43" s="96">
        <f>IF($D43&gt;0,K43/$D43*100,"-")</f>
        <v>63.27850147380432</v>
      </c>
      <c r="M43" s="76">
        <v>0</v>
      </c>
      <c r="N43" s="96">
        <f>IF($D43&gt;0,M43/$D43*100,"-")</f>
        <v>0</v>
      </c>
      <c r="O43" s="76">
        <v>2307</v>
      </c>
      <c r="P43" s="76">
        <v>1115</v>
      </c>
      <c r="Q43" s="96">
        <f>IF($D43&gt;0,O43/$D43*100,"-")</f>
        <v>21.93591328325568</v>
      </c>
      <c r="R43" s="76">
        <v>199</v>
      </c>
      <c r="S43" s="70" t="s">
        <v>90</v>
      </c>
      <c r="T43" s="70"/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4515</v>
      </c>
      <c r="E44" s="76">
        <f>+SUM(G44,+H44)</f>
        <v>1078</v>
      </c>
      <c r="F44" s="96">
        <f>IF(D44&gt;0,E44/D44*100,"-")</f>
        <v>23.875968992248062</v>
      </c>
      <c r="G44" s="76">
        <v>1078</v>
      </c>
      <c r="H44" s="76">
        <v>0</v>
      </c>
      <c r="I44" s="76">
        <f>+SUM(K44,+M44,+O44)</f>
        <v>3437</v>
      </c>
      <c r="J44" s="96">
        <f>IF($D44&gt;0,I44/$D44*100,"-")</f>
        <v>76.12403100775194</v>
      </c>
      <c r="K44" s="76">
        <v>0</v>
      </c>
      <c r="L44" s="96">
        <f>IF($D44&gt;0,K44/$D44*100,"-")</f>
        <v>0</v>
      </c>
      <c r="M44" s="76">
        <v>0</v>
      </c>
      <c r="N44" s="96">
        <f>IF($D44&gt;0,M44/$D44*100,"-")</f>
        <v>0</v>
      </c>
      <c r="O44" s="76">
        <v>3437</v>
      </c>
      <c r="P44" s="76">
        <v>2332</v>
      </c>
      <c r="Q44" s="96">
        <f>IF($D44&gt;0,O44/$D44*100,"-")</f>
        <v>76.12403100775194</v>
      </c>
      <c r="R44" s="76">
        <v>29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12184</v>
      </c>
      <c r="E45" s="76">
        <f>+SUM(G45,+H45)</f>
        <v>1894</v>
      </c>
      <c r="F45" s="96">
        <f>IF(D45&gt;0,E45/D45*100,"-")</f>
        <v>15.544977019041365</v>
      </c>
      <c r="G45" s="76">
        <v>1894</v>
      </c>
      <c r="H45" s="76">
        <v>0</v>
      </c>
      <c r="I45" s="76">
        <f>+SUM(K45,+M45,+O45)</f>
        <v>10290</v>
      </c>
      <c r="J45" s="96">
        <f>IF($D45&gt;0,I45/$D45*100,"-")</f>
        <v>84.45502298095863</v>
      </c>
      <c r="K45" s="76">
        <v>7355</v>
      </c>
      <c r="L45" s="96">
        <f>IF($D45&gt;0,K45/$D45*100,"-")</f>
        <v>60.36605384110308</v>
      </c>
      <c r="M45" s="76">
        <v>0</v>
      </c>
      <c r="N45" s="96">
        <f>IF($D45&gt;0,M45/$D45*100,"-")</f>
        <v>0</v>
      </c>
      <c r="O45" s="76">
        <v>2935</v>
      </c>
      <c r="P45" s="76">
        <v>1933</v>
      </c>
      <c r="Q45" s="96">
        <f>IF($D45&gt;0,O45/$D45*100,"-")</f>
        <v>24.08896913985555</v>
      </c>
      <c r="R45" s="76">
        <v>97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9671</v>
      </c>
      <c r="E46" s="76">
        <f>+SUM(G46,+H46)</f>
        <v>723</v>
      </c>
      <c r="F46" s="96">
        <f>IF(D46&gt;0,E46/D46*100,"-")</f>
        <v>7.475959052838382</v>
      </c>
      <c r="G46" s="76">
        <v>673</v>
      </c>
      <c r="H46" s="76">
        <v>50</v>
      </c>
      <c r="I46" s="76">
        <f>+SUM(K46,+M46,+O46)</f>
        <v>8948</v>
      </c>
      <c r="J46" s="96">
        <f>IF($D46&gt;0,I46/$D46*100,"-")</f>
        <v>92.52404094716161</v>
      </c>
      <c r="K46" s="76">
        <v>0</v>
      </c>
      <c r="L46" s="96">
        <f>IF($D46&gt;0,K46/$D46*100,"-")</f>
        <v>0</v>
      </c>
      <c r="M46" s="76">
        <v>0</v>
      </c>
      <c r="N46" s="96">
        <f>IF($D46&gt;0,M46/$D46*100,"-")</f>
        <v>0</v>
      </c>
      <c r="O46" s="76">
        <v>8948</v>
      </c>
      <c r="P46" s="76">
        <v>8075</v>
      </c>
      <c r="Q46" s="96">
        <f>IF($D46&gt;0,O46/$D46*100,"-")</f>
        <v>92.52404094716161</v>
      </c>
      <c r="R46" s="76">
        <v>80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2560</v>
      </c>
      <c r="E47" s="76">
        <f>+SUM(G47,+H47)</f>
        <v>221</v>
      </c>
      <c r="F47" s="96">
        <f>IF(D47&gt;0,E47/D47*100,"-")</f>
        <v>8.6328125</v>
      </c>
      <c r="G47" s="76">
        <v>221</v>
      </c>
      <c r="H47" s="76">
        <v>0</v>
      </c>
      <c r="I47" s="76">
        <f>+SUM(K47,+M47,+O47)</f>
        <v>2339</v>
      </c>
      <c r="J47" s="96">
        <f>IF($D47&gt;0,I47/$D47*100,"-")</f>
        <v>91.3671875</v>
      </c>
      <c r="K47" s="76">
        <v>0</v>
      </c>
      <c r="L47" s="96">
        <f>IF($D47&gt;0,K47/$D47*100,"-")</f>
        <v>0</v>
      </c>
      <c r="M47" s="76">
        <v>0</v>
      </c>
      <c r="N47" s="96">
        <f>IF($D47&gt;0,M47/$D47*100,"-")</f>
        <v>0</v>
      </c>
      <c r="O47" s="76">
        <v>2339</v>
      </c>
      <c r="P47" s="76">
        <v>2091</v>
      </c>
      <c r="Q47" s="96">
        <f>IF($D47&gt;0,O47/$D47*100,"-")</f>
        <v>91.3671875</v>
      </c>
      <c r="R47" s="76">
        <v>19</v>
      </c>
      <c r="S47" s="70" t="s">
        <v>90</v>
      </c>
      <c r="T47" s="70"/>
      <c r="U47" s="70"/>
      <c r="V47" s="70"/>
      <c r="W47" s="70" t="s">
        <v>90</v>
      </c>
      <c r="X47" s="70"/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18437</v>
      </c>
      <c r="E48" s="76">
        <f>+SUM(G48,+H48)</f>
        <v>3146</v>
      </c>
      <c r="F48" s="96">
        <f>IF(D48&gt;0,E48/D48*100,"-")</f>
        <v>17.063513586809133</v>
      </c>
      <c r="G48" s="76">
        <v>3146</v>
      </c>
      <c r="H48" s="76">
        <v>0</v>
      </c>
      <c r="I48" s="76">
        <f>+SUM(K48,+M48,+O48)</f>
        <v>15291</v>
      </c>
      <c r="J48" s="96">
        <f>IF($D48&gt;0,I48/$D48*100,"-")</f>
        <v>82.93648641319086</v>
      </c>
      <c r="K48" s="76">
        <v>10200</v>
      </c>
      <c r="L48" s="96">
        <f>IF($D48&gt;0,K48/$D48*100,"-")</f>
        <v>55.32353419753756</v>
      </c>
      <c r="M48" s="76">
        <v>0</v>
      </c>
      <c r="N48" s="96">
        <f>IF($D48&gt;0,M48/$D48*100,"-")</f>
        <v>0</v>
      </c>
      <c r="O48" s="76">
        <v>5091</v>
      </c>
      <c r="P48" s="76">
        <v>3432</v>
      </c>
      <c r="Q48" s="96">
        <f>IF($D48&gt;0,O48/$D48*100,"-")</f>
        <v>27.61295221565331</v>
      </c>
      <c r="R48" s="76">
        <v>464</v>
      </c>
      <c r="S48" s="70" t="s">
        <v>90</v>
      </c>
      <c r="T48" s="70"/>
      <c r="U48" s="70"/>
      <c r="V48" s="70"/>
      <c r="W48" s="70" t="s">
        <v>90</v>
      </c>
      <c r="X48" s="70"/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1842</v>
      </c>
      <c r="E49" s="76">
        <f>+SUM(G49,+H49)</f>
        <v>247</v>
      </c>
      <c r="F49" s="96">
        <f>IF(D49&gt;0,E49/D49*100,"-")</f>
        <v>13.409337676438653</v>
      </c>
      <c r="G49" s="76">
        <v>247</v>
      </c>
      <c r="H49" s="76">
        <v>0</v>
      </c>
      <c r="I49" s="76">
        <f>+SUM(K49,+M49,+O49)</f>
        <v>1595</v>
      </c>
      <c r="J49" s="96">
        <f>IF($D49&gt;0,I49/$D49*100,"-")</f>
        <v>86.59066232356135</v>
      </c>
      <c r="K49" s="76">
        <v>1401</v>
      </c>
      <c r="L49" s="96">
        <f>IF($D49&gt;0,K49/$D49*100,"-")</f>
        <v>76.0586319218241</v>
      </c>
      <c r="M49" s="76">
        <v>0</v>
      </c>
      <c r="N49" s="96">
        <f>IF($D49&gt;0,M49/$D49*100,"-")</f>
        <v>0</v>
      </c>
      <c r="O49" s="76">
        <v>194</v>
      </c>
      <c r="P49" s="76">
        <v>17</v>
      </c>
      <c r="Q49" s="96">
        <f>IF($D49&gt;0,O49/$D49*100,"-")</f>
        <v>10.532030401737243</v>
      </c>
      <c r="R49" s="76">
        <v>19</v>
      </c>
      <c r="S49" s="70" t="s">
        <v>90</v>
      </c>
      <c r="T49" s="70"/>
      <c r="U49" s="70"/>
      <c r="V49" s="70"/>
      <c r="W49" s="70"/>
      <c r="X49" s="70"/>
      <c r="Y49" s="70"/>
      <c r="Z49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173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174</v>
      </c>
      <c r="B2" s="136" t="s">
        <v>175</v>
      </c>
      <c r="C2" s="136" t="s">
        <v>176</v>
      </c>
      <c r="D2" s="183" t="s">
        <v>177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178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179</v>
      </c>
      <c r="AG2" s="143"/>
      <c r="AH2" s="143"/>
      <c r="AI2" s="144"/>
      <c r="AJ2" s="142" t="s">
        <v>180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181</v>
      </c>
      <c r="AU2" s="136"/>
      <c r="AV2" s="136"/>
      <c r="AW2" s="136"/>
      <c r="AX2" s="136"/>
      <c r="AY2" s="136"/>
      <c r="AZ2" s="142" t="s">
        <v>182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183</v>
      </c>
      <c r="E3" s="184" t="s">
        <v>184</v>
      </c>
      <c r="F3" s="143"/>
      <c r="G3" s="144"/>
      <c r="H3" s="185" t="s">
        <v>185</v>
      </c>
      <c r="I3" s="147"/>
      <c r="J3" s="148"/>
      <c r="K3" s="184" t="s">
        <v>186</v>
      </c>
      <c r="L3" s="147"/>
      <c r="M3" s="148"/>
      <c r="N3" s="89" t="s">
        <v>183</v>
      </c>
      <c r="O3" s="184" t="s">
        <v>187</v>
      </c>
      <c r="P3" s="145"/>
      <c r="Q3" s="145"/>
      <c r="R3" s="145"/>
      <c r="S3" s="145"/>
      <c r="T3" s="145"/>
      <c r="U3" s="146"/>
      <c r="V3" s="184" t="s">
        <v>188</v>
      </c>
      <c r="W3" s="145"/>
      <c r="X3" s="145"/>
      <c r="Y3" s="145"/>
      <c r="Z3" s="145"/>
      <c r="AA3" s="145"/>
      <c r="AB3" s="146"/>
      <c r="AC3" s="186" t="s">
        <v>189</v>
      </c>
      <c r="AD3" s="87"/>
      <c r="AE3" s="88"/>
      <c r="AF3" s="138" t="s">
        <v>183</v>
      </c>
      <c r="AG3" s="136" t="s">
        <v>191</v>
      </c>
      <c r="AH3" s="136" t="s">
        <v>193</v>
      </c>
      <c r="AI3" s="136" t="s">
        <v>194</v>
      </c>
      <c r="AJ3" s="137" t="s">
        <v>64</v>
      </c>
      <c r="AK3" s="136" t="s">
        <v>196</v>
      </c>
      <c r="AL3" s="136" t="s">
        <v>197</v>
      </c>
      <c r="AM3" s="136" t="s">
        <v>198</v>
      </c>
      <c r="AN3" s="136" t="s">
        <v>193</v>
      </c>
      <c r="AO3" s="136" t="s">
        <v>194</v>
      </c>
      <c r="AP3" s="136" t="s">
        <v>199</v>
      </c>
      <c r="AQ3" s="136" t="s">
        <v>200</v>
      </c>
      <c r="AR3" s="136" t="s">
        <v>201</v>
      </c>
      <c r="AS3" s="136" t="s">
        <v>202</v>
      </c>
      <c r="AT3" s="138" t="s">
        <v>64</v>
      </c>
      <c r="AU3" s="136" t="s">
        <v>196</v>
      </c>
      <c r="AV3" s="136" t="s">
        <v>197</v>
      </c>
      <c r="AW3" s="136" t="s">
        <v>198</v>
      </c>
      <c r="AX3" s="136" t="s">
        <v>193</v>
      </c>
      <c r="AY3" s="136" t="s">
        <v>194</v>
      </c>
      <c r="AZ3" s="138" t="s">
        <v>64</v>
      </c>
      <c r="BA3" s="136" t="s">
        <v>203</v>
      </c>
      <c r="BB3" s="136" t="s">
        <v>193</v>
      </c>
      <c r="BC3" s="136" t="s">
        <v>194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204</v>
      </c>
      <c r="G4" s="120" t="s">
        <v>205</v>
      </c>
      <c r="H4" s="89" t="s">
        <v>64</v>
      </c>
      <c r="I4" s="120" t="s">
        <v>204</v>
      </c>
      <c r="J4" s="120" t="s">
        <v>205</v>
      </c>
      <c r="K4" s="89" t="s">
        <v>64</v>
      </c>
      <c r="L4" s="120" t="s">
        <v>204</v>
      </c>
      <c r="M4" s="120" t="s">
        <v>205</v>
      </c>
      <c r="N4" s="89"/>
      <c r="O4" s="89" t="s">
        <v>64</v>
      </c>
      <c r="P4" s="120" t="s">
        <v>203</v>
      </c>
      <c r="Q4" s="120" t="s">
        <v>193</v>
      </c>
      <c r="R4" s="120" t="s">
        <v>194</v>
      </c>
      <c r="S4" s="120" t="s">
        <v>207</v>
      </c>
      <c r="T4" s="120" t="s">
        <v>209</v>
      </c>
      <c r="U4" s="120" t="s">
        <v>211</v>
      </c>
      <c r="V4" s="89" t="s">
        <v>64</v>
      </c>
      <c r="W4" s="120" t="s">
        <v>203</v>
      </c>
      <c r="X4" s="120" t="s">
        <v>193</v>
      </c>
      <c r="Y4" s="120" t="s">
        <v>194</v>
      </c>
      <c r="Z4" s="120" t="s">
        <v>207</v>
      </c>
      <c r="AA4" s="120" t="s">
        <v>209</v>
      </c>
      <c r="AB4" s="120" t="s">
        <v>211</v>
      </c>
      <c r="AC4" s="89" t="s">
        <v>64</v>
      </c>
      <c r="AD4" s="120" t="s">
        <v>204</v>
      </c>
      <c r="AE4" s="120" t="s">
        <v>205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212</v>
      </c>
      <c r="E6" s="94" t="s">
        <v>212</v>
      </c>
      <c r="F6" s="94" t="s">
        <v>212</v>
      </c>
      <c r="G6" s="94" t="s">
        <v>212</v>
      </c>
      <c r="H6" s="94" t="s">
        <v>212</v>
      </c>
      <c r="I6" s="94" t="s">
        <v>212</v>
      </c>
      <c r="J6" s="94" t="s">
        <v>212</v>
      </c>
      <c r="K6" s="94" t="s">
        <v>212</v>
      </c>
      <c r="L6" s="94" t="s">
        <v>212</v>
      </c>
      <c r="M6" s="94" t="s">
        <v>212</v>
      </c>
      <c r="N6" s="94" t="s">
        <v>212</v>
      </c>
      <c r="O6" s="94" t="s">
        <v>212</v>
      </c>
      <c r="P6" s="94" t="s">
        <v>212</v>
      </c>
      <c r="Q6" s="94" t="s">
        <v>212</v>
      </c>
      <c r="R6" s="94" t="s">
        <v>212</v>
      </c>
      <c r="S6" s="94" t="s">
        <v>212</v>
      </c>
      <c r="T6" s="94" t="s">
        <v>212</v>
      </c>
      <c r="U6" s="94" t="s">
        <v>212</v>
      </c>
      <c r="V6" s="94" t="s">
        <v>212</v>
      </c>
      <c r="W6" s="94" t="s">
        <v>212</v>
      </c>
      <c r="X6" s="94" t="s">
        <v>212</v>
      </c>
      <c r="Y6" s="94" t="s">
        <v>212</v>
      </c>
      <c r="Z6" s="94" t="s">
        <v>212</v>
      </c>
      <c r="AA6" s="94" t="s">
        <v>212</v>
      </c>
      <c r="AB6" s="94" t="s">
        <v>212</v>
      </c>
      <c r="AC6" s="94" t="s">
        <v>212</v>
      </c>
      <c r="AD6" s="94" t="s">
        <v>212</v>
      </c>
      <c r="AE6" s="94" t="s">
        <v>212</v>
      </c>
      <c r="AF6" s="95" t="s">
        <v>213</v>
      </c>
      <c r="AG6" s="95" t="s">
        <v>213</v>
      </c>
      <c r="AH6" s="95" t="s">
        <v>213</v>
      </c>
      <c r="AI6" s="95" t="s">
        <v>213</v>
      </c>
      <c r="AJ6" s="95" t="s">
        <v>213</v>
      </c>
      <c r="AK6" s="95" t="s">
        <v>213</v>
      </c>
      <c r="AL6" s="95" t="s">
        <v>213</v>
      </c>
      <c r="AM6" s="95" t="s">
        <v>213</v>
      </c>
      <c r="AN6" s="95" t="s">
        <v>213</v>
      </c>
      <c r="AO6" s="95" t="s">
        <v>213</v>
      </c>
      <c r="AP6" s="95" t="s">
        <v>213</v>
      </c>
      <c r="AQ6" s="95" t="s">
        <v>213</v>
      </c>
      <c r="AR6" s="95" t="s">
        <v>213</v>
      </c>
      <c r="AS6" s="95" t="s">
        <v>213</v>
      </c>
      <c r="AT6" s="95" t="s">
        <v>213</v>
      </c>
      <c r="AU6" s="95" t="s">
        <v>213</v>
      </c>
      <c r="AV6" s="95" t="s">
        <v>213</v>
      </c>
      <c r="AW6" s="95" t="s">
        <v>213</v>
      </c>
      <c r="AX6" s="95" t="s">
        <v>213</v>
      </c>
      <c r="AY6" s="95" t="s">
        <v>213</v>
      </c>
      <c r="AZ6" s="95" t="s">
        <v>213</v>
      </c>
      <c r="BA6" s="95" t="s">
        <v>213</v>
      </c>
      <c r="BB6" s="95" t="s">
        <v>213</v>
      </c>
      <c r="BC6" s="95" t="s">
        <v>213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SUM(D8:D49)</f>
        <v>640205</v>
      </c>
      <c r="E7" s="81">
        <f>SUM(E8:E49)</f>
        <v>10679</v>
      </c>
      <c r="F7" s="81">
        <f>SUM(F8:F49)</f>
        <v>10679</v>
      </c>
      <c r="G7" s="81">
        <f>SUM(G8:G49)</f>
        <v>0</v>
      </c>
      <c r="H7" s="81">
        <f>SUM(H8:H49)</f>
        <v>35430</v>
      </c>
      <c r="I7" s="81">
        <f>SUM(I8:I49)</f>
        <v>35430</v>
      </c>
      <c r="J7" s="81">
        <f>SUM(J8:J49)</f>
        <v>0</v>
      </c>
      <c r="K7" s="81">
        <f>SUM(K8:K49)</f>
        <v>594096</v>
      </c>
      <c r="L7" s="81">
        <f>SUM(L8:L49)</f>
        <v>71075</v>
      </c>
      <c r="M7" s="81">
        <f>SUM(M8:M49)</f>
        <v>523021</v>
      </c>
      <c r="N7" s="81">
        <f>SUM(N8:N49)</f>
        <v>641269</v>
      </c>
      <c r="O7" s="81">
        <f>SUM(O8:O49)</f>
        <v>117214</v>
      </c>
      <c r="P7" s="81">
        <f>SUM(P8:P49)</f>
        <v>117214</v>
      </c>
      <c r="Q7" s="81">
        <f>SUM(Q8:Q49)</f>
        <v>0</v>
      </c>
      <c r="R7" s="81">
        <f>SUM(R8:R49)</f>
        <v>0</v>
      </c>
      <c r="S7" s="81">
        <f>SUM(S8:S49)</f>
        <v>0</v>
      </c>
      <c r="T7" s="81">
        <f>SUM(T8:T49)</f>
        <v>0</v>
      </c>
      <c r="U7" s="81">
        <f>SUM(U8:U49)</f>
        <v>0</v>
      </c>
      <c r="V7" s="81">
        <f>SUM(V8:V49)</f>
        <v>523021</v>
      </c>
      <c r="W7" s="81">
        <f>SUM(W8:W49)</f>
        <v>523021</v>
      </c>
      <c r="X7" s="81">
        <f>SUM(X8:X49)</f>
        <v>0</v>
      </c>
      <c r="Y7" s="81">
        <f>SUM(Y8:Y49)</f>
        <v>0</v>
      </c>
      <c r="Z7" s="81">
        <f>SUM(Z8:Z49)</f>
        <v>0</v>
      </c>
      <c r="AA7" s="81">
        <f>SUM(AA8:AA49)</f>
        <v>0</v>
      </c>
      <c r="AB7" s="81">
        <f>SUM(AB8:AB49)</f>
        <v>0</v>
      </c>
      <c r="AC7" s="81">
        <f>SUM(AC8:AC49)</f>
        <v>1034</v>
      </c>
      <c r="AD7" s="81">
        <f>SUM(AD8:AD49)</f>
        <v>1034</v>
      </c>
      <c r="AE7" s="81">
        <f>SUM(AE8:AE49)</f>
        <v>0</v>
      </c>
      <c r="AF7" s="81">
        <f>SUM(AF8:AF49)</f>
        <v>17027</v>
      </c>
      <c r="AG7" s="81">
        <f>SUM(AG8:AG49)</f>
        <v>17027</v>
      </c>
      <c r="AH7" s="81">
        <f>SUM(AH8:AH49)</f>
        <v>0</v>
      </c>
      <c r="AI7" s="81">
        <f>SUM(AI8:AI49)</f>
        <v>0</v>
      </c>
      <c r="AJ7" s="81">
        <f>SUM(AJ8:AJ49)</f>
        <v>35776</v>
      </c>
      <c r="AK7" s="81">
        <f>SUM(AK8:AK49)</f>
        <v>18874</v>
      </c>
      <c r="AL7" s="81">
        <f>SUM(AL8:AL49)</f>
        <v>266</v>
      </c>
      <c r="AM7" s="81">
        <f>SUM(AM8:AM49)</f>
        <v>13638</v>
      </c>
      <c r="AN7" s="81">
        <f>SUM(AN8:AN49)</f>
        <v>880</v>
      </c>
      <c r="AO7" s="81">
        <f>SUM(AO8:AO49)</f>
        <v>0</v>
      </c>
      <c r="AP7" s="81">
        <f>SUM(AP8:AP49)</f>
        <v>279</v>
      </c>
      <c r="AQ7" s="81">
        <f>SUM(AQ8:AQ49)</f>
        <v>0</v>
      </c>
      <c r="AR7" s="81">
        <f>SUM(AR8:AR49)</f>
        <v>0</v>
      </c>
      <c r="AS7" s="81">
        <f>SUM(AS8:AS49)</f>
        <v>1839</v>
      </c>
      <c r="AT7" s="81">
        <f>SUM(AT8:AT49)</f>
        <v>708</v>
      </c>
      <c r="AU7" s="81">
        <f>SUM(AU8:AU49)</f>
        <v>391</v>
      </c>
      <c r="AV7" s="81">
        <f>SUM(AV8:AV49)</f>
        <v>0</v>
      </c>
      <c r="AW7" s="81">
        <f>SUM(AW8:AW49)</f>
        <v>317</v>
      </c>
      <c r="AX7" s="81">
        <f>SUM(AX8:AX49)</f>
        <v>0</v>
      </c>
      <c r="AY7" s="81">
        <f>SUM(AY8:AY49)</f>
        <v>0</v>
      </c>
      <c r="AZ7" s="81">
        <f>SUM(AZ8:AZ49)</f>
        <v>890</v>
      </c>
      <c r="BA7" s="81">
        <f>SUM(BA8:BA49)</f>
        <v>890</v>
      </c>
      <c r="BB7" s="81">
        <f>SUM(BB8:BB49)</f>
        <v>0</v>
      </c>
      <c r="BC7" s="81">
        <f>SUM(BC8:BC49)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58637</v>
      </c>
      <c r="E8" s="75">
        <f>SUM(F8:G8)</f>
        <v>2100</v>
      </c>
      <c r="F8" s="75">
        <v>2100</v>
      </c>
      <c r="G8" s="75">
        <v>0</v>
      </c>
      <c r="H8" s="75">
        <f>SUM(I8:J8)</f>
        <v>5559</v>
      </c>
      <c r="I8" s="75">
        <v>5559</v>
      </c>
      <c r="J8" s="75">
        <v>0</v>
      </c>
      <c r="K8" s="75">
        <f>SUM(L8:M8)</f>
        <v>50978</v>
      </c>
      <c r="L8" s="75">
        <v>274</v>
      </c>
      <c r="M8" s="75">
        <v>50704</v>
      </c>
      <c r="N8" s="75">
        <f>SUM(O8,+V8,+AC8)</f>
        <v>58637</v>
      </c>
      <c r="O8" s="75">
        <f>SUM(P8:U8)</f>
        <v>7933</v>
      </c>
      <c r="P8" s="75">
        <v>7933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50704</v>
      </c>
      <c r="W8" s="75">
        <v>50704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2755</v>
      </c>
      <c r="AG8" s="75">
        <v>2755</v>
      </c>
      <c r="AH8" s="75">
        <v>0</v>
      </c>
      <c r="AI8" s="75">
        <v>0</v>
      </c>
      <c r="AJ8" s="75">
        <f>SUM(AK8:AS8)</f>
        <v>2755</v>
      </c>
      <c r="AK8" s="75">
        <v>0</v>
      </c>
      <c r="AL8" s="75">
        <v>0</v>
      </c>
      <c r="AM8" s="75">
        <v>2755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276</v>
      </c>
      <c r="AU8" s="75">
        <v>0</v>
      </c>
      <c r="AV8" s="75">
        <v>0</v>
      </c>
      <c r="AW8" s="75">
        <v>276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34864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34864</v>
      </c>
      <c r="L9" s="75">
        <v>3845</v>
      </c>
      <c r="M9" s="75">
        <v>31019</v>
      </c>
      <c r="N9" s="75">
        <f>SUM(O9,+V9,+AC9)</f>
        <v>34903</v>
      </c>
      <c r="O9" s="75">
        <f>SUM(P9:U9)</f>
        <v>3845</v>
      </c>
      <c r="P9" s="75">
        <v>3845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31019</v>
      </c>
      <c r="W9" s="75">
        <v>31019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39</v>
      </c>
      <c r="AD9" s="75">
        <v>39</v>
      </c>
      <c r="AE9" s="75">
        <v>0</v>
      </c>
      <c r="AF9" s="75">
        <f>SUM(AG9:AI9)</f>
        <v>947</v>
      </c>
      <c r="AG9" s="75">
        <v>947</v>
      </c>
      <c r="AH9" s="75">
        <v>0</v>
      </c>
      <c r="AI9" s="75">
        <v>0</v>
      </c>
      <c r="AJ9" s="75">
        <f>SUM(AK9:AS9)</f>
        <v>947</v>
      </c>
      <c r="AK9" s="75">
        <v>0</v>
      </c>
      <c r="AL9" s="75">
        <v>0</v>
      </c>
      <c r="AM9" s="75">
        <v>340</v>
      </c>
      <c r="AN9" s="75">
        <v>260</v>
      </c>
      <c r="AO9" s="75">
        <v>0</v>
      </c>
      <c r="AP9" s="75">
        <v>0</v>
      </c>
      <c r="AQ9" s="75">
        <v>0</v>
      </c>
      <c r="AR9" s="75">
        <v>0</v>
      </c>
      <c r="AS9" s="75">
        <v>347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21892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21892</v>
      </c>
      <c r="L10" s="75">
        <v>6666</v>
      </c>
      <c r="M10" s="75">
        <v>15226</v>
      </c>
      <c r="N10" s="75">
        <f>SUM(O10,+V10,+AC10)</f>
        <v>21892</v>
      </c>
      <c r="O10" s="75">
        <f>SUM(P10:U10)</f>
        <v>6666</v>
      </c>
      <c r="P10" s="75">
        <v>6666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15226</v>
      </c>
      <c r="W10" s="75">
        <v>15226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47</v>
      </c>
      <c r="AG10" s="75">
        <v>47</v>
      </c>
      <c r="AH10" s="75">
        <v>0</v>
      </c>
      <c r="AI10" s="75">
        <v>0</v>
      </c>
      <c r="AJ10" s="75">
        <f>SUM(AK10:AS10)</f>
        <v>47</v>
      </c>
      <c r="AK10" s="75">
        <v>0</v>
      </c>
      <c r="AL10" s="75">
        <v>0</v>
      </c>
      <c r="AM10" s="75">
        <v>47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14011</v>
      </c>
      <c r="E11" s="75">
        <f>SUM(F11:G11)</f>
        <v>0</v>
      </c>
      <c r="F11" s="75">
        <v>0</v>
      </c>
      <c r="G11" s="75">
        <v>0</v>
      </c>
      <c r="H11" s="75">
        <f>SUM(I11:J11)</f>
        <v>5200</v>
      </c>
      <c r="I11" s="75">
        <v>5200</v>
      </c>
      <c r="J11" s="75">
        <v>0</v>
      </c>
      <c r="K11" s="75">
        <f>SUM(L11:M11)</f>
        <v>8811</v>
      </c>
      <c r="L11" s="75">
        <v>0</v>
      </c>
      <c r="M11" s="75">
        <v>8811</v>
      </c>
      <c r="N11" s="75">
        <f>SUM(O11,+V11,+AC11)</f>
        <v>14011</v>
      </c>
      <c r="O11" s="75">
        <f>SUM(P11:U11)</f>
        <v>5200</v>
      </c>
      <c r="P11" s="75">
        <v>5200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8811</v>
      </c>
      <c r="W11" s="75">
        <v>8811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8344</v>
      </c>
      <c r="AG11" s="75">
        <v>8344</v>
      </c>
      <c r="AH11" s="75">
        <v>0</v>
      </c>
      <c r="AI11" s="75">
        <v>0</v>
      </c>
      <c r="AJ11" s="75">
        <f>SUM(AK11:AS11)</f>
        <v>8344</v>
      </c>
      <c r="AK11" s="75">
        <v>0</v>
      </c>
      <c r="AL11" s="75">
        <v>0</v>
      </c>
      <c r="AM11" s="75">
        <v>8344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13103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13103</v>
      </c>
      <c r="L12" s="76">
        <v>2057</v>
      </c>
      <c r="M12" s="76">
        <v>11046</v>
      </c>
      <c r="N12" s="76">
        <f>SUM(O12,+V12,+AC12)</f>
        <v>13103</v>
      </c>
      <c r="O12" s="76">
        <f>SUM(P12:U12)</f>
        <v>2057</v>
      </c>
      <c r="P12" s="76">
        <v>2057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11046</v>
      </c>
      <c r="W12" s="76">
        <v>11046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87</v>
      </c>
      <c r="AG12" s="76">
        <v>87</v>
      </c>
      <c r="AH12" s="76">
        <v>0</v>
      </c>
      <c r="AI12" s="76">
        <v>0</v>
      </c>
      <c r="AJ12" s="76">
        <f>SUM(AK12:AS12)</f>
        <v>87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87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28231</v>
      </c>
      <c r="E13" s="76">
        <f>SUM(F13:G13)</f>
        <v>3264</v>
      </c>
      <c r="F13" s="76">
        <v>3264</v>
      </c>
      <c r="G13" s="76">
        <v>0</v>
      </c>
      <c r="H13" s="76">
        <f>SUM(I13:J13)</f>
        <v>9861</v>
      </c>
      <c r="I13" s="76">
        <v>9861</v>
      </c>
      <c r="J13" s="76">
        <v>0</v>
      </c>
      <c r="K13" s="76">
        <f>SUM(L13:M13)</f>
        <v>15106</v>
      </c>
      <c r="L13" s="76">
        <v>2778</v>
      </c>
      <c r="M13" s="76">
        <v>12328</v>
      </c>
      <c r="N13" s="76">
        <f>SUM(O13,+V13,+AC13)</f>
        <v>28260</v>
      </c>
      <c r="O13" s="76">
        <f>SUM(P13:U13)</f>
        <v>15903</v>
      </c>
      <c r="P13" s="76">
        <v>15903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12328</v>
      </c>
      <c r="W13" s="76">
        <v>12328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29</v>
      </c>
      <c r="AD13" s="76">
        <v>29</v>
      </c>
      <c r="AE13" s="76">
        <v>0</v>
      </c>
      <c r="AF13" s="76">
        <f>SUM(AG13:AI13)</f>
        <v>601</v>
      </c>
      <c r="AG13" s="76">
        <v>601</v>
      </c>
      <c r="AH13" s="76">
        <v>0</v>
      </c>
      <c r="AI13" s="76">
        <v>0</v>
      </c>
      <c r="AJ13" s="76">
        <f>SUM(AK13:AS13)</f>
        <v>867</v>
      </c>
      <c r="AK13" s="76">
        <v>0</v>
      </c>
      <c r="AL13" s="76">
        <v>266</v>
      </c>
      <c r="AM13" s="76">
        <v>52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549</v>
      </c>
      <c r="AT13" s="76">
        <f>SUM(AU13:AY13)</f>
        <v>0</v>
      </c>
      <c r="AU13" s="76"/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266</v>
      </c>
      <c r="BA13" s="76">
        <v>266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7672</v>
      </c>
      <c r="E14" s="76">
        <f>SUM(F14:G14)</f>
        <v>0</v>
      </c>
      <c r="F14" s="76">
        <v>0</v>
      </c>
      <c r="G14" s="76">
        <v>0</v>
      </c>
      <c r="H14" s="76">
        <f>SUM(I14:J14)</f>
        <v>2081</v>
      </c>
      <c r="I14" s="76">
        <v>2081</v>
      </c>
      <c r="J14" s="76">
        <v>0</v>
      </c>
      <c r="K14" s="76">
        <f>SUM(L14:M14)</f>
        <v>5591</v>
      </c>
      <c r="L14" s="76">
        <v>0</v>
      </c>
      <c r="M14" s="76">
        <v>5591</v>
      </c>
      <c r="N14" s="76">
        <f>SUM(O14,+V14,+AC14)</f>
        <v>7697</v>
      </c>
      <c r="O14" s="76">
        <f>SUM(P14:U14)</f>
        <v>2081</v>
      </c>
      <c r="P14" s="76">
        <v>2081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5591</v>
      </c>
      <c r="W14" s="76">
        <v>5591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25</v>
      </c>
      <c r="AD14" s="76">
        <v>25</v>
      </c>
      <c r="AE14" s="76">
        <v>0</v>
      </c>
      <c r="AF14" s="76">
        <f>SUM(AG14:AI14)</f>
        <v>24</v>
      </c>
      <c r="AG14" s="76">
        <v>24</v>
      </c>
      <c r="AH14" s="76">
        <v>0</v>
      </c>
      <c r="AI14" s="76">
        <v>0</v>
      </c>
      <c r="AJ14" s="76">
        <f>SUM(AK14:AS14)</f>
        <v>1505</v>
      </c>
      <c r="AK14" s="76">
        <v>1505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24</v>
      </c>
      <c r="AU14" s="76">
        <v>24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11409</v>
      </c>
      <c r="E15" s="76">
        <f>SUM(F15:G15)</f>
        <v>0</v>
      </c>
      <c r="F15" s="76">
        <v>0</v>
      </c>
      <c r="G15" s="76">
        <v>0</v>
      </c>
      <c r="H15" s="76">
        <f>SUM(I15:J15)</f>
        <v>5096</v>
      </c>
      <c r="I15" s="76">
        <v>5096</v>
      </c>
      <c r="J15" s="76">
        <v>0</v>
      </c>
      <c r="K15" s="76">
        <f>SUM(L15:M15)</f>
        <v>6313</v>
      </c>
      <c r="L15" s="76">
        <v>0</v>
      </c>
      <c r="M15" s="76">
        <v>6313</v>
      </c>
      <c r="N15" s="76">
        <f>SUM(O15,+V15,+AC15)</f>
        <v>11409</v>
      </c>
      <c r="O15" s="76">
        <f>SUM(P15:U15)</f>
        <v>5096</v>
      </c>
      <c r="P15" s="76">
        <v>5096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6313</v>
      </c>
      <c r="W15" s="76">
        <v>6313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34117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34117</v>
      </c>
      <c r="L16" s="76">
        <v>3333</v>
      </c>
      <c r="M16" s="76">
        <v>30784</v>
      </c>
      <c r="N16" s="76">
        <f>SUM(O16,+V16,+AC16)</f>
        <v>34117</v>
      </c>
      <c r="O16" s="76">
        <f>SUM(P16:U16)</f>
        <v>3333</v>
      </c>
      <c r="P16" s="76">
        <v>3333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30784</v>
      </c>
      <c r="W16" s="76">
        <v>30784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120</v>
      </c>
      <c r="AG16" s="76">
        <v>120</v>
      </c>
      <c r="AH16" s="76">
        <v>0</v>
      </c>
      <c r="AI16" s="76">
        <v>0</v>
      </c>
      <c r="AJ16" s="76">
        <f>SUM(AK16:AS16)</f>
        <v>120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120</v>
      </c>
      <c r="AT16" s="76">
        <f>SUM(AU16:AY16)</f>
        <v>0</v>
      </c>
      <c r="AU16" s="76"/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20668</v>
      </c>
      <c r="E17" s="76">
        <f>SUM(F17:G17)</f>
        <v>0</v>
      </c>
      <c r="F17" s="76">
        <v>0</v>
      </c>
      <c r="G17" s="76">
        <v>0</v>
      </c>
      <c r="H17" s="76">
        <f>SUM(I17:J17)</f>
        <v>7633</v>
      </c>
      <c r="I17" s="76">
        <v>7633</v>
      </c>
      <c r="J17" s="76">
        <v>0</v>
      </c>
      <c r="K17" s="76">
        <f>SUM(L17:M17)</f>
        <v>13035</v>
      </c>
      <c r="L17" s="76">
        <v>0</v>
      </c>
      <c r="M17" s="76">
        <v>13035</v>
      </c>
      <c r="N17" s="76">
        <f>SUM(O17,+V17,+AC17)</f>
        <v>20892</v>
      </c>
      <c r="O17" s="76">
        <f>SUM(P17:U17)</f>
        <v>7663</v>
      </c>
      <c r="P17" s="76">
        <v>7663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13035</v>
      </c>
      <c r="W17" s="76">
        <v>13035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194</v>
      </c>
      <c r="AD17" s="76">
        <v>194</v>
      </c>
      <c r="AE17" s="76">
        <v>0</v>
      </c>
      <c r="AF17" s="76">
        <f>SUM(AG17:AI17)</f>
        <v>128</v>
      </c>
      <c r="AG17" s="76">
        <v>128</v>
      </c>
      <c r="AH17" s="76">
        <v>0</v>
      </c>
      <c r="AI17" s="76">
        <v>0</v>
      </c>
      <c r="AJ17" s="76">
        <f>SUM(AK17:AS17)</f>
        <v>128</v>
      </c>
      <c r="AK17" s="76">
        <v>46</v>
      </c>
      <c r="AL17" s="76">
        <v>0</v>
      </c>
      <c r="AM17" s="76">
        <v>53</v>
      </c>
      <c r="AN17" s="76">
        <v>29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46</v>
      </c>
      <c r="AU17" s="76">
        <v>46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13307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13307</v>
      </c>
      <c r="L18" s="76">
        <v>2854</v>
      </c>
      <c r="M18" s="76">
        <v>10453</v>
      </c>
      <c r="N18" s="76">
        <f>SUM(O18,+V18,+AC18)</f>
        <v>13307</v>
      </c>
      <c r="O18" s="76">
        <f>SUM(P18:U18)</f>
        <v>2854</v>
      </c>
      <c r="P18" s="76">
        <v>2854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10453</v>
      </c>
      <c r="W18" s="76">
        <v>10453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0</v>
      </c>
      <c r="AG18" s="76">
        <v>0</v>
      </c>
      <c r="AH18" s="76">
        <v>0</v>
      </c>
      <c r="AI18" s="76">
        <v>0</v>
      </c>
      <c r="AJ18" s="76">
        <f>SUM(AK18:AS18)</f>
        <v>46</v>
      </c>
      <c r="AK18" s="76">
        <v>46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/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57</v>
      </c>
      <c r="BA18" s="76">
        <v>57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14185</v>
      </c>
      <c r="E19" s="76">
        <f>SUM(F19:G19)</f>
        <v>5315</v>
      </c>
      <c r="F19" s="76">
        <v>5315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8870</v>
      </c>
      <c r="L19" s="76">
        <v>0</v>
      </c>
      <c r="M19" s="76">
        <v>8870</v>
      </c>
      <c r="N19" s="76">
        <f>SUM(O19,+V19,+AC19)</f>
        <v>14198</v>
      </c>
      <c r="O19" s="76">
        <f>SUM(P19:U19)</f>
        <v>5315</v>
      </c>
      <c r="P19" s="76">
        <v>5315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8870</v>
      </c>
      <c r="W19" s="76">
        <v>8870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13</v>
      </c>
      <c r="AD19" s="76">
        <v>13</v>
      </c>
      <c r="AE19" s="76">
        <v>0</v>
      </c>
      <c r="AF19" s="76">
        <f>SUM(AG19:AI19)</f>
        <v>51</v>
      </c>
      <c r="AG19" s="76">
        <v>51</v>
      </c>
      <c r="AH19" s="76">
        <v>0</v>
      </c>
      <c r="AI19" s="76">
        <v>0</v>
      </c>
      <c r="AJ19" s="76">
        <f>SUM(AK19:AS19)</f>
        <v>14185</v>
      </c>
      <c r="AK19" s="76">
        <v>14185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51</v>
      </c>
      <c r="AU19" s="76">
        <v>51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50433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50433</v>
      </c>
      <c r="L20" s="76">
        <v>5871</v>
      </c>
      <c r="M20" s="76">
        <v>44562</v>
      </c>
      <c r="N20" s="76">
        <f>SUM(O20,+V20,+AC20)</f>
        <v>50433</v>
      </c>
      <c r="O20" s="76">
        <f>SUM(P20:U20)</f>
        <v>5871</v>
      </c>
      <c r="P20" s="76">
        <v>5871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44562</v>
      </c>
      <c r="W20" s="76">
        <v>44562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136</v>
      </c>
      <c r="AG20" s="76">
        <v>136</v>
      </c>
      <c r="AH20" s="76">
        <v>0</v>
      </c>
      <c r="AI20" s="76">
        <v>0</v>
      </c>
      <c r="AJ20" s="76">
        <f>SUM(AK20:AS20)</f>
        <v>136</v>
      </c>
      <c r="AK20" s="76">
        <v>0</v>
      </c>
      <c r="AL20" s="76">
        <v>0</v>
      </c>
      <c r="AM20" s="76">
        <v>136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14520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14520</v>
      </c>
      <c r="L21" s="76">
        <v>2201</v>
      </c>
      <c r="M21" s="76">
        <v>12319</v>
      </c>
      <c r="N21" s="76">
        <f>SUM(O21,+V21,+AC21)</f>
        <v>14520</v>
      </c>
      <c r="O21" s="76">
        <f>SUM(P21:U21)</f>
        <v>2201</v>
      </c>
      <c r="P21" s="76">
        <v>2201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12319</v>
      </c>
      <c r="W21" s="76">
        <v>12319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49</v>
      </c>
      <c r="AG21" s="76">
        <v>49</v>
      </c>
      <c r="AH21" s="76">
        <v>0</v>
      </c>
      <c r="AI21" s="76">
        <v>0</v>
      </c>
      <c r="AJ21" s="76">
        <f>SUM(AK21:AS21)</f>
        <v>49</v>
      </c>
      <c r="AK21" s="76">
        <v>49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49</v>
      </c>
      <c r="AU21" s="76">
        <v>49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63</v>
      </c>
      <c r="BA21" s="76">
        <v>63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20664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20664</v>
      </c>
      <c r="L22" s="76">
        <v>2593</v>
      </c>
      <c r="M22" s="76">
        <v>18071</v>
      </c>
      <c r="N22" s="76">
        <f>SUM(O22,+V22,+AC22)</f>
        <v>21078</v>
      </c>
      <c r="O22" s="76">
        <f>SUM(P22:U22)</f>
        <v>2593</v>
      </c>
      <c r="P22" s="76">
        <v>2593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18071</v>
      </c>
      <c r="W22" s="76">
        <v>18071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414</v>
      </c>
      <c r="AD22" s="76">
        <v>414</v>
      </c>
      <c r="AE22" s="76">
        <v>0</v>
      </c>
      <c r="AF22" s="76">
        <f>SUM(AG22:AI22)</f>
        <v>47</v>
      </c>
      <c r="AG22" s="76">
        <v>47</v>
      </c>
      <c r="AH22" s="76">
        <v>0</v>
      </c>
      <c r="AI22" s="76">
        <v>0</v>
      </c>
      <c r="AJ22" s="76">
        <f>SUM(AK22:AS22)</f>
        <v>160</v>
      </c>
      <c r="AK22" s="76">
        <v>160</v>
      </c>
      <c r="AL22" s="76">
        <v>0</v>
      </c>
      <c r="AM22" s="76"/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47</v>
      </c>
      <c r="AU22" s="76">
        <v>47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29430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29430</v>
      </c>
      <c r="L23" s="76">
        <v>1002</v>
      </c>
      <c r="M23" s="76">
        <v>28428</v>
      </c>
      <c r="N23" s="76">
        <f>SUM(O23,+V23,+AC23)</f>
        <v>29430</v>
      </c>
      <c r="O23" s="76">
        <f>SUM(P23:U23)</f>
        <v>1002</v>
      </c>
      <c r="P23" s="76">
        <v>1002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28428</v>
      </c>
      <c r="W23" s="76">
        <v>28428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0</v>
      </c>
      <c r="AG23" s="76">
        <v>0</v>
      </c>
      <c r="AH23" s="76">
        <v>0</v>
      </c>
      <c r="AI23" s="76">
        <v>0</v>
      </c>
      <c r="AJ23" s="76">
        <f>SUM(AK23:AS23)</f>
        <v>51</v>
      </c>
      <c r="AK23" s="76">
        <v>51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11484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11484</v>
      </c>
      <c r="L24" s="76">
        <v>3407</v>
      </c>
      <c r="M24" s="76">
        <v>8077</v>
      </c>
      <c r="N24" s="76">
        <f>SUM(O24,+V24,+AC24)</f>
        <v>11484</v>
      </c>
      <c r="O24" s="76">
        <f>SUM(P24:U24)</f>
        <v>3407</v>
      </c>
      <c r="P24" s="76">
        <v>3407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8077</v>
      </c>
      <c r="W24" s="76">
        <v>8077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204</v>
      </c>
      <c r="AG24" s="76">
        <v>204</v>
      </c>
      <c r="AH24" s="76">
        <v>0</v>
      </c>
      <c r="AI24" s="76">
        <v>0</v>
      </c>
      <c r="AJ24" s="76">
        <f>SUM(AK24:AS24)</f>
        <v>1859</v>
      </c>
      <c r="AK24" s="76">
        <v>1667</v>
      </c>
      <c r="AL24" s="76">
        <v>0</v>
      </c>
      <c r="AM24" s="76">
        <v>0</v>
      </c>
      <c r="AN24" s="76">
        <v>0</v>
      </c>
      <c r="AO24" s="76">
        <v>0</v>
      </c>
      <c r="AP24" s="76">
        <v>192</v>
      </c>
      <c r="AQ24" s="76">
        <v>0</v>
      </c>
      <c r="AR24" s="76">
        <v>0</v>
      </c>
      <c r="AS24" s="76">
        <v>0</v>
      </c>
      <c r="AT24" s="76">
        <f>SUM(AU24:AY24)</f>
        <v>12</v>
      </c>
      <c r="AU24" s="76">
        <v>12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3</v>
      </c>
      <c r="BA24" s="76">
        <v>3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24037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24037</v>
      </c>
      <c r="L25" s="76">
        <v>1132</v>
      </c>
      <c r="M25" s="76">
        <v>22905</v>
      </c>
      <c r="N25" s="76">
        <f>SUM(O25,+V25,+AC25)</f>
        <v>24149</v>
      </c>
      <c r="O25" s="76">
        <f>SUM(P25:U25)</f>
        <v>1132</v>
      </c>
      <c r="P25" s="76">
        <v>1132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22905</v>
      </c>
      <c r="W25" s="76">
        <v>22905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112</v>
      </c>
      <c r="AD25" s="76">
        <v>112</v>
      </c>
      <c r="AE25" s="76">
        <v>0</v>
      </c>
      <c r="AF25" s="76">
        <f>SUM(AG25:AI25)</f>
        <v>41</v>
      </c>
      <c r="AG25" s="76">
        <v>41</v>
      </c>
      <c r="AH25" s="76">
        <v>0</v>
      </c>
      <c r="AI25" s="76">
        <v>0</v>
      </c>
      <c r="AJ25" s="76">
        <f>SUM(AK25:AS25)</f>
        <v>638</v>
      </c>
      <c r="AK25" s="76">
        <v>638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41</v>
      </c>
      <c r="AU25" s="76">
        <v>41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24568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24568</v>
      </c>
      <c r="L26" s="76">
        <v>5011</v>
      </c>
      <c r="M26" s="76">
        <v>19557</v>
      </c>
      <c r="N26" s="76">
        <f>SUM(O26,+V26,+AC26)</f>
        <v>24568</v>
      </c>
      <c r="O26" s="76">
        <f>SUM(P26:U26)</f>
        <v>5011</v>
      </c>
      <c r="P26" s="76">
        <v>5011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19557</v>
      </c>
      <c r="W26" s="76">
        <v>19557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35</v>
      </c>
      <c r="AG26" s="76">
        <v>35</v>
      </c>
      <c r="AH26" s="76">
        <v>0</v>
      </c>
      <c r="AI26" s="76">
        <v>0</v>
      </c>
      <c r="AJ26" s="76">
        <f>SUM(AK26:AS26)</f>
        <v>35</v>
      </c>
      <c r="AK26" s="76">
        <v>0</v>
      </c>
      <c r="AL26" s="76">
        <v>0</v>
      </c>
      <c r="AM26" s="76">
        <v>35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270</v>
      </c>
      <c r="BA26" s="76">
        <v>270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15149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15149</v>
      </c>
      <c r="L27" s="76">
        <v>3629</v>
      </c>
      <c r="M27" s="76">
        <v>11520</v>
      </c>
      <c r="N27" s="76">
        <f>SUM(O27,+V27,+AC27)</f>
        <v>15149</v>
      </c>
      <c r="O27" s="76">
        <f>SUM(P27:U27)</f>
        <v>3629</v>
      </c>
      <c r="P27" s="76">
        <v>3629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11520</v>
      </c>
      <c r="W27" s="76">
        <v>11520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103</v>
      </c>
      <c r="AG27" s="76">
        <v>103</v>
      </c>
      <c r="AH27" s="76">
        <v>0</v>
      </c>
      <c r="AI27" s="76">
        <v>0</v>
      </c>
      <c r="AJ27" s="76">
        <f>SUM(AK27:AS27)</f>
        <v>30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30</v>
      </c>
      <c r="AT27" s="76">
        <f>SUM(AU27:AY27)</f>
        <v>73</v>
      </c>
      <c r="AU27" s="76">
        <v>73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15666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15666</v>
      </c>
      <c r="L28" s="76">
        <v>2583</v>
      </c>
      <c r="M28" s="76">
        <v>13083</v>
      </c>
      <c r="N28" s="76">
        <f>SUM(O28,+V28,+AC28)</f>
        <v>15666</v>
      </c>
      <c r="O28" s="76">
        <f>SUM(P28:U28)</f>
        <v>2583</v>
      </c>
      <c r="P28" s="76">
        <v>2583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13083</v>
      </c>
      <c r="W28" s="76">
        <v>13083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431</v>
      </c>
      <c r="AG28" s="76">
        <v>431</v>
      </c>
      <c r="AH28" s="76">
        <v>0</v>
      </c>
      <c r="AI28" s="76">
        <v>0</v>
      </c>
      <c r="AJ28" s="76">
        <f>SUM(AK28:AS28)</f>
        <v>431</v>
      </c>
      <c r="AK28" s="76">
        <v>0</v>
      </c>
      <c r="AL28" s="76">
        <v>0</v>
      </c>
      <c r="AM28" s="76">
        <v>431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41</v>
      </c>
      <c r="AU28" s="76">
        <v>0</v>
      </c>
      <c r="AV28" s="76">
        <v>0</v>
      </c>
      <c r="AW28" s="76">
        <v>41</v>
      </c>
      <c r="AX28" s="76">
        <v>0</v>
      </c>
      <c r="AY28" s="76">
        <v>0</v>
      </c>
      <c r="AZ28" s="76">
        <f>SUM(BA28:BC28)</f>
        <v>119</v>
      </c>
      <c r="BA28" s="76">
        <v>119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4017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4017</v>
      </c>
      <c r="L29" s="76">
        <v>561</v>
      </c>
      <c r="M29" s="76">
        <v>3456</v>
      </c>
      <c r="N29" s="76">
        <f>SUM(O29,+V29,+AC29)</f>
        <v>4017</v>
      </c>
      <c r="O29" s="76">
        <f>SUM(P29:U29)</f>
        <v>561</v>
      </c>
      <c r="P29" s="76">
        <v>561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3456</v>
      </c>
      <c r="W29" s="76">
        <v>3456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0</v>
      </c>
      <c r="AG29" s="76">
        <v>0</v>
      </c>
      <c r="AH29" s="76">
        <v>0</v>
      </c>
      <c r="AI29" s="76">
        <v>0</v>
      </c>
      <c r="AJ29" s="76">
        <f>SUM(AK29:AS29)</f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5577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5577</v>
      </c>
      <c r="L30" s="76">
        <v>859</v>
      </c>
      <c r="M30" s="76">
        <v>4718</v>
      </c>
      <c r="N30" s="76">
        <f>SUM(O30,+V30,+AC30)</f>
        <v>5577</v>
      </c>
      <c r="O30" s="76">
        <f>SUM(P30:U30)</f>
        <v>859</v>
      </c>
      <c r="P30" s="76">
        <v>859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4718</v>
      </c>
      <c r="W30" s="76">
        <v>4718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26</v>
      </c>
      <c r="AG30" s="76">
        <v>26</v>
      </c>
      <c r="AH30" s="76">
        <v>0</v>
      </c>
      <c r="AI30" s="76">
        <v>0</v>
      </c>
      <c r="AJ30" s="76">
        <f>SUM(AK30:AS30)</f>
        <v>26</v>
      </c>
      <c r="AK30" s="76">
        <v>26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26</v>
      </c>
      <c r="AU30" s="76">
        <v>26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23559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23559</v>
      </c>
      <c r="L31" s="76">
        <v>4056</v>
      </c>
      <c r="M31" s="76">
        <v>19503</v>
      </c>
      <c r="N31" s="76">
        <f>SUM(O31,+V31,+AC31)</f>
        <v>23559</v>
      </c>
      <c r="O31" s="76">
        <f>SUM(P31:U31)</f>
        <v>4056</v>
      </c>
      <c r="P31" s="76">
        <v>4056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19503</v>
      </c>
      <c r="W31" s="76">
        <v>19503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670</v>
      </c>
      <c r="AG31" s="76">
        <v>670</v>
      </c>
      <c r="AH31" s="76">
        <v>0</v>
      </c>
      <c r="AI31" s="76">
        <v>0</v>
      </c>
      <c r="AJ31" s="76">
        <f>SUM(AK31:AS31)</f>
        <v>670</v>
      </c>
      <c r="AK31" s="76">
        <v>0</v>
      </c>
      <c r="AL31" s="76">
        <v>0</v>
      </c>
      <c r="AM31" s="76">
        <v>670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14324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14324</v>
      </c>
      <c r="L32" s="76">
        <v>2081</v>
      </c>
      <c r="M32" s="76">
        <v>12243</v>
      </c>
      <c r="N32" s="76">
        <f>SUM(O32,+V32,+AC32)</f>
        <v>14354</v>
      </c>
      <c r="O32" s="76">
        <f>SUM(P32:U32)</f>
        <v>2081</v>
      </c>
      <c r="P32" s="76">
        <v>2081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12243</v>
      </c>
      <c r="W32" s="76">
        <v>12243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30</v>
      </c>
      <c r="AD32" s="76">
        <v>30</v>
      </c>
      <c r="AE32" s="76">
        <v>0</v>
      </c>
      <c r="AF32" s="76">
        <f>SUM(AG32:AI32)</f>
        <v>0</v>
      </c>
      <c r="AG32" s="76">
        <v>0</v>
      </c>
      <c r="AH32" s="76">
        <v>0</v>
      </c>
      <c r="AI32" s="76">
        <v>0</v>
      </c>
      <c r="AJ32" s="76">
        <f>SUM(AK32:AS32)</f>
        <v>389</v>
      </c>
      <c r="AK32" s="76">
        <v>389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85</v>
      </c>
      <c r="B33" s="117" t="s">
        <v>139</v>
      </c>
      <c r="C33" s="70" t="s">
        <v>140</v>
      </c>
      <c r="D33" s="76">
        <f>SUM(E33,+H33,+K33)</f>
        <v>3174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3174</v>
      </c>
      <c r="L33" s="76">
        <v>1076</v>
      </c>
      <c r="M33" s="76">
        <v>2098</v>
      </c>
      <c r="N33" s="76">
        <f>SUM(O33,+V33,+AC33)</f>
        <v>3259</v>
      </c>
      <c r="O33" s="76">
        <f>SUM(P33:U33)</f>
        <v>1076</v>
      </c>
      <c r="P33" s="76">
        <v>1076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2098</v>
      </c>
      <c r="W33" s="76">
        <v>2098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85</v>
      </c>
      <c r="AD33" s="76">
        <v>85</v>
      </c>
      <c r="AE33" s="76">
        <v>0</v>
      </c>
      <c r="AF33" s="76">
        <f>SUM(AG33:AI33)</f>
        <v>86</v>
      </c>
      <c r="AG33" s="76">
        <v>86</v>
      </c>
      <c r="AH33" s="76">
        <v>0</v>
      </c>
      <c r="AI33" s="76">
        <v>0</v>
      </c>
      <c r="AJ33" s="76">
        <f>SUM(AK33:AS33)</f>
        <v>86</v>
      </c>
      <c r="AK33" s="76">
        <v>0</v>
      </c>
      <c r="AL33" s="76">
        <v>0</v>
      </c>
      <c r="AM33" s="76">
        <v>31</v>
      </c>
      <c r="AN33" s="76">
        <v>23</v>
      </c>
      <c r="AO33" s="76">
        <v>0</v>
      </c>
      <c r="AP33" s="76">
        <v>0</v>
      </c>
      <c r="AQ33" s="76">
        <v>0</v>
      </c>
      <c r="AR33" s="76">
        <v>0</v>
      </c>
      <c r="AS33" s="76">
        <v>32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85</v>
      </c>
      <c r="B34" s="117" t="s">
        <v>141</v>
      </c>
      <c r="C34" s="70" t="s">
        <v>142</v>
      </c>
      <c r="D34" s="76">
        <f>SUM(E34,+H34,+K34)</f>
        <v>12480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12480</v>
      </c>
      <c r="L34" s="76">
        <v>896</v>
      </c>
      <c r="M34" s="76">
        <v>11584</v>
      </c>
      <c r="N34" s="76">
        <f>SUM(O34,+V34,+AC34)</f>
        <v>12480</v>
      </c>
      <c r="O34" s="76">
        <f>SUM(P34:U34)</f>
        <v>896</v>
      </c>
      <c r="P34" s="76">
        <v>896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11584</v>
      </c>
      <c r="W34" s="76">
        <v>11584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339</v>
      </c>
      <c r="AG34" s="76">
        <v>339</v>
      </c>
      <c r="AH34" s="76">
        <v>0</v>
      </c>
      <c r="AI34" s="76">
        <v>0</v>
      </c>
      <c r="AJ34" s="76">
        <f>SUM(AK34:AS34)</f>
        <v>339</v>
      </c>
      <c r="AK34" s="76">
        <v>0</v>
      </c>
      <c r="AL34" s="76">
        <v>0</v>
      </c>
      <c r="AM34" s="76">
        <v>122</v>
      </c>
      <c r="AN34" s="76">
        <v>93</v>
      </c>
      <c r="AO34" s="76">
        <v>0</v>
      </c>
      <c r="AP34" s="76">
        <v>0</v>
      </c>
      <c r="AQ34" s="76">
        <v>0</v>
      </c>
      <c r="AR34" s="76">
        <v>0</v>
      </c>
      <c r="AS34" s="76">
        <v>124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85</v>
      </c>
      <c r="B35" s="117" t="s">
        <v>143</v>
      </c>
      <c r="C35" s="70" t="s">
        <v>144</v>
      </c>
      <c r="D35" s="76">
        <f>SUM(E35,+H35,+K35)</f>
        <v>6089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6089</v>
      </c>
      <c r="L35" s="76">
        <v>650</v>
      </c>
      <c r="M35" s="76">
        <v>5439</v>
      </c>
      <c r="N35" s="76">
        <f>SUM(O35,+V35,+AC35)</f>
        <v>6089</v>
      </c>
      <c r="O35" s="76">
        <f>SUM(P35:U35)</f>
        <v>650</v>
      </c>
      <c r="P35" s="76">
        <v>650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5439</v>
      </c>
      <c r="W35" s="76">
        <v>5439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165</v>
      </c>
      <c r="AG35" s="76">
        <v>165</v>
      </c>
      <c r="AH35" s="76">
        <v>0</v>
      </c>
      <c r="AI35" s="76">
        <v>0</v>
      </c>
      <c r="AJ35" s="76">
        <f>SUM(AK35:AS35)</f>
        <v>165</v>
      </c>
      <c r="AK35" s="76">
        <v>0</v>
      </c>
      <c r="AL35" s="76">
        <v>0</v>
      </c>
      <c r="AM35" s="76">
        <v>59</v>
      </c>
      <c r="AN35" s="76">
        <v>45</v>
      </c>
      <c r="AO35" s="76">
        <v>0</v>
      </c>
      <c r="AP35" s="76">
        <v>0</v>
      </c>
      <c r="AQ35" s="76">
        <v>0</v>
      </c>
      <c r="AR35" s="76">
        <v>0</v>
      </c>
      <c r="AS35" s="76">
        <v>61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85</v>
      </c>
      <c r="B36" s="117" t="s">
        <v>145</v>
      </c>
      <c r="C36" s="70" t="s">
        <v>146</v>
      </c>
      <c r="D36" s="76">
        <f>SUM(E36,+H36,+K36)</f>
        <v>3713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3713</v>
      </c>
      <c r="L36" s="76">
        <v>523</v>
      </c>
      <c r="M36" s="76">
        <v>3190</v>
      </c>
      <c r="N36" s="76">
        <f>SUM(O36,+V36,+AC36)</f>
        <v>3713</v>
      </c>
      <c r="O36" s="76">
        <f>SUM(P36:U36)</f>
        <v>523</v>
      </c>
      <c r="P36" s="76">
        <v>523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3190</v>
      </c>
      <c r="W36" s="76">
        <v>3190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101</v>
      </c>
      <c r="AG36" s="76">
        <v>101</v>
      </c>
      <c r="AH36" s="76">
        <v>0</v>
      </c>
      <c r="AI36" s="76">
        <v>0</v>
      </c>
      <c r="AJ36" s="76">
        <f>SUM(AK36:AS36)</f>
        <v>101</v>
      </c>
      <c r="AK36" s="76">
        <v>0</v>
      </c>
      <c r="AL36" s="76">
        <v>0</v>
      </c>
      <c r="AM36" s="76">
        <v>36</v>
      </c>
      <c r="AN36" s="76">
        <v>28</v>
      </c>
      <c r="AO36" s="76">
        <v>0</v>
      </c>
      <c r="AP36" s="76">
        <v>0</v>
      </c>
      <c r="AQ36" s="76">
        <v>0</v>
      </c>
      <c r="AR36" s="76">
        <v>0</v>
      </c>
      <c r="AS36" s="76">
        <v>37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85</v>
      </c>
      <c r="B37" s="117" t="s">
        <v>147</v>
      </c>
      <c r="C37" s="70" t="s">
        <v>148</v>
      </c>
      <c r="D37" s="76">
        <f>SUM(E37,+H37,+K37)</f>
        <v>21266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21266</v>
      </c>
      <c r="L37" s="76">
        <v>1814</v>
      </c>
      <c r="M37" s="76">
        <v>19452</v>
      </c>
      <c r="N37" s="76">
        <f>SUM(O37,+V37,+AC37)</f>
        <v>21268</v>
      </c>
      <c r="O37" s="76">
        <f>SUM(P37:U37)</f>
        <v>1814</v>
      </c>
      <c r="P37" s="76">
        <v>1814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19452</v>
      </c>
      <c r="W37" s="76">
        <v>19452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2</v>
      </c>
      <c r="AD37" s="76">
        <v>2</v>
      </c>
      <c r="AE37" s="76">
        <v>0</v>
      </c>
      <c r="AF37" s="76">
        <f>SUM(AG37:AI37)</f>
        <v>578</v>
      </c>
      <c r="AG37" s="76">
        <v>578</v>
      </c>
      <c r="AH37" s="76">
        <v>0</v>
      </c>
      <c r="AI37" s="76">
        <v>0</v>
      </c>
      <c r="AJ37" s="76">
        <f>SUM(AK37:AS37)</f>
        <v>578</v>
      </c>
      <c r="AK37" s="76">
        <v>0</v>
      </c>
      <c r="AL37" s="76">
        <v>0</v>
      </c>
      <c r="AM37" s="76">
        <v>207</v>
      </c>
      <c r="AN37" s="76">
        <v>159</v>
      </c>
      <c r="AO37" s="76">
        <v>0</v>
      </c>
      <c r="AP37" s="76">
        <v>0</v>
      </c>
      <c r="AQ37" s="76">
        <v>0</v>
      </c>
      <c r="AR37" s="76">
        <v>0</v>
      </c>
      <c r="AS37" s="76">
        <v>212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85</v>
      </c>
      <c r="B38" s="117" t="s">
        <v>149</v>
      </c>
      <c r="C38" s="70" t="s">
        <v>150</v>
      </c>
      <c r="D38" s="76">
        <f>SUM(E38,+H38,+K38)</f>
        <v>15241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15241</v>
      </c>
      <c r="L38" s="76">
        <v>748</v>
      </c>
      <c r="M38" s="76">
        <v>14493</v>
      </c>
      <c r="N38" s="76">
        <f>SUM(O38,+V38,+AC38)</f>
        <v>15241</v>
      </c>
      <c r="O38" s="76">
        <f>SUM(P38:U38)</f>
        <v>748</v>
      </c>
      <c r="P38" s="76">
        <v>748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14493</v>
      </c>
      <c r="W38" s="76">
        <v>14493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414</v>
      </c>
      <c r="AG38" s="76">
        <v>414</v>
      </c>
      <c r="AH38" s="76">
        <v>0</v>
      </c>
      <c r="AI38" s="76">
        <v>0</v>
      </c>
      <c r="AJ38" s="76">
        <f>SUM(AK38:AS38)</f>
        <v>414</v>
      </c>
      <c r="AK38" s="76">
        <v>0</v>
      </c>
      <c r="AL38" s="76">
        <v>0</v>
      </c>
      <c r="AM38" s="76">
        <v>149</v>
      </c>
      <c r="AN38" s="76">
        <v>113</v>
      </c>
      <c r="AO38" s="76">
        <v>0</v>
      </c>
      <c r="AP38" s="76">
        <v>0</v>
      </c>
      <c r="AQ38" s="76">
        <v>0</v>
      </c>
      <c r="AR38" s="76">
        <v>0</v>
      </c>
      <c r="AS38" s="76">
        <v>152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85</v>
      </c>
      <c r="B39" s="117" t="s">
        <v>151</v>
      </c>
      <c r="C39" s="70" t="s">
        <v>152</v>
      </c>
      <c r="D39" s="76">
        <f>SUM(E39,+H39,+K39)</f>
        <v>17526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17526</v>
      </c>
      <c r="L39" s="76">
        <v>1276</v>
      </c>
      <c r="M39" s="76">
        <v>16250</v>
      </c>
      <c r="N39" s="76">
        <f>SUM(O39,+V39,+AC39)</f>
        <v>17530</v>
      </c>
      <c r="O39" s="76">
        <f>SUM(P39:U39)</f>
        <v>1276</v>
      </c>
      <c r="P39" s="76">
        <v>1276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16250</v>
      </c>
      <c r="W39" s="76">
        <v>16250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4</v>
      </c>
      <c r="AD39" s="76">
        <v>4</v>
      </c>
      <c r="AE39" s="76">
        <v>0</v>
      </c>
      <c r="AF39" s="76">
        <f>SUM(AG39:AI39)</f>
        <v>476</v>
      </c>
      <c r="AG39" s="76">
        <v>476</v>
      </c>
      <c r="AH39" s="76">
        <v>0</v>
      </c>
      <c r="AI39" s="76">
        <v>0</v>
      </c>
      <c r="AJ39" s="76">
        <f>SUM(AK39:AS39)</f>
        <v>476</v>
      </c>
      <c r="AK39" s="76">
        <v>0</v>
      </c>
      <c r="AL39" s="76">
        <v>0</v>
      </c>
      <c r="AM39" s="76">
        <v>171</v>
      </c>
      <c r="AN39" s="76">
        <v>130</v>
      </c>
      <c r="AO39" s="76">
        <v>0</v>
      </c>
      <c r="AP39" s="76">
        <v>0</v>
      </c>
      <c r="AQ39" s="76">
        <v>0</v>
      </c>
      <c r="AR39" s="76">
        <v>0</v>
      </c>
      <c r="AS39" s="76">
        <v>175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85</v>
      </c>
      <c r="B40" s="117" t="s">
        <v>153</v>
      </c>
      <c r="C40" s="70" t="s">
        <v>154</v>
      </c>
      <c r="D40" s="76">
        <f>SUM(E40,+H40,+K40)</f>
        <v>3189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3189</v>
      </c>
      <c r="L40" s="76">
        <v>211</v>
      </c>
      <c r="M40" s="76">
        <v>2978</v>
      </c>
      <c r="N40" s="76">
        <f>SUM(O40,+V40,+AC40)</f>
        <v>3189</v>
      </c>
      <c r="O40" s="76">
        <f>SUM(P40:U40)</f>
        <v>211</v>
      </c>
      <c r="P40" s="76">
        <v>211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2978</v>
      </c>
      <c r="W40" s="76">
        <v>2978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6</v>
      </c>
      <c r="AG40" s="76">
        <v>6</v>
      </c>
      <c r="AH40" s="76">
        <v>0</v>
      </c>
      <c r="AI40" s="76">
        <v>0</v>
      </c>
      <c r="AJ40" s="76">
        <f>SUM(AK40:AS40)</f>
        <v>6</v>
      </c>
      <c r="AK40" s="76">
        <v>6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6</v>
      </c>
      <c r="AU40" s="76">
        <v>6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85</v>
      </c>
      <c r="B41" s="117" t="s">
        <v>155</v>
      </c>
      <c r="C41" s="70" t="s">
        <v>156</v>
      </c>
      <c r="D41" s="76">
        <f>SUM(E41,+H41,+K41)</f>
        <v>1697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1697</v>
      </c>
      <c r="L41" s="76">
        <v>206</v>
      </c>
      <c r="M41" s="76">
        <v>1491</v>
      </c>
      <c r="N41" s="76">
        <f>SUM(O41,+V41,+AC41)</f>
        <v>1697</v>
      </c>
      <c r="O41" s="76">
        <f>SUM(P41:U41)</f>
        <v>206</v>
      </c>
      <c r="P41" s="76">
        <v>206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1491</v>
      </c>
      <c r="W41" s="76">
        <v>1491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0</v>
      </c>
      <c r="AG41" s="76">
        <v>0</v>
      </c>
      <c r="AH41" s="76">
        <v>0</v>
      </c>
      <c r="AI41" s="76">
        <v>0</v>
      </c>
      <c r="AJ41" s="76">
        <f>SUM(AK41:AS41)</f>
        <v>5</v>
      </c>
      <c r="AK41" s="76">
        <v>5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/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6</v>
      </c>
      <c r="BA41" s="76">
        <v>6</v>
      </c>
      <c r="BB41" s="76">
        <v>0</v>
      </c>
      <c r="BC41" s="76">
        <v>0</v>
      </c>
    </row>
    <row r="42" spans="1:55" s="61" customFormat="1" ht="12" customHeight="1">
      <c r="A42" s="70" t="s">
        <v>85</v>
      </c>
      <c r="B42" s="117" t="s">
        <v>157</v>
      </c>
      <c r="C42" s="70" t="s">
        <v>158</v>
      </c>
      <c r="D42" s="76">
        <f>SUM(E42,+H42,+K42)</f>
        <v>1813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1813</v>
      </c>
      <c r="L42" s="76">
        <v>143</v>
      </c>
      <c r="M42" s="76">
        <v>1670</v>
      </c>
      <c r="N42" s="76">
        <f>SUM(O42,+V42,+AC42)</f>
        <v>1813</v>
      </c>
      <c r="O42" s="76">
        <f>SUM(P42:U42)</f>
        <v>143</v>
      </c>
      <c r="P42" s="76">
        <v>143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1670</v>
      </c>
      <c r="W42" s="76">
        <v>1670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5</v>
      </c>
      <c r="AG42" s="76">
        <v>5</v>
      </c>
      <c r="AH42" s="76">
        <v>0</v>
      </c>
      <c r="AI42" s="76">
        <v>0</v>
      </c>
      <c r="AJ42" s="76">
        <f>SUM(AK42:AS42)</f>
        <v>5</v>
      </c>
      <c r="AK42" s="76">
        <v>5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5</v>
      </c>
      <c r="AU42" s="76">
        <v>5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7</v>
      </c>
      <c r="BA42" s="76">
        <v>7</v>
      </c>
      <c r="BB42" s="76">
        <v>0</v>
      </c>
      <c r="BC42" s="76">
        <v>0</v>
      </c>
    </row>
    <row r="43" spans="1:55" s="61" customFormat="1" ht="12" customHeight="1">
      <c r="A43" s="70" t="s">
        <v>85</v>
      </c>
      <c r="B43" s="117" t="s">
        <v>159</v>
      </c>
      <c r="C43" s="70" t="s">
        <v>160</v>
      </c>
      <c r="D43" s="76">
        <f>SUM(E43,+H43,+K43)</f>
        <v>2390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2390</v>
      </c>
      <c r="L43" s="76">
        <v>696</v>
      </c>
      <c r="M43" s="76">
        <v>1694</v>
      </c>
      <c r="N43" s="76">
        <f>SUM(O43,+V43,+AC43)</f>
        <v>2390</v>
      </c>
      <c r="O43" s="76">
        <f>SUM(P43:U43)</f>
        <v>696</v>
      </c>
      <c r="P43" s="76">
        <v>696</v>
      </c>
      <c r="Q43" s="76">
        <v>0</v>
      </c>
      <c r="R43" s="76">
        <v>0</v>
      </c>
      <c r="S43" s="76">
        <v>0</v>
      </c>
      <c r="T43" s="76">
        <v>0</v>
      </c>
      <c r="U43" s="76"/>
      <c r="V43" s="76">
        <f>SUM(W43:AB43)</f>
        <v>1694</v>
      </c>
      <c r="W43" s="76">
        <v>1694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0</v>
      </c>
      <c r="AG43" s="76">
        <v>0</v>
      </c>
      <c r="AH43" s="76">
        <v>0</v>
      </c>
      <c r="AI43" s="76">
        <v>0</v>
      </c>
      <c r="AJ43" s="76">
        <f>SUM(AK43:AS43)</f>
        <v>8</v>
      </c>
      <c r="AK43" s="76">
        <v>8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/>
      <c r="AR43" s="76">
        <v>0</v>
      </c>
      <c r="AS43" s="76">
        <v>0</v>
      </c>
      <c r="AT43" s="76">
        <f>SUM(AU43:AY43)</f>
        <v>0</v>
      </c>
      <c r="AU43" s="76"/>
      <c r="AV43" s="76"/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85</v>
      </c>
      <c r="B44" s="117" t="s">
        <v>161</v>
      </c>
      <c r="C44" s="70" t="s">
        <v>162</v>
      </c>
      <c r="D44" s="76">
        <f>SUM(E44,+H44,+K44)</f>
        <v>3447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3447</v>
      </c>
      <c r="L44" s="76">
        <v>573</v>
      </c>
      <c r="M44" s="76">
        <v>2874</v>
      </c>
      <c r="N44" s="76">
        <f>SUM(O44,+V44,+AC44)</f>
        <v>3447</v>
      </c>
      <c r="O44" s="76">
        <f>SUM(P44:U44)</f>
        <v>573</v>
      </c>
      <c r="P44" s="76">
        <v>573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2874</v>
      </c>
      <c r="W44" s="76">
        <v>2874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11</v>
      </c>
      <c r="AG44" s="76">
        <v>11</v>
      </c>
      <c r="AH44" s="76">
        <v>0</v>
      </c>
      <c r="AI44" s="76">
        <v>0</v>
      </c>
      <c r="AJ44" s="76">
        <f>SUM(AK44:AS44)</f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11</v>
      </c>
      <c r="AU44" s="76">
        <v>11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14</v>
      </c>
      <c r="BA44" s="76">
        <v>14</v>
      </c>
      <c r="BB44" s="76">
        <v>0</v>
      </c>
      <c r="BC44" s="76">
        <v>0</v>
      </c>
    </row>
    <row r="45" spans="1:55" s="61" customFormat="1" ht="12" customHeight="1">
      <c r="A45" s="70" t="s">
        <v>85</v>
      </c>
      <c r="B45" s="117" t="s">
        <v>163</v>
      </c>
      <c r="C45" s="70" t="s">
        <v>164</v>
      </c>
      <c r="D45" s="76">
        <f>SUM(E45,+H45,+K45)</f>
        <v>3679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3679</v>
      </c>
      <c r="L45" s="76">
        <v>1469</v>
      </c>
      <c r="M45" s="76">
        <v>2210</v>
      </c>
      <c r="N45" s="76">
        <f>SUM(O45,+V45,+AC45)</f>
        <v>3679</v>
      </c>
      <c r="O45" s="76">
        <f>SUM(P45:U45)</f>
        <v>1469</v>
      </c>
      <c r="P45" s="76">
        <v>1469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2210</v>
      </c>
      <c r="W45" s="76">
        <v>2210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0</v>
      </c>
      <c r="AG45" s="76">
        <v>0</v>
      </c>
      <c r="AH45" s="76">
        <v>0</v>
      </c>
      <c r="AI45" s="76">
        <v>0</v>
      </c>
      <c r="AJ45" s="76">
        <f>SUM(AK45:AS45)</f>
        <v>13</v>
      </c>
      <c r="AK45" s="76">
        <v>13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f>SUM(AU45:AY45)</f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16</v>
      </c>
      <c r="BA45" s="76">
        <v>16</v>
      </c>
      <c r="BB45" s="76">
        <v>0</v>
      </c>
      <c r="BC45" s="76">
        <v>0</v>
      </c>
    </row>
    <row r="46" spans="1:55" s="61" customFormat="1" ht="12" customHeight="1">
      <c r="A46" s="70" t="s">
        <v>85</v>
      </c>
      <c r="B46" s="117" t="s">
        <v>165</v>
      </c>
      <c r="C46" s="70" t="s">
        <v>166</v>
      </c>
      <c r="D46" s="76">
        <f>SUM(E46,+H46,+K46)</f>
        <v>7313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7313</v>
      </c>
      <c r="L46" s="76">
        <v>1255</v>
      </c>
      <c r="M46" s="76">
        <v>6058</v>
      </c>
      <c r="N46" s="76">
        <f>SUM(O46,+V46,+AC46)</f>
        <v>7400</v>
      </c>
      <c r="O46" s="76">
        <f>SUM(P46:U46)</f>
        <v>1255</v>
      </c>
      <c r="P46" s="76">
        <v>1255</v>
      </c>
      <c r="Q46" s="76">
        <v>0</v>
      </c>
      <c r="R46" s="76">
        <v>0</v>
      </c>
      <c r="S46" s="76">
        <v>0</v>
      </c>
      <c r="T46" s="76">
        <v>0</v>
      </c>
      <c r="U46" s="76"/>
      <c r="V46" s="76">
        <f>SUM(W46:AB46)</f>
        <v>6058</v>
      </c>
      <c r="W46" s="76">
        <v>6058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87</v>
      </c>
      <c r="AD46" s="76">
        <v>87</v>
      </c>
      <c r="AE46" s="76">
        <v>0</v>
      </c>
      <c r="AF46" s="76">
        <f>SUM(AG46:AI46)</f>
        <v>0</v>
      </c>
      <c r="AG46" s="76">
        <v>0</v>
      </c>
      <c r="AH46" s="76">
        <v>0</v>
      </c>
      <c r="AI46" s="76">
        <v>0</v>
      </c>
      <c r="AJ46" s="76">
        <f>SUM(AK46:AS46)</f>
        <v>25</v>
      </c>
      <c r="AK46" s="76">
        <v>25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32</v>
      </c>
      <c r="BA46" s="76">
        <v>32</v>
      </c>
      <c r="BB46" s="76">
        <v>0</v>
      </c>
      <c r="BC46" s="76">
        <v>0</v>
      </c>
    </row>
    <row r="47" spans="1:55" s="61" customFormat="1" ht="12" customHeight="1">
      <c r="A47" s="70" t="s">
        <v>85</v>
      </c>
      <c r="B47" s="117" t="s">
        <v>167</v>
      </c>
      <c r="C47" s="70" t="s">
        <v>168</v>
      </c>
      <c r="D47" s="76">
        <f>SUM(E47,+H47,+K47)</f>
        <v>1993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1993</v>
      </c>
      <c r="L47" s="76">
        <v>187</v>
      </c>
      <c r="M47" s="76">
        <v>1806</v>
      </c>
      <c r="N47" s="76">
        <f>SUM(O47,+V47,+AC47)</f>
        <v>1993</v>
      </c>
      <c r="O47" s="76">
        <f>SUM(P47:U47)</f>
        <v>187</v>
      </c>
      <c r="P47" s="76">
        <v>187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1806</v>
      </c>
      <c r="W47" s="76">
        <v>1806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0</v>
      </c>
      <c r="AG47" s="76">
        <v>0</v>
      </c>
      <c r="AH47" s="76">
        <v>0</v>
      </c>
      <c r="AI47" s="76">
        <v>0</v>
      </c>
      <c r="AJ47" s="76">
        <f>SUM(AK47:AS47)</f>
        <v>5</v>
      </c>
      <c r="AK47" s="76">
        <v>5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/>
      <c r="AT47" s="76">
        <f>SUM(AU47:AY47)</f>
        <v>0</v>
      </c>
      <c r="AU47" s="76"/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7</v>
      </c>
      <c r="BA47" s="76">
        <v>7</v>
      </c>
      <c r="BB47" s="76">
        <v>0</v>
      </c>
      <c r="BC47" s="76">
        <v>0</v>
      </c>
    </row>
    <row r="48" spans="1:55" s="61" customFormat="1" ht="12" customHeight="1">
      <c r="A48" s="70" t="s">
        <v>85</v>
      </c>
      <c r="B48" s="117" t="s">
        <v>169</v>
      </c>
      <c r="C48" s="70" t="s">
        <v>170</v>
      </c>
      <c r="D48" s="76">
        <f>SUM(E48,+H48,+K48)</f>
        <v>9224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9224</v>
      </c>
      <c r="L48" s="76">
        <v>2388</v>
      </c>
      <c r="M48" s="76">
        <v>6836</v>
      </c>
      <c r="N48" s="76">
        <f>SUM(O48,+V48,+AC48)</f>
        <v>9224</v>
      </c>
      <c r="O48" s="76">
        <f>SUM(P48:U48)</f>
        <v>2388</v>
      </c>
      <c r="P48" s="76">
        <v>2388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6836</v>
      </c>
      <c r="W48" s="76">
        <v>6836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0</v>
      </c>
      <c r="AG48" s="76">
        <v>0</v>
      </c>
      <c r="AH48" s="76">
        <v>0</v>
      </c>
      <c r="AI48" s="76">
        <v>0</v>
      </c>
      <c r="AJ48" s="76">
        <f>SUM(AK48:AS48)</f>
        <v>23</v>
      </c>
      <c r="AK48" s="76">
        <v>23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0</v>
      </c>
      <c r="AU48" s="76"/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30</v>
      </c>
      <c r="BA48" s="76">
        <v>30</v>
      </c>
      <c r="BB48" s="76">
        <v>0</v>
      </c>
      <c r="BC48" s="76">
        <v>0</v>
      </c>
    </row>
    <row r="49" spans="1:55" s="61" customFormat="1" ht="12" customHeight="1">
      <c r="A49" s="70" t="s">
        <v>85</v>
      </c>
      <c r="B49" s="117" t="s">
        <v>171</v>
      </c>
      <c r="C49" s="70" t="s">
        <v>172</v>
      </c>
      <c r="D49" s="76">
        <f>SUM(E49,+H49,+K49)</f>
        <v>447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>
        <v>0</v>
      </c>
      <c r="J49" s="76">
        <v>0</v>
      </c>
      <c r="K49" s="76">
        <f>SUM(L49:M49)</f>
        <v>447</v>
      </c>
      <c r="L49" s="76">
        <v>171</v>
      </c>
      <c r="M49" s="76">
        <v>276</v>
      </c>
      <c r="N49" s="76">
        <f>SUM(O49,+V49,+AC49)</f>
        <v>447</v>
      </c>
      <c r="O49" s="76">
        <f>SUM(P49:U49)</f>
        <v>171</v>
      </c>
      <c r="P49" s="76">
        <v>171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276</v>
      </c>
      <c r="W49" s="76">
        <v>276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0</v>
      </c>
      <c r="AD49" s="76">
        <v>0</v>
      </c>
      <c r="AE49" s="76">
        <v>0</v>
      </c>
      <c r="AF49" s="76">
        <f>SUM(AG49:AI49)</f>
        <v>0</v>
      </c>
      <c r="AG49" s="76">
        <v>0</v>
      </c>
      <c r="AH49" s="76">
        <v>0</v>
      </c>
      <c r="AI49" s="76">
        <v>0</v>
      </c>
      <c r="AJ49" s="76">
        <f>SUM(AK49:AS49)</f>
        <v>22</v>
      </c>
      <c r="AK49" s="76">
        <v>22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0</v>
      </c>
      <c r="AU49" s="76"/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214</v>
      </c>
      <c r="C2" s="46" t="s">
        <v>86</v>
      </c>
      <c r="D2" s="187" t="s">
        <v>215</v>
      </c>
      <c r="E2" s="3"/>
      <c r="F2" s="3"/>
      <c r="G2" s="3"/>
      <c r="H2" s="3"/>
      <c r="I2" s="3"/>
      <c r="J2" s="3"/>
      <c r="K2" s="3"/>
      <c r="L2" s="3" t="str">
        <f>LEFT(C2,2)</f>
        <v>21</v>
      </c>
      <c r="M2" s="3" t="str">
        <f>IF(L2&lt;&gt;"",VLOOKUP(L2,$AI$6:$AJ$52,2,FALSE),"-")</f>
        <v>岐阜県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216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217</v>
      </c>
      <c r="G6" s="150"/>
      <c r="H6" s="39" t="s">
        <v>218</v>
      </c>
      <c r="I6" s="39" t="s">
        <v>219</v>
      </c>
      <c r="J6" s="39" t="s">
        <v>220</v>
      </c>
      <c r="K6" s="5" t="s">
        <v>221</v>
      </c>
      <c r="L6" s="16" t="s">
        <v>222</v>
      </c>
      <c r="M6" s="40" t="s">
        <v>223</v>
      </c>
      <c r="AF6" s="11">
        <f>+'水洗化人口等'!B6</f>
        <v>0</v>
      </c>
      <c r="AG6" s="11">
        <v>6</v>
      </c>
      <c r="AI6" s="43" t="s">
        <v>224</v>
      </c>
      <c r="AJ6" s="3" t="s">
        <v>53</v>
      </c>
    </row>
    <row r="7" spans="2:36" ht="16.5" customHeight="1">
      <c r="B7" s="151" t="s">
        <v>225</v>
      </c>
      <c r="C7" s="6" t="s">
        <v>226</v>
      </c>
      <c r="D7" s="17">
        <f>AD7</f>
        <v>144047</v>
      </c>
      <c r="F7" s="188" t="s">
        <v>227</v>
      </c>
      <c r="G7" s="7" t="s">
        <v>190</v>
      </c>
      <c r="H7" s="18">
        <f>AD14</f>
        <v>117214</v>
      </c>
      <c r="I7" s="18">
        <f>AD24</f>
        <v>523021</v>
      </c>
      <c r="J7" s="18">
        <f>SUM(H7:I7)</f>
        <v>640235</v>
      </c>
      <c r="K7" s="19">
        <f>IF(J$13&gt;0,J7/J$13,0)</f>
        <v>1</v>
      </c>
      <c r="L7" s="20">
        <f>AD34</f>
        <v>17027</v>
      </c>
      <c r="M7" s="21">
        <f>AD37</f>
        <v>890</v>
      </c>
      <c r="AA7" s="4" t="s">
        <v>226</v>
      </c>
      <c r="AB7" s="47" t="s">
        <v>228</v>
      </c>
      <c r="AC7" s="47" t="s">
        <v>229</v>
      </c>
      <c r="AD7" s="11">
        <f ca="1">IF(AD$2=0,INDIRECT(AB7&amp;"!"&amp;AC7&amp;$AG$2),0)</f>
        <v>144047</v>
      </c>
      <c r="AF7" s="43" t="str">
        <f>+'水洗化人口等'!B7</f>
        <v>21000</v>
      </c>
      <c r="AG7" s="11">
        <v>7</v>
      </c>
      <c r="AI7" s="43" t="s">
        <v>230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821</v>
      </c>
      <c r="F8" s="159"/>
      <c r="G8" s="7" t="s">
        <v>192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228</v>
      </c>
      <c r="AC8" s="47" t="s">
        <v>231</v>
      </c>
      <c r="AD8" s="11">
        <f ca="1">IF(AD$2=0,INDIRECT(AB8&amp;"!"&amp;AC8&amp;$AG$2),0)</f>
        <v>821</v>
      </c>
      <c r="AF8" s="43" t="str">
        <f>+'水洗化人口等'!B8</f>
        <v>21201</v>
      </c>
      <c r="AG8" s="11">
        <v>8</v>
      </c>
      <c r="AI8" s="43" t="s">
        <v>232</v>
      </c>
      <c r="AJ8" s="3" t="s">
        <v>51</v>
      </c>
    </row>
    <row r="9" spans="2:36" ht="16.5" customHeight="1">
      <c r="B9" s="153"/>
      <c r="C9" s="8" t="s">
        <v>233</v>
      </c>
      <c r="D9" s="23">
        <f>SUM(D7:D8)</f>
        <v>144868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234</v>
      </c>
      <c r="AB9" s="47" t="s">
        <v>228</v>
      </c>
      <c r="AC9" s="47" t="s">
        <v>235</v>
      </c>
      <c r="AD9" s="11">
        <f ca="1">IF(AD$2=0,INDIRECT(AB9&amp;"!"&amp;AC9&amp;$AG$2),0)</f>
        <v>1179343</v>
      </c>
      <c r="AF9" s="43" t="str">
        <f>+'水洗化人口等'!B9</f>
        <v>21202</v>
      </c>
      <c r="AG9" s="11">
        <v>9</v>
      </c>
      <c r="AI9" s="43" t="s">
        <v>236</v>
      </c>
      <c r="AJ9" s="3" t="s">
        <v>50</v>
      </c>
    </row>
    <row r="10" spans="2:36" ht="16.5" customHeight="1">
      <c r="B10" s="154" t="s">
        <v>237</v>
      </c>
      <c r="C10" s="189" t="s">
        <v>234</v>
      </c>
      <c r="D10" s="22">
        <f>AD9</f>
        <v>1179343</v>
      </c>
      <c r="F10" s="159"/>
      <c r="G10" s="7" t="s">
        <v>206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238</v>
      </c>
      <c r="M10" s="25" t="s">
        <v>238</v>
      </c>
      <c r="AA10" s="4" t="s">
        <v>239</v>
      </c>
      <c r="AB10" s="47" t="s">
        <v>228</v>
      </c>
      <c r="AC10" s="47" t="s">
        <v>240</v>
      </c>
      <c r="AD10" s="11">
        <f ca="1">IF(AD$2=0,INDIRECT(AB10&amp;"!"&amp;AC10&amp;$AG$2),0)</f>
        <v>10998</v>
      </c>
      <c r="AF10" s="43" t="str">
        <f>+'水洗化人口等'!B10</f>
        <v>21203</v>
      </c>
      <c r="AG10" s="11">
        <v>10</v>
      </c>
      <c r="AI10" s="43" t="s">
        <v>241</v>
      </c>
      <c r="AJ10" s="3" t="s">
        <v>49</v>
      </c>
    </row>
    <row r="11" spans="2:36" ht="16.5" customHeight="1">
      <c r="B11" s="155"/>
      <c r="C11" s="7" t="s">
        <v>239</v>
      </c>
      <c r="D11" s="22">
        <f>AD10</f>
        <v>10998</v>
      </c>
      <c r="F11" s="159"/>
      <c r="G11" s="7" t="s">
        <v>208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238</v>
      </c>
      <c r="M11" s="25" t="s">
        <v>238</v>
      </c>
      <c r="AA11" s="4" t="s">
        <v>242</v>
      </c>
      <c r="AB11" s="47" t="s">
        <v>228</v>
      </c>
      <c r="AC11" s="47" t="s">
        <v>243</v>
      </c>
      <c r="AD11" s="11">
        <f ca="1">IF(AD$2=0,INDIRECT(AB11&amp;"!"&amp;AC11&amp;$AG$2),0)</f>
        <v>698944</v>
      </c>
      <c r="AF11" s="43" t="str">
        <f>+'水洗化人口等'!B11</f>
        <v>21204</v>
      </c>
      <c r="AG11" s="11">
        <v>11</v>
      </c>
      <c r="AI11" s="43" t="s">
        <v>244</v>
      </c>
      <c r="AJ11" s="3" t="s">
        <v>48</v>
      </c>
    </row>
    <row r="12" spans="2:36" ht="16.5" customHeight="1">
      <c r="B12" s="155"/>
      <c r="C12" s="7" t="s">
        <v>242</v>
      </c>
      <c r="D12" s="22">
        <f>AD11</f>
        <v>698944</v>
      </c>
      <c r="F12" s="159"/>
      <c r="G12" s="7" t="s">
        <v>210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238</v>
      </c>
      <c r="M12" s="25" t="s">
        <v>238</v>
      </c>
      <c r="AA12" s="4" t="s">
        <v>245</v>
      </c>
      <c r="AB12" s="47" t="s">
        <v>228</v>
      </c>
      <c r="AC12" s="47" t="s">
        <v>246</v>
      </c>
      <c r="AD12" s="11">
        <f ca="1">IF(AD$2=0,INDIRECT(AB12&amp;"!"&amp;AC12&amp;$AG$2),0)</f>
        <v>352584</v>
      </c>
      <c r="AF12" s="43" t="str">
        <f>+'水洗化人口等'!B12</f>
        <v>21205</v>
      </c>
      <c r="AG12" s="11">
        <v>12</v>
      </c>
      <c r="AI12" s="43" t="s">
        <v>247</v>
      </c>
      <c r="AJ12" s="3" t="s">
        <v>47</v>
      </c>
    </row>
    <row r="13" spans="2:36" ht="16.5" customHeight="1">
      <c r="B13" s="156"/>
      <c r="C13" s="8" t="s">
        <v>233</v>
      </c>
      <c r="D13" s="23">
        <f>SUM(D10:D12)</f>
        <v>1889285</v>
      </c>
      <c r="F13" s="160"/>
      <c r="G13" s="7" t="s">
        <v>233</v>
      </c>
      <c r="H13" s="18">
        <f>SUM(H7:H12)</f>
        <v>117214</v>
      </c>
      <c r="I13" s="18">
        <f>SUM(I7:I12)</f>
        <v>523021</v>
      </c>
      <c r="J13" s="18">
        <f>SUM(J7:J12)</f>
        <v>640235</v>
      </c>
      <c r="K13" s="19">
        <v>1</v>
      </c>
      <c r="L13" s="24" t="s">
        <v>238</v>
      </c>
      <c r="M13" s="25" t="s">
        <v>238</v>
      </c>
      <c r="AA13" s="4" t="s">
        <v>60</v>
      </c>
      <c r="AB13" s="47" t="s">
        <v>228</v>
      </c>
      <c r="AC13" s="47" t="s">
        <v>248</v>
      </c>
      <c r="AD13" s="11">
        <f ca="1">IF(AD$2=0,INDIRECT(AB13&amp;"!"&amp;AC13&amp;$AG$2),0)</f>
        <v>52437</v>
      </c>
      <c r="AF13" s="43" t="str">
        <f>+'水洗化人口等'!B13</f>
        <v>21206</v>
      </c>
      <c r="AG13" s="11">
        <v>13</v>
      </c>
      <c r="AI13" s="43" t="s">
        <v>249</v>
      </c>
      <c r="AJ13" s="3" t="s">
        <v>46</v>
      </c>
    </row>
    <row r="14" spans="2:36" ht="16.5" customHeight="1" thickBot="1">
      <c r="B14" s="157" t="s">
        <v>250</v>
      </c>
      <c r="C14" s="158"/>
      <c r="D14" s="26">
        <f>SUM(D9,D13)</f>
        <v>2034153</v>
      </c>
      <c r="F14" s="161" t="s">
        <v>251</v>
      </c>
      <c r="G14" s="162"/>
      <c r="H14" s="18">
        <f>AD20</f>
        <v>1034</v>
      </c>
      <c r="I14" s="18">
        <f>AD30</f>
        <v>0</v>
      </c>
      <c r="J14" s="18">
        <f>SUM(H14:I14)</f>
        <v>1034</v>
      </c>
      <c r="K14" s="27" t="s">
        <v>238</v>
      </c>
      <c r="L14" s="24" t="s">
        <v>238</v>
      </c>
      <c r="M14" s="25" t="s">
        <v>238</v>
      </c>
      <c r="AA14" s="4" t="s">
        <v>190</v>
      </c>
      <c r="AB14" s="47" t="s">
        <v>252</v>
      </c>
      <c r="AC14" s="47" t="s">
        <v>246</v>
      </c>
      <c r="AD14" s="11">
        <f ca="1">IF(AD$2=0,INDIRECT(AB14&amp;"!"&amp;AC14&amp;$AG$2),0)</f>
        <v>117214</v>
      </c>
      <c r="AF14" s="43" t="str">
        <f>+'水洗化人口等'!B14</f>
        <v>21207</v>
      </c>
      <c r="AG14" s="11">
        <v>14</v>
      </c>
      <c r="AI14" s="43" t="s">
        <v>253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52437</v>
      </c>
      <c r="F15" s="157" t="s">
        <v>54</v>
      </c>
      <c r="G15" s="158"/>
      <c r="H15" s="28">
        <f>SUM(H13:H14)</f>
        <v>118248</v>
      </c>
      <c r="I15" s="28">
        <f>SUM(I13:I14)</f>
        <v>523021</v>
      </c>
      <c r="J15" s="28">
        <f>SUM(J13:J14)</f>
        <v>641269</v>
      </c>
      <c r="K15" s="29" t="s">
        <v>238</v>
      </c>
      <c r="L15" s="30">
        <f>SUM(L7:L9)</f>
        <v>17027</v>
      </c>
      <c r="M15" s="31">
        <f>SUM(M7:M9)</f>
        <v>890</v>
      </c>
      <c r="AA15" s="4" t="s">
        <v>192</v>
      </c>
      <c r="AB15" s="47" t="s">
        <v>252</v>
      </c>
      <c r="AC15" s="47" t="s">
        <v>254</v>
      </c>
      <c r="AD15" s="11">
        <f ca="1">IF(AD$2=0,INDIRECT(AB15&amp;"!"&amp;AC15&amp;$AG$2),0)</f>
        <v>0</v>
      </c>
      <c r="AF15" s="43" t="str">
        <f>+'水洗化人口等'!B15</f>
        <v>21208</v>
      </c>
      <c r="AG15" s="11">
        <v>15</v>
      </c>
      <c r="AI15" s="43" t="s">
        <v>255</v>
      </c>
      <c r="AJ15" s="3" t="s">
        <v>44</v>
      </c>
    </row>
    <row r="16" spans="2:36" ht="16.5" customHeight="1" thickBot="1">
      <c r="B16" s="190" t="s">
        <v>256</v>
      </c>
      <c r="AA16" s="4" t="s">
        <v>1</v>
      </c>
      <c r="AB16" s="47" t="s">
        <v>252</v>
      </c>
      <c r="AC16" s="47" t="s">
        <v>248</v>
      </c>
      <c r="AD16" s="11">
        <f ca="1">IF(AD$2=0,INDIRECT(AB16&amp;"!"&amp;AC16&amp;$AG$2),0)</f>
        <v>0</v>
      </c>
      <c r="AF16" s="43" t="str">
        <f>+'水洗化人口等'!B16</f>
        <v>21209</v>
      </c>
      <c r="AG16" s="11">
        <v>16</v>
      </c>
      <c r="AI16" s="43" t="s">
        <v>257</v>
      </c>
      <c r="AJ16" s="3" t="s">
        <v>43</v>
      </c>
    </row>
    <row r="17" spans="3:36" ht="16.5" customHeight="1" thickBot="1">
      <c r="C17" s="32">
        <f>AD12</f>
        <v>352584</v>
      </c>
      <c r="D17" s="4" t="s">
        <v>258</v>
      </c>
      <c r="J17" s="15"/>
      <c r="AA17" s="4" t="s">
        <v>206</v>
      </c>
      <c r="AB17" s="47" t="s">
        <v>252</v>
      </c>
      <c r="AC17" s="47" t="s">
        <v>259</v>
      </c>
      <c r="AD17" s="11">
        <f ca="1">IF(AD$2=0,INDIRECT(AB17&amp;"!"&amp;AC17&amp;$AG$2),0)</f>
        <v>0</v>
      </c>
      <c r="AF17" s="43" t="str">
        <f>+'水洗化人口等'!B17</f>
        <v>21210</v>
      </c>
      <c r="AG17" s="11">
        <v>17</v>
      </c>
      <c r="AI17" s="43" t="s">
        <v>260</v>
      </c>
      <c r="AJ17" s="3" t="s">
        <v>42</v>
      </c>
    </row>
    <row r="18" spans="6:36" ht="30" customHeight="1">
      <c r="F18" s="149" t="s">
        <v>261</v>
      </c>
      <c r="G18" s="150"/>
      <c r="H18" s="39" t="s">
        <v>218</v>
      </c>
      <c r="I18" s="39" t="s">
        <v>219</v>
      </c>
      <c r="J18" s="42" t="s">
        <v>220</v>
      </c>
      <c r="AA18" s="4" t="s">
        <v>208</v>
      </c>
      <c r="AB18" s="47" t="s">
        <v>252</v>
      </c>
      <c r="AC18" s="47" t="s">
        <v>262</v>
      </c>
      <c r="AD18" s="11">
        <f ca="1">IF(AD$2=0,INDIRECT(AB18&amp;"!"&amp;AC18&amp;$AG$2),0)</f>
        <v>0</v>
      </c>
      <c r="AF18" s="43" t="str">
        <f>+'水洗化人口等'!B18</f>
        <v>21211</v>
      </c>
      <c r="AG18" s="11">
        <v>18</v>
      </c>
      <c r="AI18" s="43" t="s">
        <v>263</v>
      </c>
      <c r="AJ18" s="3" t="s">
        <v>41</v>
      </c>
    </row>
    <row r="19" spans="3:36" ht="16.5" customHeight="1">
      <c r="C19" s="41" t="s">
        <v>264</v>
      </c>
      <c r="D19" s="10">
        <f>IF(D$14&gt;0,D13/D$14,0)</f>
        <v>0.9287821515884007</v>
      </c>
      <c r="F19" s="161" t="s">
        <v>265</v>
      </c>
      <c r="G19" s="162"/>
      <c r="H19" s="18">
        <f>AD21</f>
        <v>10679</v>
      </c>
      <c r="I19" s="18">
        <f>AD31</f>
        <v>0</v>
      </c>
      <c r="J19" s="22">
        <f>SUM(H19:I19)</f>
        <v>10679</v>
      </c>
      <c r="AA19" s="4" t="s">
        <v>210</v>
      </c>
      <c r="AB19" s="47" t="s">
        <v>252</v>
      </c>
      <c r="AC19" s="47" t="s">
        <v>266</v>
      </c>
      <c r="AD19" s="11">
        <f ca="1">IF(AD$2=0,INDIRECT(AB19&amp;"!"&amp;AC19&amp;$AG$2),0)</f>
        <v>0</v>
      </c>
      <c r="AF19" s="43" t="str">
        <f>+'水洗化人口等'!B19</f>
        <v>21212</v>
      </c>
      <c r="AG19" s="11">
        <v>19</v>
      </c>
      <c r="AI19" s="43" t="s">
        <v>267</v>
      </c>
      <c r="AJ19" s="3" t="s">
        <v>40</v>
      </c>
    </row>
    <row r="20" spans="3:36" ht="16.5" customHeight="1">
      <c r="C20" s="41" t="s">
        <v>268</v>
      </c>
      <c r="D20" s="10">
        <f>IF(D$14&gt;0,D9/D$14,0)</f>
        <v>0.07121784841159932</v>
      </c>
      <c r="F20" s="161" t="s">
        <v>269</v>
      </c>
      <c r="G20" s="162"/>
      <c r="H20" s="18">
        <f>AD22</f>
        <v>35430</v>
      </c>
      <c r="I20" s="18">
        <f>AD32</f>
        <v>0</v>
      </c>
      <c r="J20" s="22">
        <f>SUM(H20:I20)</f>
        <v>35430</v>
      </c>
      <c r="AA20" s="4" t="s">
        <v>251</v>
      </c>
      <c r="AB20" s="47" t="s">
        <v>252</v>
      </c>
      <c r="AC20" s="47" t="s">
        <v>270</v>
      </c>
      <c r="AD20" s="11">
        <f ca="1">IF(AD$2=0,INDIRECT(AB20&amp;"!"&amp;AC20&amp;$AG$2),0)</f>
        <v>1034</v>
      </c>
      <c r="AF20" s="43" t="str">
        <f>+'水洗化人口等'!B20</f>
        <v>21213</v>
      </c>
      <c r="AG20" s="11">
        <v>20</v>
      </c>
      <c r="AI20" s="43" t="s">
        <v>271</v>
      </c>
      <c r="AJ20" s="3" t="s">
        <v>39</v>
      </c>
    </row>
    <row r="21" spans="3:36" ht="16.5" customHeight="1">
      <c r="C21" s="41" t="s">
        <v>272</v>
      </c>
      <c r="D21" s="10">
        <f>IF(D$14&gt;0,D10/D$14,0)</f>
        <v>0.5797710398382029</v>
      </c>
      <c r="F21" s="161" t="s">
        <v>273</v>
      </c>
      <c r="G21" s="162"/>
      <c r="H21" s="18">
        <f>AD23</f>
        <v>71075</v>
      </c>
      <c r="I21" s="18">
        <f>AD33</f>
        <v>523021</v>
      </c>
      <c r="J21" s="22">
        <f>SUM(H21:I21)</f>
        <v>594096</v>
      </c>
      <c r="AA21" s="4" t="s">
        <v>265</v>
      </c>
      <c r="AB21" s="47" t="s">
        <v>252</v>
      </c>
      <c r="AC21" s="47" t="s">
        <v>274</v>
      </c>
      <c r="AD21" s="11">
        <f ca="1">IF(AD$2=0,INDIRECT(AB21&amp;"!"&amp;AC21&amp;$AG$2),0)</f>
        <v>10679</v>
      </c>
      <c r="AF21" s="43" t="str">
        <f>+'水洗化人口等'!B21</f>
        <v>21214</v>
      </c>
      <c r="AG21" s="11">
        <v>21</v>
      </c>
      <c r="AI21" s="43" t="s">
        <v>275</v>
      </c>
      <c r="AJ21" s="3" t="s">
        <v>38</v>
      </c>
    </row>
    <row r="22" spans="3:36" ht="16.5" customHeight="1" thickBot="1">
      <c r="C22" s="41" t="s">
        <v>276</v>
      </c>
      <c r="D22" s="10">
        <f>IF(D$14&gt;0,D12/D$14,0)</f>
        <v>0.3436044388008178</v>
      </c>
      <c r="F22" s="157" t="s">
        <v>54</v>
      </c>
      <c r="G22" s="158"/>
      <c r="H22" s="28">
        <f>SUM(H19:H21)</f>
        <v>117184</v>
      </c>
      <c r="I22" s="28">
        <f>SUM(I19:I21)</f>
        <v>523021</v>
      </c>
      <c r="J22" s="33">
        <f>SUM(J19:J21)</f>
        <v>640205</v>
      </c>
      <c r="AA22" s="4" t="s">
        <v>269</v>
      </c>
      <c r="AB22" s="47" t="s">
        <v>252</v>
      </c>
      <c r="AC22" s="47" t="s">
        <v>277</v>
      </c>
      <c r="AD22" s="11">
        <f ca="1">IF(AD$2=0,INDIRECT(AB22&amp;"!"&amp;AC22&amp;$AG$2),0)</f>
        <v>35430</v>
      </c>
      <c r="AF22" s="43" t="str">
        <f>+'水洗化人口等'!B22</f>
        <v>21215</v>
      </c>
      <c r="AG22" s="11">
        <v>22</v>
      </c>
      <c r="AI22" s="43" t="s">
        <v>278</v>
      </c>
      <c r="AJ22" s="3" t="s">
        <v>37</v>
      </c>
    </row>
    <row r="23" spans="3:36" ht="16.5" customHeight="1">
      <c r="C23" s="41" t="s">
        <v>279</v>
      </c>
      <c r="D23" s="10">
        <f>IF(D$14&gt;0,C17/D$14,0)</f>
        <v>0.17333209448846768</v>
      </c>
      <c r="F23" s="9"/>
      <c r="J23" s="34"/>
      <c r="AA23" s="4" t="s">
        <v>273</v>
      </c>
      <c r="AB23" s="47" t="s">
        <v>252</v>
      </c>
      <c r="AC23" s="47" t="s">
        <v>280</v>
      </c>
      <c r="AD23" s="11">
        <f ca="1">IF(AD$2=0,INDIRECT(AB23&amp;"!"&amp;AC23&amp;$AG$2),0)</f>
        <v>71075</v>
      </c>
      <c r="AF23" s="43" t="str">
        <f>+'水洗化人口等'!B23</f>
        <v>21216</v>
      </c>
      <c r="AG23" s="11">
        <v>23</v>
      </c>
      <c r="AI23" s="43" t="s">
        <v>281</v>
      </c>
      <c r="AJ23" s="3" t="s">
        <v>36</v>
      </c>
    </row>
    <row r="24" spans="3:36" ht="16.5" customHeight="1" thickBot="1">
      <c r="C24" s="41" t="s">
        <v>282</v>
      </c>
      <c r="D24" s="10">
        <f>IF(D$9&gt;0,D7/D$9,0)</f>
        <v>0.9943327719026976</v>
      </c>
      <c r="J24" s="35" t="s">
        <v>283</v>
      </c>
      <c r="AA24" s="4" t="s">
        <v>190</v>
      </c>
      <c r="AB24" s="47" t="s">
        <v>252</v>
      </c>
      <c r="AC24" s="47" t="s">
        <v>284</v>
      </c>
      <c r="AD24" s="11">
        <f ca="1">IF(AD$2=0,INDIRECT(AB24&amp;"!"&amp;AC24&amp;$AG$2),0)</f>
        <v>523021</v>
      </c>
      <c r="AF24" s="43" t="str">
        <f>+'水洗化人口等'!B24</f>
        <v>21217</v>
      </c>
      <c r="AG24" s="11">
        <v>24</v>
      </c>
      <c r="AI24" s="43" t="s">
        <v>285</v>
      </c>
      <c r="AJ24" s="3" t="s">
        <v>35</v>
      </c>
    </row>
    <row r="25" spans="3:36" ht="16.5" customHeight="1">
      <c r="C25" s="41" t="s">
        <v>286</v>
      </c>
      <c r="D25" s="10">
        <f>IF(D$9&gt;0,D8/D$9,0)</f>
        <v>0.005667228097302372</v>
      </c>
      <c r="F25" s="176" t="s">
        <v>6</v>
      </c>
      <c r="G25" s="177"/>
      <c r="H25" s="177"/>
      <c r="I25" s="169" t="s">
        <v>287</v>
      </c>
      <c r="J25" s="171" t="s">
        <v>288</v>
      </c>
      <c r="AA25" s="4" t="s">
        <v>192</v>
      </c>
      <c r="AB25" s="47" t="s">
        <v>252</v>
      </c>
      <c r="AC25" s="47" t="s">
        <v>289</v>
      </c>
      <c r="AD25" s="11">
        <f ca="1">IF(AD$2=0,INDIRECT(AB25&amp;"!"&amp;AC25&amp;$AG$2),0)</f>
        <v>0</v>
      </c>
      <c r="AF25" s="43" t="str">
        <f>+'水洗化人口等'!B25</f>
        <v>21218</v>
      </c>
      <c r="AG25" s="11">
        <v>25</v>
      </c>
      <c r="AI25" s="43" t="s">
        <v>290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252</v>
      </c>
      <c r="AC26" s="47" t="s">
        <v>291</v>
      </c>
      <c r="AD26" s="11">
        <f ca="1">IF(AD$2=0,INDIRECT(AB26&amp;"!"&amp;AC26&amp;$AG$2),0)</f>
        <v>0</v>
      </c>
      <c r="AF26" s="43" t="str">
        <f>+'水洗化人口等'!B26</f>
        <v>21219</v>
      </c>
      <c r="AG26" s="11">
        <v>26</v>
      </c>
      <c r="AI26" s="43" t="s">
        <v>292</v>
      </c>
      <c r="AJ26" s="3" t="s">
        <v>33</v>
      </c>
    </row>
    <row r="27" spans="6:36" ht="16.5" customHeight="1">
      <c r="F27" s="166" t="s">
        <v>195</v>
      </c>
      <c r="G27" s="167"/>
      <c r="H27" s="168"/>
      <c r="I27" s="20">
        <f>AD40</f>
        <v>18874</v>
      </c>
      <c r="J27" s="36">
        <f>AD49</f>
        <v>391</v>
      </c>
      <c r="AA27" s="4" t="s">
        <v>206</v>
      </c>
      <c r="AB27" s="47" t="s">
        <v>252</v>
      </c>
      <c r="AC27" s="47" t="s">
        <v>293</v>
      </c>
      <c r="AD27" s="11">
        <f ca="1">IF(AD$2=0,INDIRECT(AB27&amp;"!"&amp;AC27&amp;$AG$2),0)</f>
        <v>0</v>
      </c>
      <c r="AF27" s="43" t="str">
        <f>+'水洗化人口等'!B27</f>
        <v>21220</v>
      </c>
      <c r="AG27" s="11">
        <v>27</v>
      </c>
      <c r="AI27" s="43" t="s">
        <v>294</v>
      </c>
      <c r="AJ27" s="3" t="s">
        <v>32</v>
      </c>
    </row>
    <row r="28" spans="6:36" ht="16.5" customHeight="1">
      <c r="F28" s="173" t="s">
        <v>295</v>
      </c>
      <c r="G28" s="174"/>
      <c r="H28" s="175"/>
      <c r="I28" s="20">
        <f>AD41</f>
        <v>266</v>
      </c>
      <c r="J28" s="36">
        <f>AD50</f>
        <v>0</v>
      </c>
      <c r="AA28" s="4" t="s">
        <v>208</v>
      </c>
      <c r="AB28" s="47" t="s">
        <v>252</v>
      </c>
      <c r="AC28" s="47" t="s">
        <v>296</v>
      </c>
      <c r="AD28" s="11">
        <f ca="1">IF(AD$2=0,INDIRECT(AB28&amp;"!"&amp;AC28&amp;$AG$2),0)</f>
        <v>0</v>
      </c>
      <c r="AF28" s="43" t="str">
        <f>+'水洗化人口等'!B28</f>
        <v>21221</v>
      </c>
      <c r="AG28" s="11">
        <v>28</v>
      </c>
      <c r="AI28" s="43" t="s">
        <v>297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13638</v>
      </c>
      <c r="J29" s="36">
        <f>AD51</f>
        <v>317</v>
      </c>
      <c r="AA29" s="4" t="s">
        <v>210</v>
      </c>
      <c r="AB29" s="47" t="s">
        <v>252</v>
      </c>
      <c r="AC29" s="47" t="s">
        <v>298</v>
      </c>
      <c r="AD29" s="11">
        <f ca="1">IF(AD$2=0,INDIRECT(AB29&amp;"!"&amp;AC29&amp;$AG$2),0)</f>
        <v>0</v>
      </c>
      <c r="AF29" s="43" t="str">
        <f>+'水洗化人口等'!B29</f>
        <v>21302</v>
      </c>
      <c r="AG29" s="11">
        <v>29</v>
      </c>
      <c r="AI29" s="43" t="s">
        <v>299</v>
      </c>
      <c r="AJ29" s="3" t="s">
        <v>30</v>
      </c>
    </row>
    <row r="30" spans="6:36" ht="16.5" customHeight="1">
      <c r="F30" s="166" t="s">
        <v>192</v>
      </c>
      <c r="G30" s="167"/>
      <c r="H30" s="168"/>
      <c r="I30" s="20">
        <f>AD43</f>
        <v>880</v>
      </c>
      <c r="J30" s="36">
        <f>AD52</f>
        <v>0</v>
      </c>
      <c r="AA30" s="4" t="s">
        <v>251</v>
      </c>
      <c r="AB30" s="47" t="s">
        <v>252</v>
      </c>
      <c r="AC30" s="47" t="s">
        <v>300</v>
      </c>
      <c r="AD30" s="11">
        <f ca="1">IF(AD$2=0,INDIRECT(AB30&amp;"!"&amp;AC30&amp;$AG$2),0)</f>
        <v>0</v>
      </c>
      <c r="AF30" s="43" t="str">
        <f>+'水洗化人口等'!B30</f>
        <v>21303</v>
      </c>
      <c r="AG30" s="11">
        <v>30</v>
      </c>
      <c r="AI30" s="43" t="s">
        <v>301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265</v>
      </c>
      <c r="AB31" s="47" t="s">
        <v>252</v>
      </c>
      <c r="AC31" s="47" t="s">
        <v>229</v>
      </c>
      <c r="AD31" s="11">
        <f ca="1">IF(AD$2=0,INDIRECT(AB31&amp;"!"&amp;AC31&amp;$AG$2),0)</f>
        <v>0</v>
      </c>
      <c r="AF31" s="43" t="str">
        <f>+'水洗化人口等'!B31</f>
        <v>21341</v>
      </c>
      <c r="AG31" s="11">
        <v>31</v>
      </c>
      <c r="AI31" s="43" t="s">
        <v>302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279</v>
      </c>
      <c r="J32" s="25" t="s">
        <v>238</v>
      </c>
      <c r="AA32" s="4" t="s">
        <v>269</v>
      </c>
      <c r="AB32" s="47" t="s">
        <v>252</v>
      </c>
      <c r="AC32" s="47" t="s">
        <v>303</v>
      </c>
      <c r="AD32" s="11">
        <f ca="1">IF(AD$2=0,INDIRECT(AB32&amp;"!"&amp;AC32&amp;$AG$2),0)</f>
        <v>0</v>
      </c>
      <c r="AF32" s="43" t="str">
        <f>+'水洗化人口等'!B32</f>
        <v>21361</v>
      </c>
      <c r="AG32" s="11">
        <v>32</v>
      </c>
      <c r="AI32" s="43" t="s">
        <v>304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238</v>
      </c>
      <c r="AA33" s="4" t="s">
        <v>273</v>
      </c>
      <c r="AB33" s="47" t="s">
        <v>252</v>
      </c>
      <c r="AC33" s="47" t="s">
        <v>240</v>
      </c>
      <c r="AD33" s="11">
        <f ca="1">IF(AD$2=0,INDIRECT(AB33&amp;"!"&amp;AC33&amp;$AG$2),0)</f>
        <v>523021</v>
      </c>
      <c r="AF33" s="43" t="str">
        <f>+'水洗化人口等'!B33</f>
        <v>21362</v>
      </c>
      <c r="AG33" s="11">
        <v>33</v>
      </c>
      <c r="AI33" s="43" t="s">
        <v>305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238</v>
      </c>
      <c r="AA34" s="4" t="s">
        <v>190</v>
      </c>
      <c r="AB34" s="47" t="s">
        <v>252</v>
      </c>
      <c r="AC34" s="47" t="s">
        <v>306</v>
      </c>
      <c r="AD34" s="47">
        <f ca="1">IF(AD$2=0,INDIRECT(AB34&amp;"!"&amp;AC34&amp;$AG$2),0)</f>
        <v>17027</v>
      </c>
      <c r="AF34" s="43" t="str">
        <f>+'水洗化人口等'!B34</f>
        <v>21381</v>
      </c>
      <c r="AG34" s="11">
        <v>34</v>
      </c>
      <c r="AI34" s="43" t="s">
        <v>307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1839</v>
      </c>
      <c r="J35" s="25" t="s">
        <v>238</v>
      </c>
      <c r="AA35" s="4" t="s">
        <v>192</v>
      </c>
      <c r="AB35" s="47" t="s">
        <v>252</v>
      </c>
      <c r="AC35" s="47" t="s">
        <v>308</v>
      </c>
      <c r="AD35" s="47">
        <f ca="1">IF(AD$2=0,INDIRECT(AB35&amp;"!"&amp;AC35&amp;$AG$2),0)</f>
        <v>0</v>
      </c>
      <c r="AF35" s="43" t="str">
        <f>+'水洗化人口等'!B35</f>
        <v>21382</v>
      </c>
      <c r="AG35" s="11">
        <v>35</v>
      </c>
      <c r="AI35" s="43" t="s">
        <v>309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35776</v>
      </c>
      <c r="J36" s="38">
        <f>SUM(J27:J31)</f>
        <v>708</v>
      </c>
      <c r="AA36" s="4" t="s">
        <v>1</v>
      </c>
      <c r="AB36" s="47" t="s">
        <v>252</v>
      </c>
      <c r="AC36" s="47" t="s">
        <v>310</v>
      </c>
      <c r="AD36" s="47">
        <f ca="1">IF(AD$2=0,INDIRECT(AB36&amp;"!"&amp;AC36&amp;$AG$2),0)</f>
        <v>0</v>
      </c>
      <c r="AF36" s="43" t="str">
        <f>+'水洗化人口等'!B36</f>
        <v>21383</v>
      </c>
      <c r="AG36" s="11">
        <v>36</v>
      </c>
      <c r="AI36" s="43" t="s">
        <v>311</v>
      </c>
      <c r="AJ36" s="3" t="s">
        <v>23</v>
      </c>
    </row>
    <row r="37" spans="27:36" ht="13.5">
      <c r="AA37" s="4" t="s">
        <v>190</v>
      </c>
      <c r="AB37" s="47" t="s">
        <v>252</v>
      </c>
      <c r="AC37" s="47" t="s">
        <v>312</v>
      </c>
      <c r="AD37" s="47">
        <f ca="1">IF(AD$2=0,INDIRECT(AB37&amp;"!"&amp;AC37&amp;$AG$2),0)</f>
        <v>890</v>
      </c>
      <c r="AF37" s="43" t="str">
        <f>+'水洗化人口等'!B37</f>
        <v>21401</v>
      </c>
      <c r="AG37" s="11">
        <v>37</v>
      </c>
      <c r="AI37" s="43" t="s">
        <v>313</v>
      </c>
      <c r="AJ37" s="3" t="s">
        <v>22</v>
      </c>
    </row>
    <row r="38" spans="27:36" ht="13.5" hidden="1">
      <c r="AA38" s="4" t="s">
        <v>192</v>
      </c>
      <c r="AB38" s="47" t="s">
        <v>252</v>
      </c>
      <c r="AC38" s="47" t="s">
        <v>314</v>
      </c>
      <c r="AD38" s="47">
        <f ca="1">IF(AD$2=0,INDIRECT(AB38&amp;"!"&amp;AC38&amp;$AG$2),0)</f>
        <v>0</v>
      </c>
      <c r="AF38" s="43" t="str">
        <f>+'水洗化人口等'!B38</f>
        <v>21403</v>
      </c>
      <c r="AG38" s="11">
        <v>38</v>
      </c>
      <c r="AI38" s="43" t="s">
        <v>315</v>
      </c>
      <c r="AJ38" s="3" t="s">
        <v>21</v>
      </c>
    </row>
    <row r="39" spans="27:36" ht="13.5" hidden="1">
      <c r="AA39" s="4" t="s">
        <v>1</v>
      </c>
      <c r="AB39" s="47" t="s">
        <v>252</v>
      </c>
      <c r="AC39" s="47" t="s">
        <v>316</v>
      </c>
      <c r="AD39" s="47">
        <f ca="1">IF(AD$2=0,INDIRECT(AB39&amp;"!"&amp;AC39&amp;$AG$2),0)</f>
        <v>0</v>
      </c>
      <c r="AF39" s="43" t="str">
        <f>+'水洗化人口等'!B39</f>
        <v>21404</v>
      </c>
      <c r="AG39" s="11">
        <v>39</v>
      </c>
      <c r="AI39" s="43" t="s">
        <v>317</v>
      </c>
      <c r="AJ39" s="3" t="s">
        <v>20</v>
      </c>
    </row>
    <row r="40" spans="27:36" ht="13.5" hidden="1">
      <c r="AA40" s="4" t="s">
        <v>195</v>
      </c>
      <c r="AB40" s="47" t="s">
        <v>252</v>
      </c>
      <c r="AC40" s="47" t="s">
        <v>318</v>
      </c>
      <c r="AD40" s="47">
        <f ca="1">IF(AD$2=0,INDIRECT(AB40&amp;"!"&amp;AC40&amp;$AG$2),0)</f>
        <v>18874</v>
      </c>
      <c r="AF40" s="43" t="str">
        <f>+'水洗化人口等'!B40</f>
        <v>21421</v>
      </c>
      <c r="AG40" s="11">
        <v>40</v>
      </c>
      <c r="AI40" s="43" t="s">
        <v>319</v>
      </c>
      <c r="AJ40" s="3" t="s">
        <v>19</v>
      </c>
    </row>
    <row r="41" spans="27:36" ht="13.5" hidden="1">
      <c r="AA41" s="4" t="s">
        <v>295</v>
      </c>
      <c r="AB41" s="47" t="s">
        <v>252</v>
      </c>
      <c r="AC41" s="47" t="s">
        <v>320</v>
      </c>
      <c r="AD41" s="47">
        <f ca="1">IF(AD$2=0,INDIRECT(AB41&amp;"!"&amp;AC41&amp;$AG$2),0)</f>
        <v>266</v>
      </c>
      <c r="AF41" s="43" t="str">
        <f>+'水洗化人口等'!B41</f>
        <v>21501</v>
      </c>
      <c r="AG41" s="11">
        <v>41</v>
      </c>
      <c r="AI41" s="43" t="s">
        <v>321</v>
      </c>
      <c r="AJ41" s="3" t="s">
        <v>18</v>
      </c>
    </row>
    <row r="42" spans="27:36" ht="13.5" hidden="1">
      <c r="AA42" s="4" t="s">
        <v>0</v>
      </c>
      <c r="AB42" s="47" t="s">
        <v>252</v>
      </c>
      <c r="AC42" s="47" t="s">
        <v>322</v>
      </c>
      <c r="AD42" s="47">
        <f ca="1">IF(AD$2=0,INDIRECT(AB42&amp;"!"&amp;AC42&amp;$AG$2),0)</f>
        <v>13638</v>
      </c>
      <c r="AF42" s="43" t="str">
        <f>+'水洗化人口等'!B42</f>
        <v>21502</v>
      </c>
      <c r="AG42" s="11">
        <v>42</v>
      </c>
      <c r="AI42" s="43" t="s">
        <v>323</v>
      </c>
      <c r="AJ42" s="3" t="s">
        <v>17</v>
      </c>
    </row>
    <row r="43" spans="27:36" ht="13.5" hidden="1">
      <c r="AA43" s="4" t="s">
        <v>192</v>
      </c>
      <c r="AB43" s="47" t="s">
        <v>252</v>
      </c>
      <c r="AC43" s="47" t="s">
        <v>324</v>
      </c>
      <c r="AD43" s="47">
        <f ca="1">IF(AD$2=0,INDIRECT(AB43&amp;"!"&amp;AC43&amp;$AG$2),0)</f>
        <v>880</v>
      </c>
      <c r="AF43" s="43" t="str">
        <f>+'水洗化人口等'!B43</f>
        <v>21503</v>
      </c>
      <c r="AG43" s="11">
        <v>43</v>
      </c>
      <c r="AI43" s="43" t="s">
        <v>325</v>
      </c>
      <c r="AJ43" s="3" t="s">
        <v>16</v>
      </c>
    </row>
    <row r="44" spans="27:36" ht="13.5" hidden="1">
      <c r="AA44" s="4" t="s">
        <v>1</v>
      </c>
      <c r="AB44" s="47" t="s">
        <v>252</v>
      </c>
      <c r="AC44" s="47" t="s">
        <v>326</v>
      </c>
      <c r="AD44" s="47">
        <f ca="1">IF(AD$2=0,INDIRECT(AB44&amp;"!"&amp;AC44&amp;$AG$2),0)</f>
        <v>0</v>
      </c>
      <c r="AF44" s="43" t="str">
        <f>+'水洗化人口等'!B44</f>
        <v>21504</v>
      </c>
      <c r="AG44" s="11">
        <v>44</v>
      </c>
      <c r="AI44" s="43" t="s">
        <v>327</v>
      </c>
      <c r="AJ44" s="3" t="s">
        <v>15</v>
      </c>
    </row>
    <row r="45" spans="27:36" ht="13.5" hidden="1">
      <c r="AA45" s="4" t="s">
        <v>2</v>
      </c>
      <c r="AB45" s="47" t="s">
        <v>252</v>
      </c>
      <c r="AC45" s="47" t="s">
        <v>328</v>
      </c>
      <c r="AD45" s="47">
        <f ca="1">IF(AD$2=0,INDIRECT(AB45&amp;"!"&amp;AC45&amp;$AG$2),0)</f>
        <v>279</v>
      </c>
      <c r="AF45" s="43" t="str">
        <f>+'水洗化人口等'!B45</f>
        <v>21505</v>
      </c>
      <c r="AG45" s="11">
        <v>45</v>
      </c>
      <c r="AI45" s="43" t="s">
        <v>329</v>
      </c>
      <c r="AJ45" s="3" t="s">
        <v>14</v>
      </c>
    </row>
    <row r="46" spans="27:36" ht="13.5" hidden="1">
      <c r="AA46" s="4" t="s">
        <v>3</v>
      </c>
      <c r="AB46" s="47" t="s">
        <v>252</v>
      </c>
      <c r="AC46" s="47" t="s">
        <v>330</v>
      </c>
      <c r="AD46" s="47">
        <f ca="1">IF(AD$2=0,INDIRECT(AB46&amp;"!"&amp;AC46&amp;$AG$2),0)</f>
        <v>0</v>
      </c>
      <c r="AF46" s="43" t="str">
        <f>+'水洗化人口等'!B46</f>
        <v>21506</v>
      </c>
      <c r="AG46" s="11">
        <v>46</v>
      </c>
      <c r="AI46" s="43" t="s">
        <v>331</v>
      </c>
      <c r="AJ46" s="3" t="s">
        <v>13</v>
      </c>
    </row>
    <row r="47" spans="27:36" ht="13.5" hidden="1">
      <c r="AA47" s="4" t="s">
        <v>4</v>
      </c>
      <c r="AB47" s="47" t="s">
        <v>252</v>
      </c>
      <c r="AC47" s="47" t="s">
        <v>332</v>
      </c>
      <c r="AD47" s="47">
        <f ca="1">IF(AD$2=0,INDIRECT(AB47&amp;"!"&amp;AC47&amp;$AG$2),0)</f>
        <v>0</v>
      </c>
      <c r="AF47" s="43" t="str">
        <f>+'水洗化人口等'!B47</f>
        <v>21507</v>
      </c>
      <c r="AG47" s="11">
        <v>47</v>
      </c>
      <c r="AI47" s="43" t="s">
        <v>333</v>
      </c>
      <c r="AJ47" s="3" t="s">
        <v>12</v>
      </c>
    </row>
    <row r="48" spans="27:36" ht="13.5" hidden="1">
      <c r="AA48" s="4" t="s">
        <v>5</v>
      </c>
      <c r="AB48" s="47" t="s">
        <v>252</v>
      </c>
      <c r="AC48" s="47" t="s">
        <v>334</v>
      </c>
      <c r="AD48" s="47">
        <f ca="1">IF(AD$2=0,INDIRECT(AB48&amp;"!"&amp;AC48&amp;$AG$2),0)</f>
        <v>1839</v>
      </c>
      <c r="AF48" s="43" t="str">
        <f>+'水洗化人口等'!B48</f>
        <v>21521</v>
      </c>
      <c r="AG48" s="11">
        <v>48</v>
      </c>
      <c r="AI48" s="43" t="s">
        <v>335</v>
      </c>
      <c r="AJ48" s="3" t="s">
        <v>11</v>
      </c>
    </row>
    <row r="49" spans="27:36" ht="13.5" hidden="1">
      <c r="AA49" s="4" t="s">
        <v>195</v>
      </c>
      <c r="AB49" s="47" t="s">
        <v>252</v>
      </c>
      <c r="AC49" s="47" t="s">
        <v>336</v>
      </c>
      <c r="AD49" s="47">
        <f ca="1">IF(AD$2=0,INDIRECT(AB49&amp;"!"&amp;AC49&amp;$AG$2),0)</f>
        <v>391</v>
      </c>
      <c r="AF49" s="43" t="str">
        <f>+'水洗化人口等'!B49</f>
        <v>21604</v>
      </c>
      <c r="AG49" s="11">
        <v>49</v>
      </c>
      <c r="AI49" s="43" t="s">
        <v>337</v>
      </c>
      <c r="AJ49" s="3" t="s">
        <v>10</v>
      </c>
    </row>
    <row r="50" spans="27:36" ht="13.5" hidden="1">
      <c r="AA50" s="4" t="s">
        <v>295</v>
      </c>
      <c r="AB50" s="47" t="s">
        <v>252</v>
      </c>
      <c r="AC50" s="47" t="s">
        <v>338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339</v>
      </c>
      <c r="AJ50" s="3" t="s">
        <v>9</v>
      </c>
    </row>
    <row r="51" spans="27:36" ht="13.5" hidden="1">
      <c r="AA51" s="4" t="s">
        <v>0</v>
      </c>
      <c r="AB51" s="47" t="s">
        <v>252</v>
      </c>
      <c r="AC51" s="47" t="s">
        <v>340</v>
      </c>
      <c r="AD51" s="47">
        <f ca="1">IF(AD$2=0,INDIRECT(AB51&amp;"!"&amp;AC51&amp;$AG$2),0)</f>
        <v>317</v>
      </c>
      <c r="AF51" s="43">
        <f>+'水洗化人口等'!B51</f>
        <v>0</v>
      </c>
      <c r="AG51" s="11">
        <v>51</v>
      </c>
      <c r="AI51" s="43" t="s">
        <v>341</v>
      </c>
      <c r="AJ51" s="3" t="s">
        <v>8</v>
      </c>
    </row>
    <row r="52" spans="27:36" ht="13.5" hidden="1">
      <c r="AA52" s="4" t="s">
        <v>192</v>
      </c>
      <c r="AB52" s="47" t="s">
        <v>252</v>
      </c>
      <c r="AC52" s="47" t="s">
        <v>342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343</v>
      </c>
      <c r="AJ52" s="3" t="s">
        <v>7</v>
      </c>
    </row>
    <row r="53" spans="27:33" ht="13.5" hidden="1">
      <c r="AA53" s="4" t="s">
        <v>1</v>
      </c>
      <c r="AB53" s="47" t="s">
        <v>252</v>
      </c>
      <c r="AC53" s="47" t="s">
        <v>344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2011-02-23T10:13:49Z</dcterms:modified>
  <cp:category/>
  <cp:version/>
  <cp:contentType/>
  <cp:contentStatus/>
</cp:coreProperties>
</file>