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'市町村分担金内訳'!$2:$23</definedName>
    <definedName name="_xlnm.Print_Area" localSheetId="4">'組合分担金内訳'!$2:$61</definedName>
    <definedName name="_xlnm.Print_Area" localSheetId="3">'廃棄物事業経費（歳出）'!$2:$77</definedName>
    <definedName name="_xlnm.Print_Area" localSheetId="2">'廃棄物事業経費（歳入）'!$2:$77</definedName>
    <definedName name="_xlnm.Print_Area" localSheetId="0">'廃棄物事業経費（市町村）'!$2:$61</definedName>
    <definedName name="_xlnm.Print_Area" localSheetId="1">'廃棄物事業経費（組合）'!$2:$23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<sst xmlns="http://schemas.openxmlformats.org/spreadsheetml/2006/main" count="2772" uniqueCount="1092">
  <si>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</si>
  <si>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</si>
  <si>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</si>
  <si>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</si>
  <si>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</si>
  <si>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</si>
  <si>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</si>
  <si>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</si>
  <si>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</si>
  <si>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</si>
  <si>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</si>
  <si>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</si>
  <si>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</si>
  <si>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</si>
  <si>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</si>
  <si>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</si>
  <si>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</si>
  <si>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</si>
  <si>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</si>
  <si>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</si>
  <si>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</si>
  <si>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</si>
  <si>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</si>
  <si>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</si>
  <si>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</si>
  <si>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</si>
  <si>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</si>
  <si>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</si>
  <si>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</si>
  <si>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</si>
  <si>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</si>
  <si>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</si>
  <si>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</si>
  <si>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</si>
  <si>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</si>
  <si>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</si>
  <si>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</si>
  <si>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広域団体２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</si>
  <si>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</si>
  <si>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</si>
  <si>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</si>
  <si>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</si>
  <si>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</si>
  <si>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</si>
  <si>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</si>
  <si>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</si>
  <si>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</si>
  <si>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</si>
  <si>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</si>
  <si>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</si>
  <si>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</si>
  <si>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</si>
  <si>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</si>
  <si>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</si>
  <si>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</si>
  <si>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</si>
  <si>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</si>
  <si>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</si>
  <si>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</si>
  <si>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</si>
  <si>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</si>
  <si>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</si>
  <si>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</si>
  <si>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</si>
  <si>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</si>
  <si>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</si>
  <si>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</si>
  <si>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</si>
  <si>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</si>
  <si>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</si>
  <si>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</si>
  <si>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</si>
  <si>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</si>
  <si>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</si>
  <si>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</si>
  <si>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</si>
  <si>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</si>
  <si>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</si>
  <si>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</si>
  <si>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</si>
  <si>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</si>
  <si>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</si>
  <si>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</si>
  <si>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</si>
  <si>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</si>
  <si>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</si>
  <si>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</si>
  <si>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</si>
  <si>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</si>
  <si>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</si>
  <si>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</si>
  <si>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</si>
  <si>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</si>
  <si>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</si>
  <si>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</si>
  <si>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</si>
  <si>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</si>
  <si>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</si>
  <si>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</si>
  <si>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</si>
  <si>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</si>
  <si>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</si>
  <si>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</si>
  <si>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</si>
  <si>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</si>
  <si>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</si>
  <si>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</si>
  <si>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</si>
  <si>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千葉県</t>
  </si>
  <si>
    <t>12000</t>
  </si>
  <si>
    <t>12000</t>
  </si>
  <si>
    <t>-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</si>
  <si>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</si>
  <si>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</si>
  <si>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</si>
  <si>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</si>
  <si>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</si>
  <si>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</si>
  <si>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</si>
  <si>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</si>
  <si>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</si>
  <si>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</si>
  <si>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</si>
  <si>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</si>
  <si>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</si>
  <si>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</si>
  <si>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</si>
  <si>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</si>
  <si>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</si>
  <si>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</si>
  <si>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</si>
  <si>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</si>
  <si>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</si>
  <si>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</si>
  <si>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</si>
  <si>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</si>
  <si>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</si>
  <si>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</si>
  <si>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</si>
  <si>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</si>
  <si>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</si>
  <si>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</si>
  <si>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</si>
  <si>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</si>
  <si>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</si>
  <si>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</si>
  <si>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</si>
  <si>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</si>
  <si>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</si>
  <si>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</si>
  <si>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</si>
  <si>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</si>
  <si>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</si>
  <si>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</si>
  <si>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</si>
  <si>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</si>
  <si>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</si>
  <si>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</si>
  <si>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</si>
  <si>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</si>
  <si>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</si>
  <si>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</si>
  <si>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</si>
  <si>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</si>
  <si>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</si>
  <si>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</si>
  <si>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</si>
  <si>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</si>
  <si>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</si>
  <si>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</si>
  <si>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</si>
  <si>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</si>
  <si>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</si>
  <si>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</si>
  <si>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</si>
  <si>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</si>
  <si>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</si>
  <si>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</si>
  <si>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</si>
  <si>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</si>
  <si>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</si>
  <si>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</si>
  <si>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</si>
  <si>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</si>
  <si>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</si>
  <si>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</si>
  <si>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</si>
  <si>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</si>
  <si>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</si>
  <si>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</si>
  <si>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</si>
  <si>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</si>
  <si>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</si>
  <si>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</si>
  <si>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</si>
  <si>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</si>
  <si>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</si>
  <si>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</si>
  <si>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</si>
  <si>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</si>
  <si>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</si>
  <si>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</si>
  <si>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</si>
  <si>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</si>
  <si>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</si>
  <si>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</si>
  <si>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</si>
  <si>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</si>
  <si>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</si>
  <si>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</si>
  <si>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</si>
  <si>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</si>
  <si>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</si>
  <si>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</si>
  <si>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</si>
  <si>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</si>
  <si>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</si>
  <si>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</si>
  <si>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</si>
  <si>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</si>
  <si>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</si>
  <si>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</si>
  <si>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</si>
  <si>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</si>
  <si>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</si>
  <si>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</si>
  <si>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</si>
  <si>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</si>
  <si>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</si>
  <si>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</si>
  <si>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</si>
  <si>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</si>
  <si>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</si>
  <si>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</si>
  <si>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</si>
  <si>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</si>
  <si>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</si>
  <si>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</si>
  <si>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</si>
  <si>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</si>
  <si>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</si>
  <si>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</si>
  <si>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</si>
  <si>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</si>
  <si>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</si>
  <si>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</si>
  <si>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</si>
  <si>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</si>
  <si>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</si>
  <si>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</si>
  <si>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</si>
  <si>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</si>
  <si>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</si>
  <si>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</si>
  <si>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</si>
  <si>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</si>
  <si>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</si>
  <si>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</si>
  <si>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</si>
  <si>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</si>
  <si>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</si>
  <si>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</si>
  <si>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</si>
  <si>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</si>
  <si>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</si>
  <si>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</si>
  <si>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</si>
  <si>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</si>
  <si>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</si>
  <si>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</si>
  <si>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</si>
  <si>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</si>
  <si>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</si>
  <si>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</si>
  <si>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</si>
  <si>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</si>
  <si>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</si>
  <si>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</si>
  <si>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</si>
  <si>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</si>
  <si>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</si>
  <si>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</si>
  <si>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</si>
  <si>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</si>
  <si>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</si>
  <si>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</si>
  <si>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</si>
  <si>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</si>
  <si>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</si>
  <si>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</si>
  <si>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</si>
  <si>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</si>
  <si>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</si>
  <si>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</si>
  <si>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</si>
  <si>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</si>
  <si>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</si>
  <si>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</si>
  <si>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</si>
  <si>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</si>
  <si>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</si>
  <si>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千葉県</t>
  </si>
  <si>
    <t>12000</t>
  </si>
  <si>
    <t>-</t>
  </si>
  <si>
    <t>千葉県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</si>
  <si>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</si>
  <si>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</si>
  <si>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</si>
  <si>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</si>
  <si>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</si>
  <si>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</si>
  <si>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</si>
  <si>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</si>
  <si>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</si>
  <si>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</si>
  <si>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</si>
  <si>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</si>
  <si>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</si>
  <si>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</si>
  <si>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</si>
  <si>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</si>
  <si>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</si>
  <si>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</si>
  <si>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</si>
  <si>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</si>
  <si>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</si>
  <si>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</si>
  <si>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12862</t>
  </si>
  <si>
    <t>鴨川市南房総市環境衛生組合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</si>
  <si>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</si>
  <si>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</si>
  <si>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</si>
  <si>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</si>
  <si>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</si>
  <si>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</si>
  <si>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</si>
  <si>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</si>
  <si>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</si>
  <si>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</si>
  <si>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</si>
  <si>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</si>
  <si>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</si>
  <si>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</si>
  <si>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都道府県
支出金</t>
  </si>
  <si>
    <t>地方債</t>
  </si>
  <si>
    <t>使用料及び
手数料</t>
  </si>
  <si>
    <t>（市区町村
分担金）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</si>
  <si>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</si>
  <si>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</si>
  <si>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</si>
  <si>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</si>
  <si>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</si>
  <si>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</si>
  <si>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</si>
  <si>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</si>
  <si>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</si>
  <si>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</si>
  <si>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</si>
  <si>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</si>
  <si>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</si>
  <si>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</si>
  <si>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</si>
  <si>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</si>
  <si>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</si>
  <si>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</si>
  <si>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</si>
  <si>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</si>
  <si>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</si>
  <si>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</si>
  <si>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</si>
  <si>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</si>
  <si>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</si>
  <si>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</si>
  <si>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</si>
  <si>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</si>
  <si>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</si>
  <si>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</si>
  <si>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</si>
  <si>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</si>
  <si>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</si>
  <si>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</si>
  <si>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</si>
  <si>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</si>
  <si>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</si>
  <si>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</si>
  <si>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</si>
  <si>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</si>
  <si>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</si>
  <si>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</si>
  <si>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</si>
  <si>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</si>
  <si>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</si>
  <si>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</si>
  <si>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</si>
  <si>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</si>
  <si>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</si>
  <si>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</si>
  <si>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</si>
  <si>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</si>
  <si>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</si>
  <si>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</si>
  <si>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</si>
  <si>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</si>
  <si>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</si>
  <si>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</si>
  <si>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</si>
  <si>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</si>
  <si>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</si>
  <si>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</si>
  <si>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</si>
  <si>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</si>
  <si>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</si>
  <si>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</si>
  <si>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</si>
  <si>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</si>
  <si>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</si>
  <si>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</si>
  <si>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</si>
  <si>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</si>
  <si>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</si>
  <si>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</si>
  <si>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</si>
  <si>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</si>
  <si>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</si>
  <si>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</si>
  <si>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</si>
  <si>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</si>
  <si>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</si>
  <si>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</si>
  <si>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</si>
  <si>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</si>
  <si>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</si>
  <si>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</si>
  <si>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</si>
  <si>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</si>
  <si>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</si>
  <si>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</si>
  <si>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</si>
  <si>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</si>
  <si>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</si>
  <si>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</si>
  <si>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</si>
  <si>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</si>
  <si>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</si>
  <si>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</si>
  <si>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</si>
  <si>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</si>
  <si>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</si>
  <si>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</si>
  <si>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</si>
  <si>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</si>
  <si>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</si>
  <si>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</si>
  <si>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</si>
  <si>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</si>
  <si>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</si>
  <si>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</si>
  <si>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</si>
  <si>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</si>
  <si>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</si>
  <si>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</si>
  <si>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</si>
  <si>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</si>
  <si>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</si>
  <si>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</si>
  <si>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</si>
  <si>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</si>
  <si>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</si>
  <si>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</si>
  <si>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</si>
  <si>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</si>
  <si>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</si>
  <si>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</si>
  <si>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</si>
  <si>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</si>
  <si>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</si>
  <si>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</si>
  <si>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</si>
  <si>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</si>
  <si>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</si>
  <si>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</si>
  <si>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</si>
  <si>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</si>
  <si>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</si>
  <si>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</si>
  <si>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</si>
  <si>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</si>
  <si>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</si>
  <si>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12862</t>
  </si>
  <si>
    <t>鴨川市南房総市環境衛生組合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</si>
  <si>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</si>
  <si>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</si>
  <si>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</si>
  <si>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</si>
  <si>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</si>
  <si>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</si>
  <si>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</si>
  <si>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</si>
  <si>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</si>
  <si>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</si>
  <si>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</si>
  <si>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</si>
  <si>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</si>
  <si>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</si>
  <si>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</si>
  <si>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</si>
  <si>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</si>
  <si>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</si>
  <si>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</si>
  <si>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</si>
  <si>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</si>
  <si>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</si>
  <si>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</si>
  <si>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</si>
  <si>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</si>
  <si>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</si>
  <si>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</si>
  <si>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</si>
  <si>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</si>
  <si>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</si>
  <si>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</si>
  <si>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</si>
  <si>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</si>
  <si>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</si>
  <si>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</si>
  <si>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</si>
  <si>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</si>
  <si>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</si>
  <si>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</si>
  <si>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</si>
  <si>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</si>
  <si>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</si>
  <si>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</si>
  <si>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</si>
  <si>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</si>
  <si>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</si>
  <si>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</si>
  <si>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</si>
  <si>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</si>
  <si>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</si>
  <si>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</si>
  <si>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</si>
  <si>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</si>
  <si>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</si>
  <si>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</si>
  <si>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</si>
  <si>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</si>
  <si>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</si>
  <si>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</si>
  <si>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</si>
  <si>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</si>
  <si>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</si>
  <si>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</si>
  <si>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</si>
  <si>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</si>
  <si>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</si>
  <si>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</si>
  <si>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</si>
  <si>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</si>
  <si>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</si>
  <si>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</si>
  <si>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</si>
  <si>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</si>
  <si>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</si>
  <si>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</si>
  <si>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</si>
  <si>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</si>
  <si>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</si>
  <si>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</si>
  <si>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</si>
  <si>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</si>
  <si>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</si>
  <si>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</si>
  <si>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</si>
  <si>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</si>
  <si>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</si>
  <si>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</si>
  <si>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</si>
  <si>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</si>
  <si>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</si>
  <si>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</si>
  <si>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</si>
  <si>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</si>
  <si>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</si>
  <si>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</si>
  <si>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</si>
  <si>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</si>
  <si>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</si>
  <si>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</si>
  <si>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</si>
  <si>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</si>
  <si>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</si>
  <si>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</si>
  <si>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</si>
  <si>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</si>
  <si>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</si>
  <si>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</si>
  <si>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</si>
  <si>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</si>
  <si>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</si>
  <si>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</si>
  <si>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</si>
  <si>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</si>
  <si>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</si>
  <si>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</si>
  <si>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</si>
  <si>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</si>
  <si>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</si>
  <si>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</si>
  <si>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</si>
  <si>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</si>
  <si>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</si>
  <si>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</si>
  <si>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</si>
  <si>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</si>
  <si>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</si>
  <si>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</si>
  <si>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</si>
  <si>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</si>
  <si>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</si>
  <si>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</si>
  <si>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</si>
  <si>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</si>
  <si>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</si>
  <si>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</si>
  <si>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</si>
  <si>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</si>
  <si>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</si>
  <si>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</si>
  <si>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</si>
  <si>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</si>
  <si>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</si>
  <si>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</si>
  <si>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</si>
  <si>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</si>
  <si>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</si>
  <si>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</si>
  <si>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</si>
  <si>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</si>
  <si>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</si>
  <si>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</si>
  <si>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</si>
  <si>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</si>
  <si>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</si>
  <si>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</si>
  <si>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</si>
  <si>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</si>
  <si>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</si>
  <si>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</si>
  <si>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</si>
  <si>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</si>
  <si>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</si>
  <si>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</si>
  <si>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</si>
  <si>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</si>
  <si>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</si>
  <si>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</si>
  <si>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</si>
  <si>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</si>
  <si>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</si>
  <si>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</si>
  <si>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12862</t>
  </si>
  <si>
    <t>鴨川市南房総市環境衛生組合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</si>
  <si>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</si>
  <si>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</si>
  <si>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</si>
  <si>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</si>
  <si>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</si>
  <si>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</si>
  <si>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</si>
  <si>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</si>
  <si>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</si>
  <si>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</si>
  <si>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</si>
  <si>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</si>
  <si>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</si>
  <si>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</si>
  <si>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</si>
  <si>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</si>
  <si>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</si>
  <si>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</si>
  <si>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</si>
  <si>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</si>
  <si>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</si>
  <si>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</si>
  <si>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</si>
  <si>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</si>
  <si>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</si>
  <si>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</si>
  <si>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</si>
  <si>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</si>
  <si>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</si>
  <si>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</si>
  <si>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</si>
  <si>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</si>
  <si>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</si>
  <si>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</si>
  <si>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</si>
  <si>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</si>
  <si>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</si>
  <si>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</si>
  <si>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</si>
  <si>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</si>
  <si>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</si>
  <si>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</si>
  <si>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</si>
  <si>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</si>
  <si>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</si>
  <si>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</si>
  <si>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</si>
  <si>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</si>
  <si>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</si>
  <si>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</si>
  <si>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</si>
  <si>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</si>
  <si>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</si>
  <si>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</si>
  <si>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</si>
  <si>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</si>
  <si>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</si>
  <si>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</si>
  <si>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</si>
  <si>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</si>
  <si>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</si>
  <si>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</si>
  <si>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</si>
  <si>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</si>
  <si>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</si>
  <si>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</si>
  <si>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</si>
  <si>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</si>
  <si>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</si>
  <si>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</si>
  <si>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</si>
  <si>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</si>
  <si>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</si>
  <si>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</si>
  <si>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</si>
  <si>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</si>
  <si>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</si>
  <si>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</si>
  <si>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</si>
  <si>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</si>
  <si>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</si>
  <si>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</si>
  <si>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</si>
  <si>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</si>
  <si>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</si>
  <si>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</si>
  <si>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</si>
  <si>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</si>
  <si>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</si>
  <si>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</si>
  <si>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</si>
  <si>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</si>
  <si>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</si>
  <si>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</si>
  <si>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</si>
  <si>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</si>
  <si>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</si>
  <si>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</si>
  <si>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</si>
  <si>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</si>
  <si>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</si>
  <si>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</si>
  <si>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</si>
  <si>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</si>
  <si>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</si>
  <si>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</si>
  <si>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</si>
  <si>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</si>
  <si>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</si>
  <si>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</si>
  <si>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</si>
  <si>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</si>
  <si>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</si>
  <si>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</si>
  <si>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</si>
  <si>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</si>
  <si>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</si>
  <si>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</si>
  <si>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</si>
  <si>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</si>
  <si>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</si>
  <si>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</si>
  <si>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</si>
  <si>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</si>
  <si>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</si>
  <si>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</si>
  <si>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</si>
  <si>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</si>
  <si>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</si>
  <si>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</si>
  <si>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</si>
  <si>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</si>
  <si>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</si>
  <si>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</si>
  <si>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</si>
  <si>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</si>
  <si>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</si>
  <si>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</si>
  <si>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</si>
  <si>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</si>
  <si>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</si>
  <si>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</si>
  <si>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</si>
  <si>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</si>
  <si>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</si>
  <si>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</si>
  <si>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</si>
  <si>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</si>
  <si>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</si>
  <si>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</si>
  <si>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</si>
  <si>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</si>
  <si>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</si>
  <si>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</si>
  <si>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</si>
  <si>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</si>
  <si>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</si>
  <si>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</si>
  <si>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</si>
  <si>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</si>
  <si>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</si>
  <si>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</si>
  <si>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</si>
  <si>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</si>
  <si>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</si>
  <si>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</si>
  <si>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</si>
  <si>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</si>
  <si>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</si>
  <si>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</si>
  <si>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</si>
  <si>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</si>
  <si>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</si>
  <si>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</si>
  <si>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</si>
  <si>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</si>
  <si>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し尿</t>
  </si>
  <si>
    <t>市区町村
コード</t>
  </si>
  <si>
    <t>市区町村名</t>
  </si>
  <si>
    <t>市区町村
コード</t>
  </si>
  <si>
    <t>（千円）</t>
  </si>
  <si>
    <t>千葉県</t>
  </si>
  <si>
    <t>合計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</si>
  <si>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</si>
  <si>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</si>
  <si>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</si>
  <si>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</si>
  <si>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</si>
  <si>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</si>
  <si>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</si>
  <si>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</si>
  <si>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</si>
  <si>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</si>
  <si>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</si>
  <si>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</si>
  <si>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</si>
  <si>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</si>
  <si>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</si>
  <si>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</si>
  <si>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</si>
  <si>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</si>
  <si>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</si>
  <si>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</si>
  <si>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</si>
  <si>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</si>
  <si>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12862</t>
  </si>
  <si>
    <t>鴨川市南房総市環境衛生組合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</si>
  <si>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</si>
  <si>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</si>
  <si>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</si>
  <si>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</si>
  <si>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</si>
  <si>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</si>
  <si>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</si>
  <si>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</si>
  <si>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</si>
  <si>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</si>
  <si>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</si>
  <si>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</si>
  <si>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</si>
  <si>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</si>
  <si>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</si>
  <si>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</si>
  <si>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</si>
  <si>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</si>
  <si>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</si>
  <si>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</si>
  <si>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</si>
  <si>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</si>
  <si>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</si>
  <si>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</si>
  <si>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</si>
  <si>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</si>
  <si>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</si>
  <si>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</si>
  <si>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</si>
  <si>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</si>
  <si>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</si>
  <si>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</si>
  <si>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</si>
  <si>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</si>
  <si>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</si>
  <si>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</si>
  <si>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</si>
  <si>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</si>
  <si>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</si>
  <si>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</si>
  <si>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</si>
  <si>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</si>
  <si>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</si>
  <si>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</si>
  <si>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</si>
  <si>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</si>
  <si>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</si>
  <si>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</si>
  <si>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</si>
  <si>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</si>
  <si>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</si>
  <si>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</si>
  <si>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</si>
  <si>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</si>
  <si>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</si>
  <si>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</si>
  <si>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</si>
  <si>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</si>
  <si>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</si>
  <si>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</si>
  <si>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</si>
  <si>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</si>
  <si>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</si>
  <si>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</si>
  <si>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</si>
  <si>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</si>
  <si>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</si>
  <si>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</si>
  <si>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</si>
  <si>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</si>
  <si>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</si>
  <si>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</si>
  <si>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</si>
  <si>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</si>
  <si>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</si>
  <si>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</si>
  <si>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</si>
  <si>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</si>
  <si>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</si>
  <si>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</si>
  <si>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</si>
  <si>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</si>
  <si>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</si>
  <si>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</si>
  <si>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</si>
  <si>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</si>
  <si>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</si>
  <si>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</si>
  <si>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</si>
  <si>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</si>
  <si>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</si>
  <si>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</si>
  <si>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</si>
  <si>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</si>
  <si>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</si>
  <si>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</si>
  <si>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</si>
  <si>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</si>
  <si>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</si>
  <si>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</si>
  <si>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</si>
  <si>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</si>
  <si>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</si>
  <si>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</si>
  <si>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</si>
  <si>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</si>
  <si>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</si>
  <si>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</si>
  <si>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</si>
  <si>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</si>
  <si>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</si>
  <si>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</si>
  <si>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</si>
  <si>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</si>
  <si>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</si>
  <si>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12860</t>
  </si>
  <si>
    <t>安房郡市広域市町村圏事務組合</t>
  </si>
  <si>
    <t>12863</t>
  </si>
  <si>
    <t>長生郡市広域市町村圏組合</t>
  </si>
  <si>
    <t>12867</t>
  </si>
  <si>
    <t>香取広域市町村圏事務組合</t>
  </si>
  <si>
    <t>12828</t>
  </si>
  <si>
    <t>佐倉市、酒々井町清掃組合</t>
  </si>
  <si>
    <t>12834</t>
  </si>
  <si>
    <t>印旛衛生施設管理組合</t>
  </si>
  <si>
    <t>12866</t>
  </si>
  <si>
    <t>山武郡市広域行政組合</t>
  </si>
  <si>
    <t>12830</t>
  </si>
  <si>
    <t>東金市外三市町清掃組合</t>
  </si>
  <si>
    <t>12838</t>
  </si>
  <si>
    <t>東総衛生組合</t>
  </si>
  <si>
    <t/>
  </si>
  <si>
    <t>12833</t>
  </si>
  <si>
    <t>柏・白井・鎌ヶ谷環境衛生組合</t>
  </si>
  <si>
    <t>12862</t>
  </si>
  <si>
    <t>鴨川市南房総市環境衛生組合</t>
  </si>
  <si>
    <t>12886</t>
  </si>
  <si>
    <t>印西地区環境整備事業組合</t>
  </si>
  <si>
    <t>12835</t>
  </si>
  <si>
    <t>印西地区衛生組合</t>
  </si>
  <si>
    <t>12816</t>
  </si>
  <si>
    <t>鋸南地区環境衛生組合</t>
  </si>
  <si>
    <t>12854</t>
  </si>
  <si>
    <t>匝瑳市ほか二町環境衛生組合</t>
  </si>
  <si>
    <t>12831</t>
  </si>
  <si>
    <t>山武郡市環境衛生組合</t>
  </si>
  <si>
    <t>12841</t>
  </si>
  <si>
    <t>夷隅環境衛生組合</t>
  </si>
  <si>
    <t>12234</t>
  </si>
  <si>
    <t>南房総市</t>
  </si>
  <si>
    <t>12463</t>
  </si>
  <si>
    <t>鋸南町</t>
  </si>
  <si>
    <t>12212</t>
  </si>
  <si>
    <t>佐倉市</t>
  </si>
  <si>
    <t>12322</t>
  </si>
  <si>
    <t>酒々井町</t>
  </si>
  <si>
    <t>12213</t>
  </si>
  <si>
    <t>東金市</t>
  </si>
  <si>
    <t>12402</t>
  </si>
  <si>
    <t>大網白里町</t>
  </si>
  <si>
    <t>12403</t>
  </si>
  <si>
    <t>九十九里町</t>
  </si>
  <si>
    <t>12237</t>
  </si>
  <si>
    <t>山武市</t>
  </si>
  <si>
    <t>12410</t>
  </si>
  <si>
    <t>横芝光町</t>
  </si>
  <si>
    <t>12409</t>
  </si>
  <si>
    <t>芝山町</t>
  </si>
  <si>
    <t>12217</t>
  </si>
  <si>
    <t>柏市</t>
  </si>
  <si>
    <t>12232</t>
  </si>
  <si>
    <t>白井市</t>
  </si>
  <si>
    <t>12224</t>
  </si>
  <si>
    <t>鎌ヶ谷市</t>
  </si>
  <si>
    <t>12228</t>
  </si>
  <si>
    <t>四街道市</t>
  </si>
  <si>
    <t>12230</t>
  </si>
  <si>
    <t>八街市</t>
  </si>
  <si>
    <t>12233</t>
  </si>
  <si>
    <t>富里市</t>
  </si>
  <si>
    <t>12231</t>
  </si>
  <si>
    <t>印西市</t>
  </si>
  <si>
    <t>12329</t>
  </si>
  <si>
    <t>栄町</t>
  </si>
  <si>
    <t>12215</t>
  </si>
  <si>
    <t>旭市</t>
  </si>
  <si>
    <t>12235</t>
  </si>
  <si>
    <t>匝瑳市</t>
  </si>
  <si>
    <t>12347</t>
  </si>
  <si>
    <t>多古町</t>
  </si>
  <si>
    <t>12238</t>
  </si>
  <si>
    <t>いすみ市</t>
  </si>
  <si>
    <t>12441</t>
  </si>
  <si>
    <t>大多喜町</t>
  </si>
  <si>
    <t>12443</t>
  </si>
  <si>
    <t>御宿町</t>
  </si>
  <si>
    <t>12205</t>
  </si>
  <si>
    <t>館山市</t>
  </si>
  <si>
    <t>12223</t>
  </si>
  <si>
    <t>鴨川市</t>
  </si>
  <si>
    <t>12210</t>
  </si>
  <si>
    <t>茂原市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</si>
  <si>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</si>
  <si>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</si>
  <si>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</si>
  <si>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</si>
  <si>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</si>
  <si>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</si>
  <si>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</si>
  <si>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</si>
  <si>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</si>
  <si>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</si>
  <si>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</si>
  <si>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</si>
  <si>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12236</t>
  </si>
  <si>
    <t>香取市</t>
  </si>
  <si>
    <t>12211</t>
  </si>
  <si>
    <t>成田市</t>
  </si>
  <si>
    <t>12342</t>
  </si>
  <si>
    <t>神崎町</t>
  </si>
  <si>
    <t>12349</t>
  </si>
  <si>
    <t>東庄町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</si>
</sst>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40</v>
      </c>
      <c r="B2" s="147" t="s">
        <v>41</v>
      </c>
      <c r="C2" s="150" t="s">
        <v>42</v>
      </c>
      <c r="D2" s="131" t="s">
        <v>44</v>
      </c>
      <c r="E2" s="78"/>
      <c r="F2" s="78"/>
      <c r="G2" s="78"/>
      <c r="H2" s="78"/>
      <c r="I2" s="78"/>
      <c r="J2" s="78"/>
      <c r="K2" s="78"/>
      <c r="L2" s="79"/>
      <c r="M2" s="131" t="s">
        <v>46</v>
      </c>
      <c r="N2" s="78"/>
      <c r="O2" s="78"/>
      <c r="P2" s="78"/>
      <c r="Q2" s="78"/>
      <c r="R2" s="78"/>
      <c r="S2" s="78"/>
      <c r="T2" s="78"/>
      <c r="U2" s="79"/>
      <c r="V2" s="131" t="s">
        <v>47</v>
      </c>
      <c r="W2" s="78"/>
      <c r="X2" s="78"/>
      <c r="Y2" s="78"/>
      <c r="Z2" s="78"/>
      <c r="AA2" s="78"/>
      <c r="AB2" s="78"/>
      <c r="AC2" s="78"/>
      <c r="AD2" s="79"/>
      <c r="AE2" s="132" t="s">
        <v>48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51</v>
      </c>
      <c r="E3" s="83"/>
      <c r="F3" s="83"/>
      <c r="G3" s="83"/>
      <c r="H3" s="83"/>
      <c r="I3" s="83"/>
      <c r="J3" s="83"/>
      <c r="K3" s="83"/>
      <c r="L3" s="84"/>
      <c r="M3" s="133" t="s">
        <v>51</v>
      </c>
      <c r="N3" s="83"/>
      <c r="O3" s="83"/>
      <c r="P3" s="83"/>
      <c r="Q3" s="83"/>
      <c r="R3" s="83"/>
      <c r="S3" s="83"/>
      <c r="T3" s="83"/>
      <c r="U3" s="84"/>
      <c r="V3" s="133" t="s">
        <v>51</v>
      </c>
      <c r="W3" s="83"/>
      <c r="X3" s="83"/>
      <c r="Y3" s="83"/>
      <c r="Z3" s="83"/>
      <c r="AA3" s="83"/>
      <c r="AB3" s="83"/>
      <c r="AC3" s="83"/>
      <c r="AD3" s="84"/>
      <c r="AE3" s="134" t="s">
        <v>52</v>
      </c>
      <c r="AF3" s="80"/>
      <c r="AG3" s="80"/>
      <c r="AH3" s="80"/>
      <c r="AI3" s="80"/>
      <c r="AJ3" s="80"/>
      <c r="AK3" s="80"/>
      <c r="AL3" s="85"/>
      <c r="AM3" s="81" t="s">
        <v>53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54</v>
      </c>
      <c r="BF3" s="90" t="s">
        <v>47</v>
      </c>
      <c r="BG3" s="134" t="s">
        <v>52</v>
      </c>
      <c r="BH3" s="80"/>
      <c r="BI3" s="80"/>
      <c r="BJ3" s="80"/>
      <c r="BK3" s="80"/>
      <c r="BL3" s="80"/>
      <c r="BM3" s="80"/>
      <c r="BN3" s="85"/>
      <c r="BO3" s="81" t="s">
        <v>53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54</v>
      </c>
      <c r="CH3" s="90" t="s">
        <v>47</v>
      </c>
      <c r="CI3" s="134" t="s">
        <v>52</v>
      </c>
      <c r="CJ3" s="80"/>
      <c r="CK3" s="80"/>
      <c r="CL3" s="80"/>
      <c r="CM3" s="80"/>
      <c r="CN3" s="80"/>
      <c r="CO3" s="80"/>
      <c r="CP3" s="85"/>
      <c r="CQ3" s="81" t="s">
        <v>53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54</v>
      </c>
      <c r="DJ3" s="90" t="s">
        <v>47</v>
      </c>
    </row>
    <row r="4" spans="1:114" s="45" customFormat="1" ht="13.5">
      <c r="A4" s="148"/>
      <c r="B4" s="148"/>
      <c r="C4" s="151"/>
      <c r="D4" s="68"/>
      <c r="E4" s="133" t="s">
        <v>55</v>
      </c>
      <c r="F4" s="91"/>
      <c r="G4" s="91"/>
      <c r="H4" s="91"/>
      <c r="I4" s="91"/>
      <c r="J4" s="91"/>
      <c r="K4" s="92"/>
      <c r="L4" s="124" t="s">
        <v>57</v>
      </c>
      <c r="M4" s="68"/>
      <c r="N4" s="133" t="s">
        <v>55</v>
      </c>
      <c r="O4" s="91"/>
      <c r="P4" s="91"/>
      <c r="Q4" s="91"/>
      <c r="R4" s="91"/>
      <c r="S4" s="91"/>
      <c r="T4" s="92"/>
      <c r="U4" s="124" t="s">
        <v>57</v>
      </c>
      <c r="V4" s="68"/>
      <c r="W4" s="133" t="s">
        <v>55</v>
      </c>
      <c r="X4" s="91"/>
      <c r="Y4" s="91"/>
      <c r="Z4" s="91"/>
      <c r="AA4" s="91"/>
      <c r="AB4" s="91"/>
      <c r="AC4" s="92"/>
      <c r="AD4" s="124" t="s">
        <v>57</v>
      </c>
      <c r="AE4" s="90" t="s">
        <v>47</v>
      </c>
      <c r="AF4" s="95" t="s">
        <v>58</v>
      </c>
      <c r="AG4" s="89"/>
      <c r="AH4" s="93"/>
      <c r="AI4" s="80"/>
      <c r="AJ4" s="94"/>
      <c r="AK4" s="135" t="s">
        <v>60</v>
      </c>
      <c r="AL4" s="145" t="s">
        <v>61</v>
      </c>
      <c r="AM4" s="90" t="s">
        <v>47</v>
      </c>
      <c r="AN4" s="134" t="s">
        <v>62</v>
      </c>
      <c r="AO4" s="87"/>
      <c r="AP4" s="87"/>
      <c r="AQ4" s="87"/>
      <c r="AR4" s="88"/>
      <c r="AS4" s="134" t="s">
        <v>63</v>
      </c>
      <c r="AT4" s="80"/>
      <c r="AU4" s="80"/>
      <c r="AV4" s="94"/>
      <c r="AW4" s="95" t="s">
        <v>65</v>
      </c>
      <c r="AX4" s="134" t="s">
        <v>66</v>
      </c>
      <c r="AY4" s="86"/>
      <c r="AZ4" s="87"/>
      <c r="BA4" s="87"/>
      <c r="BB4" s="88"/>
      <c r="BC4" s="95" t="s">
        <v>67</v>
      </c>
      <c r="BD4" s="95" t="s">
        <v>68</v>
      </c>
      <c r="BE4" s="90"/>
      <c r="BF4" s="90"/>
      <c r="BG4" s="90" t="s">
        <v>69</v>
      </c>
      <c r="BH4" s="95" t="s">
        <v>70</v>
      </c>
      <c r="BI4" s="89"/>
      <c r="BJ4" s="93"/>
      <c r="BK4" s="80"/>
      <c r="BL4" s="94"/>
      <c r="BM4" s="135" t="s">
        <v>71</v>
      </c>
      <c r="BN4" s="145" t="s">
        <v>72</v>
      </c>
      <c r="BO4" s="90" t="s">
        <v>69</v>
      </c>
      <c r="BP4" s="134" t="s">
        <v>73</v>
      </c>
      <c r="BQ4" s="87"/>
      <c r="BR4" s="87"/>
      <c r="BS4" s="87"/>
      <c r="BT4" s="88"/>
      <c r="BU4" s="134" t="s">
        <v>74</v>
      </c>
      <c r="BV4" s="80"/>
      <c r="BW4" s="80"/>
      <c r="BX4" s="94"/>
      <c r="BY4" s="95" t="s">
        <v>75</v>
      </c>
      <c r="BZ4" s="134" t="s">
        <v>76</v>
      </c>
      <c r="CA4" s="96"/>
      <c r="CB4" s="96"/>
      <c r="CC4" s="97"/>
      <c r="CD4" s="88"/>
      <c r="CE4" s="95" t="s">
        <v>77</v>
      </c>
      <c r="CF4" s="95" t="s">
        <v>78</v>
      </c>
      <c r="CG4" s="90"/>
      <c r="CH4" s="90"/>
      <c r="CI4" s="90" t="s">
        <v>69</v>
      </c>
      <c r="CJ4" s="95" t="s">
        <v>70</v>
      </c>
      <c r="CK4" s="89"/>
      <c r="CL4" s="93"/>
      <c r="CM4" s="80"/>
      <c r="CN4" s="94"/>
      <c r="CO4" s="135" t="s">
        <v>71</v>
      </c>
      <c r="CP4" s="145" t="s">
        <v>72</v>
      </c>
      <c r="CQ4" s="90" t="s">
        <v>69</v>
      </c>
      <c r="CR4" s="134" t="s">
        <v>73</v>
      </c>
      <c r="CS4" s="87"/>
      <c r="CT4" s="87"/>
      <c r="CU4" s="87"/>
      <c r="CV4" s="88"/>
      <c r="CW4" s="134" t="s">
        <v>74</v>
      </c>
      <c r="CX4" s="80"/>
      <c r="CY4" s="80"/>
      <c r="CZ4" s="94"/>
      <c r="DA4" s="95" t="s">
        <v>75</v>
      </c>
      <c r="DB4" s="134" t="s">
        <v>76</v>
      </c>
      <c r="DC4" s="87"/>
      <c r="DD4" s="87"/>
      <c r="DE4" s="87"/>
      <c r="DF4" s="88"/>
      <c r="DG4" s="95" t="s">
        <v>77</v>
      </c>
      <c r="DH4" s="95" t="s">
        <v>78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80</v>
      </c>
      <c r="G5" s="123" t="s">
        <v>81</v>
      </c>
      <c r="H5" s="123" t="s">
        <v>83</v>
      </c>
      <c r="I5" s="123" t="s">
        <v>84</v>
      </c>
      <c r="J5" s="123" t="s">
        <v>85</v>
      </c>
      <c r="K5" s="123" t="s">
        <v>86</v>
      </c>
      <c r="L5" s="67"/>
      <c r="M5" s="68"/>
      <c r="N5" s="68"/>
      <c r="O5" s="123" t="s">
        <v>80</v>
      </c>
      <c r="P5" s="123" t="s">
        <v>81</v>
      </c>
      <c r="Q5" s="123" t="s">
        <v>83</v>
      </c>
      <c r="R5" s="123" t="s">
        <v>84</v>
      </c>
      <c r="S5" s="123" t="s">
        <v>85</v>
      </c>
      <c r="T5" s="123" t="s">
        <v>86</v>
      </c>
      <c r="U5" s="67"/>
      <c r="V5" s="68"/>
      <c r="W5" s="68"/>
      <c r="X5" s="123" t="s">
        <v>80</v>
      </c>
      <c r="Y5" s="123" t="s">
        <v>81</v>
      </c>
      <c r="Z5" s="123" t="s">
        <v>83</v>
      </c>
      <c r="AA5" s="123" t="s">
        <v>84</v>
      </c>
      <c r="AB5" s="123" t="s">
        <v>85</v>
      </c>
      <c r="AC5" s="123" t="s">
        <v>86</v>
      </c>
      <c r="AD5" s="67"/>
      <c r="AE5" s="90"/>
      <c r="AF5" s="90" t="s">
        <v>69</v>
      </c>
      <c r="AG5" s="135" t="s">
        <v>88</v>
      </c>
      <c r="AH5" s="135" t="s">
        <v>90</v>
      </c>
      <c r="AI5" s="135" t="s">
        <v>92</v>
      </c>
      <c r="AJ5" s="135" t="s">
        <v>86</v>
      </c>
      <c r="AK5" s="98"/>
      <c r="AL5" s="146"/>
      <c r="AM5" s="90"/>
      <c r="AN5" s="90"/>
      <c r="AO5" s="90" t="s">
        <v>94</v>
      </c>
      <c r="AP5" s="90" t="s">
        <v>96</v>
      </c>
      <c r="AQ5" s="90" t="s">
        <v>98</v>
      </c>
      <c r="AR5" s="90" t="s">
        <v>100</v>
      </c>
      <c r="AS5" s="90" t="s">
        <v>69</v>
      </c>
      <c r="AT5" s="95" t="s">
        <v>102</v>
      </c>
      <c r="AU5" s="95" t="s">
        <v>104</v>
      </c>
      <c r="AV5" s="95" t="s">
        <v>106</v>
      </c>
      <c r="AW5" s="90"/>
      <c r="AX5" s="90"/>
      <c r="AY5" s="95" t="s">
        <v>102</v>
      </c>
      <c r="AZ5" s="95" t="s">
        <v>104</v>
      </c>
      <c r="BA5" s="95" t="s">
        <v>106</v>
      </c>
      <c r="BB5" s="95" t="s">
        <v>86</v>
      </c>
      <c r="BC5" s="90"/>
      <c r="BD5" s="90"/>
      <c r="BE5" s="90"/>
      <c r="BF5" s="90"/>
      <c r="BG5" s="90"/>
      <c r="BH5" s="90" t="s">
        <v>69</v>
      </c>
      <c r="BI5" s="135" t="s">
        <v>88</v>
      </c>
      <c r="BJ5" s="135" t="s">
        <v>90</v>
      </c>
      <c r="BK5" s="135" t="s">
        <v>92</v>
      </c>
      <c r="BL5" s="135" t="s">
        <v>86</v>
      </c>
      <c r="BM5" s="98"/>
      <c r="BN5" s="146"/>
      <c r="BO5" s="90"/>
      <c r="BP5" s="90"/>
      <c r="BQ5" s="90" t="s">
        <v>94</v>
      </c>
      <c r="BR5" s="90" t="s">
        <v>96</v>
      </c>
      <c r="BS5" s="90" t="s">
        <v>98</v>
      </c>
      <c r="BT5" s="90" t="s">
        <v>100</v>
      </c>
      <c r="BU5" s="90" t="s">
        <v>69</v>
      </c>
      <c r="BV5" s="95" t="s">
        <v>102</v>
      </c>
      <c r="BW5" s="95" t="s">
        <v>104</v>
      </c>
      <c r="BX5" s="95" t="s">
        <v>106</v>
      </c>
      <c r="BY5" s="90"/>
      <c r="BZ5" s="90"/>
      <c r="CA5" s="95" t="s">
        <v>102</v>
      </c>
      <c r="CB5" s="95" t="s">
        <v>104</v>
      </c>
      <c r="CC5" s="95" t="s">
        <v>106</v>
      </c>
      <c r="CD5" s="95" t="s">
        <v>86</v>
      </c>
      <c r="CE5" s="90"/>
      <c r="CF5" s="90"/>
      <c r="CG5" s="90"/>
      <c r="CH5" s="90"/>
      <c r="CI5" s="90"/>
      <c r="CJ5" s="90" t="s">
        <v>69</v>
      </c>
      <c r="CK5" s="135" t="s">
        <v>88</v>
      </c>
      <c r="CL5" s="135" t="s">
        <v>90</v>
      </c>
      <c r="CM5" s="135" t="s">
        <v>92</v>
      </c>
      <c r="CN5" s="135" t="s">
        <v>86</v>
      </c>
      <c r="CO5" s="98"/>
      <c r="CP5" s="146"/>
      <c r="CQ5" s="90"/>
      <c r="CR5" s="90"/>
      <c r="CS5" s="90" t="s">
        <v>94</v>
      </c>
      <c r="CT5" s="90" t="s">
        <v>96</v>
      </c>
      <c r="CU5" s="90" t="s">
        <v>98</v>
      </c>
      <c r="CV5" s="90" t="s">
        <v>100</v>
      </c>
      <c r="CW5" s="90" t="s">
        <v>69</v>
      </c>
      <c r="CX5" s="95" t="s">
        <v>102</v>
      </c>
      <c r="CY5" s="95" t="s">
        <v>104</v>
      </c>
      <c r="CZ5" s="95" t="s">
        <v>106</v>
      </c>
      <c r="DA5" s="90"/>
      <c r="DB5" s="90"/>
      <c r="DC5" s="95" t="s">
        <v>102</v>
      </c>
      <c r="DD5" s="95" t="s">
        <v>104</v>
      </c>
      <c r="DE5" s="95" t="s">
        <v>106</v>
      </c>
      <c r="DF5" s="95" t="s">
        <v>86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107</v>
      </c>
      <c r="E6" s="99" t="s">
        <v>107</v>
      </c>
      <c r="F6" s="100" t="s">
        <v>107</v>
      </c>
      <c r="G6" s="100" t="s">
        <v>107</v>
      </c>
      <c r="H6" s="100" t="s">
        <v>107</v>
      </c>
      <c r="I6" s="100" t="s">
        <v>107</v>
      </c>
      <c r="J6" s="100" t="s">
        <v>107</v>
      </c>
      <c r="K6" s="100" t="s">
        <v>107</v>
      </c>
      <c r="L6" s="100" t="s">
        <v>107</v>
      </c>
      <c r="M6" s="99" t="s">
        <v>107</v>
      </c>
      <c r="N6" s="99" t="s">
        <v>107</v>
      </c>
      <c r="O6" s="100" t="s">
        <v>107</v>
      </c>
      <c r="P6" s="100" t="s">
        <v>107</v>
      </c>
      <c r="Q6" s="100" t="s">
        <v>107</v>
      </c>
      <c r="R6" s="100" t="s">
        <v>107</v>
      </c>
      <c r="S6" s="100" t="s">
        <v>107</v>
      </c>
      <c r="T6" s="100" t="s">
        <v>107</v>
      </c>
      <c r="U6" s="100" t="s">
        <v>107</v>
      </c>
      <c r="V6" s="99" t="s">
        <v>107</v>
      </c>
      <c r="W6" s="99" t="s">
        <v>107</v>
      </c>
      <c r="X6" s="100" t="s">
        <v>107</v>
      </c>
      <c r="Y6" s="100" t="s">
        <v>107</v>
      </c>
      <c r="Z6" s="100" t="s">
        <v>107</v>
      </c>
      <c r="AA6" s="100" t="s">
        <v>107</v>
      </c>
      <c r="AB6" s="100" t="s">
        <v>107</v>
      </c>
      <c r="AC6" s="100" t="s">
        <v>107</v>
      </c>
      <c r="AD6" s="100" t="s">
        <v>107</v>
      </c>
      <c r="AE6" s="101" t="s">
        <v>107</v>
      </c>
      <c r="AF6" s="101" t="s">
        <v>107</v>
      </c>
      <c r="AG6" s="102" t="s">
        <v>107</v>
      </c>
      <c r="AH6" s="102" t="s">
        <v>107</v>
      </c>
      <c r="AI6" s="102" t="s">
        <v>107</v>
      </c>
      <c r="AJ6" s="102" t="s">
        <v>107</v>
      </c>
      <c r="AK6" s="102" t="s">
        <v>107</v>
      </c>
      <c r="AL6" s="102" t="s">
        <v>107</v>
      </c>
      <c r="AM6" s="101" t="s">
        <v>107</v>
      </c>
      <c r="AN6" s="101" t="s">
        <v>107</v>
      </c>
      <c r="AO6" s="101" t="s">
        <v>107</v>
      </c>
      <c r="AP6" s="101" t="s">
        <v>107</v>
      </c>
      <c r="AQ6" s="101" t="s">
        <v>107</v>
      </c>
      <c r="AR6" s="101" t="s">
        <v>107</v>
      </c>
      <c r="AS6" s="101" t="s">
        <v>107</v>
      </c>
      <c r="AT6" s="101" t="s">
        <v>107</v>
      </c>
      <c r="AU6" s="101" t="s">
        <v>107</v>
      </c>
      <c r="AV6" s="101" t="s">
        <v>107</v>
      </c>
      <c r="AW6" s="101" t="s">
        <v>107</v>
      </c>
      <c r="AX6" s="101" t="s">
        <v>107</v>
      </c>
      <c r="AY6" s="101" t="s">
        <v>107</v>
      </c>
      <c r="AZ6" s="101" t="s">
        <v>107</v>
      </c>
      <c r="BA6" s="101" t="s">
        <v>107</v>
      </c>
      <c r="BB6" s="101" t="s">
        <v>107</v>
      </c>
      <c r="BC6" s="101" t="s">
        <v>107</v>
      </c>
      <c r="BD6" s="101" t="s">
        <v>107</v>
      </c>
      <c r="BE6" s="101" t="s">
        <v>107</v>
      </c>
      <c r="BF6" s="101" t="s">
        <v>107</v>
      </c>
      <c r="BG6" s="101" t="s">
        <v>107</v>
      </c>
      <c r="BH6" s="101" t="s">
        <v>107</v>
      </c>
      <c r="BI6" s="102" t="s">
        <v>107</v>
      </c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1" t="s">
        <v>107</v>
      </c>
      <c r="BP6" s="101" t="s">
        <v>107</v>
      </c>
      <c r="BQ6" s="101" t="s">
        <v>107</v>
      </c>
      <c r="BR6" s="101" t="s">
        <v>107</v>
      </c>
      <c r="BS6" s="101" t="s">
        <v>107</v>
      </c>
      <c r="BT6" s="101" t="s">
        <v>107</v>
      </c>
      <c r="BU6" s="101" t="s">
        <v>107</v>
      </c>
      <c r="BV6" s="101" t="s">
        <v>107</v>
      </c>
      <c r="BW6" s="101" t="s">
        <v>107</v>
      </c>
      <c r="BX6" s="101" t="s">
        <v>107</v>
      </c>
      <c r="BY6" s="101" t="s">
        <v>107</v>
      </c>
      <c r="BZ6" s="101" t="s">
        <v>107</v>
      </c>
      <c r="CA6" s="101" t="s">
        <v>107</v>
      </c>
      <c r="CB6" s="101" t="s">
        <v>107</v>
      </c>
      <c r="CC6" s="101" t="s">
        <v>107</v>
      </c>
      <c r="CD6" s="101" t="s">
        <v>107</v>
      </c>
      <c r="CE6" s="101" t="s">
        <v>107</v>
      </c>
      <c r="CF6" s="101" t="s">
        <v>107</v>
      </c>
      <c r="CG6" s="101" t="s">
        <v>107</v>
      </c>
      <c r="CH6" s="101" t="s">
        <v>107</v>
      </c>
      <c r="CI6" s="101" t="s">
        <v>107</v>
      </c>
      <c r="CJ6" s="101" t="s">
        <v>107</v>
      </c>
      <c r="CK6" s="102" t="s">
        <v>107</v>
      </c>
      <c r="CL6" s="102" t="s">
        <v>107</v>
      </c>
      <c r="CM6" s="102" t="s">
        <v>107</v>
      </c>
      <c r="CN6" s="102" t="s">
        <v>107</v>
      </c>
      <c r="CO6" s="102" t="s">
        <v>107</v>
      </c>
      <c r="CP6" s="102" t="s">
        <v>107</v>
      </c>
      <c r="CQ6" s="101" t="s">
        <v>107</v>
      </c>
      <c r="CR6" s="101" t="s">
        <v>107</v>
      </c>
      <c r="CS6" s="102" t="s">
        <v>107</v>
      </c>
      <c r="CT6" s="102" t="s">
        <v>107</v>
      </c>
      <c r="CU6" s="102" t="s">
        <v>107</v>
      </c>
      <c r="CV6" s="102" t="s">
        <v>107</v>
      </c>
      <c r="CW6" s="101" t="s">
        <v>107</v>
      </c>
      <c r="CX6" s="101" t="s">
        <v>107</v>
      </c>
      <c r="CY6" s="101" t="s">
        <v>107</v>
      </c>
      <c r="CZ6" s="101" t="s">
        <v>107</v>
      </c>
      <c r="DA6" s="101" t="s">
        <v>107</v>
      </c>
      <c r="DB6" s="101" t="s">
        <v>107</v>
      </c>
      <c r="DC6" s="101" t="s">
        <v>107</v>
      </c>
      <c r="DD6" s="101" t="s">
        <v>107</v>
      </c>
      <c r="DE6" s="101" t="s">
        <v>107</v>
      </c>
      <c r="DF6" s="101" t="s">
        <v>107</v>
      </c>
      <c r="DG6" s="101" t="s">
        <v>107</v>
      </c>
      <c r="DH6" s="101" t="s">
        <v>107</v>
      </c>
      <c r="DI6" s="101" t="s">
        <v>107</v>
      </c>
      <c r="DJ6" s="101" t="s">
        <v>107</v>
      </c>
    </row>
    <row r="7" spans="1:114" s="50" customFormat="1" ht="12" customHeight="1">
      <c r="A7" s="48" t="s">
        <v>108</v>
      </c>
      <c r="B7" s="63" t="s">
        <v>110</v>
      </c>
      <c r="C7" s="48" t="s">
        <v>69</v>
      </c>
      <c r="D7" s="70">
        <f aca="true" t="shared" si="0" ref="D7:I7">SUM(D8:D61)</f>
        <v>76375124</v>
      </c>
      <c r="E7" s="70">
        <f t="shared" si="0"/>
        <v>14288790</v>
      </c>
      <c r="F7" s="70">
        <f t="shared" si="0"/>
        <v>312152</v>
      </c>
      <c r="G7" s="70">
        <f t="shared" si="0"/>
        <v>56532</v>
      </c>
      <c r="H7" s="70">
        <f t="shared" si="0"/>
        <v>1249697</v>
      </c>
      <c r="I7" s="70">
        <f t="shared" si="0"/>
        <v>9656882</v>
      </c>
      <c r="J7" s="71" t="s">
        <v>111</v>
      </c>
      <c r="K7" s="70">
        <f aca="true" t="shared" si="1" ref="K7:R7">SUM(K8:K61)</f>
        <v>3013527</v>
      </c>
      <c r="L7" s="70">
        <f t="shared" si="1"/>
        <v>62086334</v>
      </c>
      <c r="M7" s="70">
        <f t="shared" si="1"/>
        <v>9066631</v>
      </c>
      <c r="N7" s="70">
        <f t="shared" si="1"/>
        <v>2423588</v>
      </c>
      <c r="O7" s="70">
        <f t="shared" si="1"/>
        <v>438701</v>
      </c>
      <c r="P7" s="70">
        <f t="shared" si="1"/>
        <v>65661</v>
      </c>
      <c r="Q7" s="70">
        <f t="shared" si="1"/>
        <v>671135</v>
      </c>
      <c r="R7" s="70">
        <f t="shared" si="1"/>
        <v>949693</v>
      </c>
      <c r="S7" s="71" t="s">
        <v>111</v>
      </c>
      <c r="T7" s="70">
        <f aca="true" t="shared" si="2" ref="T7:AA7">SUM(T8:T61)</f>
        <v>298398</v>
      </c>
      <c r="U7" s="70">
        <f t="shared" si="2"/>
        <v>6643043</v>
      </c>
      <c r="V7" s="70">
        <f t="shared" si="2"/>
        <v>85441755</v>
      </c>
      <c r="W7" s="70">
        <f t="shared" si="2"/>
        <v>16712378</v>
      </c>
      <c r="X7" s="70">
        <f t="shared" si="2"/>
        <v>750853</v>
      </c>
      <c r="Y7" s="70">
        <f t="shared" si="2"/>
        <v>122193</v>
      </c>
      <c r="Z7" s="70">
        <f t="shared" si="2"/>
        <v>1920832</v>
      </c>
      <c r="AA7" s="70">
        <f t="shared" si="2"/>
        <v>10606575</v>
      </c>
      <c r="AB7" s="71" t="s">
        <v>111</v>
      </c>
      <c r="AC7" s="70">
        <f aca="true" t="shared" si="3" ref="AC7:BH7">SUM(AC8:AC61)</f>
        <v>3311925</v>
      </c>
      <c r="AD7" s="70">
        <f t="shared" si="3"/>
        <v>68729377</v>
      </c>
      <c r="AE7" s="70">
        <f t="shared" si="3"/>
        <v>4810801</v>
      </c>
      <c r="AF7" s="70">
        <f t="shared" si="3"/>
        <v>4731929</v>
      </c>
      <c r="AG7" s="70">
        <f t="shared" si="3"/>
        <v>0</v>
      </c>
      <c r="AH7" s="70">
        <f t="shared" si="3"/>
        <v>4090408</v>
      </c>
      <c r="AI7" s="70">
        <f t="shared" si="3"/>
        <v>635997</v>
      </c>
      <c r="AJ7" s="70">
        <f t="shared" si="3"/>
        <v>5524</v>
      </c>
      <c r="AK7" s="70">
        <f t="shared" si="3"/>
        <v>78872</v>
      </c>
      <c r="AL7" s="70">
        <f t="shared" si="3"/>
        <v>329995</v>
      </c>
      <c r="AM7" s="70">
        <f t="shared" si="3"/>
        <v>61926298</v>
      </c>
      <c r="AN7" s="70">
        <f t="shared" si="3"/>
        <v>13076307</v>
      </c>
      <c r="AO7" s="70">
        <f t="shared" si="3"/>
        <v>6735544</v>
      </c>
      <c r="AP7" s="70">
        <f t="shared" si="3"/>
        <v>3726588</v>
      </c>
      <c r="AQ7" s="70">
        <f t="shared" si="3"/>
        <v>2386384</v>
      </c>
      <c r="AR7" s="70">
        <f t="shared" si="3"/>
        <v>227791</v>
      </c>
      <c r="AS7" s="70">
        <f t="shared" si="3"/>
        <v>10661789</v>
      </c>
      <c r="AT7" s="70">
        <f t="shared" si="3"/>
        <v>1168106</v>
      </c>
      <c r="AU7" s="70">
        <f t="shared" si="3"/>
        <v>8851620</v>
      </c>
      <c r="AV7" s="70">
        <f t="shared" si="3"/>
        <v>642063</v>
      </c>
      <c r="AW7" s="70">
        <f t="shared" si="3"/>
        <v>172835</v>
      </c>
      <c r="AX7" s="70">
        <f t="shared" si="3"/>
        <v>37976072</v>
      </c>
      <c r="AY7" s="70">
        <f t="shared" si="3"/>
        <v>14892980</v>
      </c>
      <c r="AZ7" s="70">
        <f t="shared" si="3"/>
        <v>18673502</v>
      </c>
      <c r="BA7" s="70">
        <f t="shared" si="3"/>
        <v>3871321</v>
      </c>
      <c r="BB7" s="70">
        <f t="shared" si="3"/>
        <v>538269</v>
      </c>
      <c r="BC7" s="70">
        <f t="shared" si="3"/>
        <v>7300948</v>
      </c>
      <c r="BD7" s="70">
        <f t="shared" si="3"/>
        <v>39295</v>
      </c>
      <c r="BE7" s="70">
        <f t="shared" si="3"/>
        <v>2007082</v>
      </c>
      <c r="BF7" s="70">
        <f t="shared" si="3"/>
        <v>68744181</v>
      </c>
      <c r="BG7" s="70">
        <f t="shared" si="3"/>
        <v>1413200</v>
      </c>
      <c r="BH7" s="70">
        <f t="shared" si="3"/>
        <v>1413200</v>
      </c>
      <c r="BI7" s="70">
        <f aca="true" t="shared" si="4" ref="BI7:CN7">SUM(BI8:BI61)</f>
        <v>11226</v>
      </c>
      <c r="BJ7" s="70">
        <f t="shared" si="4"/>
        <v>1401106</v>
      </c>
      <c r="BK7" s="70">
        <f t="shared" si="4"/>
        <v>0</v>
      </c>
      <c r="BL7" s="70">
        <f t="shared" si="4"/>
        <v>868</v>
      </c>
      <c r="BM7" s="70">
        <f t="shared" si="4"/>
        <v>0</v>
      </c>
      <c r="BN7" s="70">
        <f t="shared" si="4"/>
        <v>16492</v>
      </c>
      <c r="BO7" s="70">
        <f t="shared" si="4"/>
        <v>6095059</v>
      </c>
      <c r="BP7" s="70">
        <f t="shared" si="4"/>
        <v>1326597</v>
      </c>
      <c r="BQ7" s="70">
        <f t="shared" si="4"/>
        <v>838878</v>
      </c>
      <c r="BR7" s="70">
        <f t="shared" si="4"/>
        <v>155067</v>
      </c>
      <c r="BS7" s="70">
        <f t="shared" si="4"/>
        <v>332652</v>
      </c>
      <c r="BT7" s="70">
        <f t="shared" si="4"/>
        <v>0</v>
      </c>
      <c r="BU7" s="70">
        <f t="shared" si="4"/>
        <v>1925084</v>
      </c>
      <c r="BV7" s="70">
        <f t="shared" si="4"/>
        <v>86450</v>
      </c>
      <c r="BW7" s="70">
        <f t="shared" si="4"/>
        <v>1713056</v>
      </c>
      <c r="BX7" s="70">
        <f t="shared" si="4"/>
        <v>125578</v>
      </c>
      <c r="BY7" s="70">
        <f t="shared" si="4"/>
        <v>4339</v>
      </c>
      <c r="BZ7" s="70">
        <f t="shared" si="4"/>
        <v>2838047</v>
      </c>
      <c r="CA7" s="70">
        <f t="shared" si="4"/>
        <v>1190229</v>
      </c>
      <c r="CB7" s="70">
        <f t="shared" si="4"/>
        <v>1397709</v>
      </c>
      <c r="CC7" s="70">
        <f t="shared" si="4"/>
        <v>131393</v>
      </c>
      <c r="CD7" s="70">
        <f t="shared" si="4"/>
        <v>118716</v>
      </c>
      <c r="CE7" s="70">
        <f t="shared" si="4"/>
        <v>1251494</v>
      </c>
      <c r="CF7" s="70">
        <f t="shared" si="4"/>
        <v>992</v>
      </c>
      <c r="CG7" s="70">
        <f t="shared" si="4"/>
        <v>290386</v>
      </c>
      <c r="CH7" s="70">
        <f t="shared" si="4"/>
        <v>7798645</v>
      </c>
      <c r="CI7" s="70">
        <f t="shared" si="4"/>
        <v>6224001</v>
      </c>
      <c r="CJ7" s="70">
        <f t="shared" si="4"/>
        <v>6145129</v>
      </c>
      <c r="CK7" s="70">
        <f t="shared" si="4"/>
        <v>11226</v>
      </c>
      <c r="CL7" s="70">
        <f t="shared" si="4"/>
        <v>5491514</v>
      </c>
      <c r="CM7" s="70">
        <f t="shared" si="4"/>
        <v>635997</v>
      </c>
      <c r="CN7" s="70">
        <f t="shared" si="4"/>
        <v>6392</v>
      </c>
      <c r="CO7" s="70">
        <f aca="true" t="shared" si="5" ref="CO7:DJ7">SUM(CO8:CO61)</f>
        <v>78872</v>
      </c>
      <c r="CP7" s="70">
        <f t="shared" si="5"/>
        <v>346487</v>
      </c>
      <c r="CQ7" s="70">
        <f t="shared" si="5"/>
        <v>68021357</v>
      </c>
      <c r="CR7" s="70">
        <f t="shared" si="5"/>
        <v>14402904</v>
      </c>
      <c r="CS7" s="70">
        <f t="shared" si="5"/>
        <v>7574422</v>
      </c>
      <c r="CT7" s="70">
        <f t="shared" si="5"/>
        <v>3881655</v>
      </c>
      <c r="CU7" s="70">
        <f t="shared" si="5"/>
        <v>2719036</v>
      </c>
      <c r="CV7" s="70">
        <f t="shared" si="5"/>
        <v>227791</v>
      </c>
      <c r="CW7" s="70">
        <f t="shared" si="5"/>
        <v>12586873</v>
      </c>
      <c r="CX7" s="70">
        <f t="shared" si="5"/>
        <v>1254556</v>
      </c>
      <c r="CY7" s="70">
        <f t="shared" si="5"/>
        <v>10564676</v>
      </c>
      <c r="CZ7" s="70">
        <f t="shared" si="5"/>
        <v>767641</v>
      </c>
      <c r="DA7" s="70">
        <f t="shared" si="5"/>
        <v>177174</v>
      </c>
      <c r="DB7" s="70">
        <f t="shared" si="5"/>
        <v>40814119</v>
      </c>
      <c r="DC7" s="70">
        <f t="shared" si="5"/>
        <v>16083209</v>
      </c>
      <c r="DD7" s="70">
        <f t="shared" si="5"/>
        <v>20071211</v>
      </c>
      <c r="DE7" s="70">
        <f t="shared" si="5"/>
        <v>4002714</v>
      </c>
      <c r="DF7" s="70">
        <f t="shared" si="5"/>
        <v>656985</v>
      </c>
      <c r="DG7" s="70">
        <f t="shared" si="5"/>
        <v>8552442</v>
      </c>
      <c r="DH7" s="70">
        <f t="shared" si="5"/>
        <v>40287</v>
      </c>
      <c r="DI7" s="70">
        <f t="shared" si="5"/>
        <v>2297468</v>
      </c>
      <c r="DJ7" s="70">
        <f t="shared" si="5"/>
        <v>76542826</v>
      </c>
    </row>
    <row r="8" spans="1:114" s="50" customFormat="1" ht="12" customHeight="1">
      <c r="A8" s="51" t="s">
        <v>108</v>
      </c>
      <c r="B8" s="64" t="s">
        <v>112</v>
      </c>
      <c r="C8" s="51" t="s">
        <v>113</v>
      </c>
      <c r="D8" s="72">
        <f aca="true" t="shared" si="6" ref="D8:D39">SUM(E8,+L8)</f>
        <v>11406026</v>
      </c>
      <c r="E8" s="72">
        <f aca="true" t="shared" si="7" ref="E8:E39">SUM(F8:I8)+K8</f>
        <v>3377514</v>
      </c>
      <c r="F8" s="72">
        <v>0</v>
      </c>
      <c r="G8" s="72">
        <v>8369</v>
      </c>
      <c r="H8" s="72">
        <v>548000</v>
      </c>
      <c r="I8" s="72">
        <v>1814839</v>
      </c>
      <c r="J8" s="73" t="s">
        <v>111</v>
      </c>
      <c r="K8" s="72">
        <v>1006306</v>
      </c>
      <c r="L8" s="72">
        <v>8028512</v>
      </c>
      <c r="M8" s="72">
        <f aca="true" t="shared" si="8" ref="M8:M39">SUM(N8,+U8)</f>
        <v>406729</v>
      </c>
      <c r="N8" s="72">
        <f aca="true" t="shared" si="9" ref="N8:N39">SUM(O8:R8)+T8</f>
        <v>2010</v>
      </c>
      <c r="O8" s="72">
        <v>1992</v>
      </c>
      <c r="P8" s="72">
        <v>0</v>
      </c>
      <c r="Q8" s="72">
        <v>0</v>
      </c>
      <c r="R8" s="72">
        <v>0</v>
      </c>
      <c r="S8" s="73" t="s">
        <v>111</v>
      </c>
      <c r="T8" s="72">
        <v>18</v>
      </c>
      <c r="U8" s="72">
        <v>404719</v>
      </c>
      <c r="V8" s="72">
        <f aca="true" t="shared" si="10" ref="V8:V39">+SUM(D8,M8)</f>
        <v>11812755</v>
      </c>
      <c r="W8" s="72">
        <f aca="true" t="shared" si="11" ref="W8:W39">+SUM(E8,N8)</f>
        <v>3379524</v>
      </c>
      <c r="X8" s="72">
        <f aca="true" t="shared" si="12" ref="X8:X39">+SUM(F8,O8)</f>
        <v>1992</v>
      </c>
      <c r="Y8" s="72">
        <f aca="true" t="shared" si="13" ref="Y8:Y39">+SUM(G8,P8)</f>
        <v>8369</v>
      </c>
      <c r="Z8" s="72">
        <f aca="true" t="shared" si="14" ref="Z8:Z39">+SUM(H8,Q8)</f>
        <v>548000</v>
      </c>
      <c r="AA8" s="72">
        <f aca="true" t="shared" si="15" ref="AA8:AA39">+SUM(I8,R8)</f>
        <v>1814839</v>
      </c>
      <c r="AB8" s="73" t="s">
        <v>111</v>
      </c>
      <c r="AC8" s="72">
        <f aca="true" t="shared" si="16" ref="AC8:AC39">+SUM(K8,T8)</f>
        <v>1006324</v>
      </c>
      <c r="AD8" s="72">
        <f aca="true" t="shared" si="17" ref="AD8:AD39">+SUM(L8,U8)</f>
        <v>8433231</v>
      </c>
      <c r="AE8" s="72">
        <f aca="true" t="shared" si="18" ref="AE8:AE39">SUM(AF8,+AK8)</f>
        <v>548262</v>
      </c>
      <c r="AF8" s="72">
        <f aca="true" t="shared" si="19" ref="AF8:AF39">SUM(AG8:AJ8)</f>
        <v>548262</v>
      </c>
      <c r="AG8" s="72">
        <v>0</v>
      </c>
      <c r="AH8" s="72">
        <v>548262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9">SUM(AN8,AS8,AW8,AX8,BD8)</f>
        <v>10473369</v>
      </c>
      <c r="AN8" s="72">
        <f aca="true" t="shared" si="21" ref="AN8:AN39">SUM(AO8:AR8)</f>
        <v>1855375</v>
      </c>
      <c r="AO8" s="72">
        <v>1855375</v>
      </c>
      <c r="AP8" s="72"/>
      <c r="AQ8" s="72">
        <v>0</v>
      </c>
      <c r="AR8" s="72">
        <v>0</v>
      </c>
      <c r="AS8" s="72">
        <f aca="true" t="shared" si="22" ref="AS8:AS39">SUM(AT8:AV8)</f>
        <v>2832580</v>
      </c>
      <c r="AT8" s="72">
        <v>230571</v>
      </c>
      <c r="AU8" s="72">
        <v>2304704</v>
      </c>
      <c r="AV8" s="72">
        <v>297305</v>
      </c>
      <c r="AW8" s="72">
        <v>0</v>
      </c>
      <c r="AX8" s="72">
        <f aca="true" t="shared" si="23" ref="AX8:AX39">SUM(AY8:BB8)</f>
        <v>5785414</v>
      </c>
      <c r="AY8" s="72">
        <v>3263519</v>
      </c>
      <c r="AZ8" s="72">
        <v>2271995</v>
      </c>
      <c r="BA8" s="72">
        <v>249900</v>
      </c>
      <c r="BB8" s="72">
        <v>0</v>
      </c>
      <c r="BC8" s="72">
        <v>0</v>
      </c>
      <c r="BD8" s="72">
        <v>0</v>
      </c>
      <c r="BE8" s="72">
        <v>384395</v>
      </c>
      <c r="BF8" s="72">
        <f aca="true" t="shared" si="24" ref="BF8:BF39">SUM(AE8,+AM8,+BE8)</f>
        <v>11406026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395972</v>
      </c>
      <c r="BP8" s="72">
        <f aca="true" t="shared" si="28" ref="BP8:BP39">SUM(BQ8:BT8)</f>
        <v>142550</v>
      </c>
      <c r="BQ8" s="72">
        <v>142550</v>
      </c>
      <c r="BR8" s="72">
        <v>0</v>
      </c>
      <c r="BS8" s="72">
        <v>0</v>
      </c>
      <c r="BT8" s="72">
        <v>0</v>
      </c>
      <c r="BU8" s="72">
        <f aca="true" t="shared" si="29" ref="BU8:BU39">SUM(BV8:BX8)</f>
        <v>182421</v>
      </c>
      <c r="BV8" s="72">
        <v>45894</v>
      </c>
      <c r="BW8" s="72">
        <v>11573</v>
      </c>
      <c r="BX8" s="72">
        <v>124954</v>
      </c>
      <c r="BY8" s="72">
        <v>0</v>
      </c>
      <c r="BZ8" s="72">
        <f aca="true" t="shared" si="30" ref="BZ8:BZ39">SUM(CA8:CD8)</f>
        <v>71001</v>
      </c>
      <c r="CA8" s="72">
        <v>11025</v>
      </c>
      <c r="CB8" s="72">
        <v>59976</v>
      </c>
      <c r="CC8" s="72">
        <v>0</v>
      </c>
      <c r="CD8" s="72">
        <v>0</v>
      </c>
      <c r="CE8" s="72">
        <v>0</v>
      </c>
      <c r="CF8" s="72">
        <v>0</v>
      </c>
      <c r="CG8" s="72">
        <v>10757</v>
      </c>
      <c r="CH8" s="72">
        <f aca="true" t="shared" si="31" ref="CH8:CH39">SUM(BG8,+BO8,+CG8)</f>
        <v>406729</v>
      </c>
      <c r="CI8" s="72">
        <f aca="true" t="shared" si="32" ref="CI8:CI39">SUM(AE8,+BG8)</f>
        <v>548262</v>
      </c>
      <c r="CJ8" s="72">
        <f aca="true" t="shared" si="33" ref="CJ8:CJ39">SUM(AF8,+BH8)</f>
        <v>548262</v>
      </c>
      <c r="CK8" s="72">
        <f aca="true" t="shared" si="34" ref="CK8:CK39">SUM(AG8,+BI8)</f>
        <v>0</v>
      </c>
      <c r="CL8" s="72">
        <f aca="true" t="shared" si="35" ref="CL8:CL39">SUM(AH8,+BJ8)</f>
        <v>548262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0</v>
      </c>
      <c r="CP8" s="72">
        <f aca="true" t="shared" si="39" ref="CP8:CP39">SUM(AL8,+BN8)</f>
        <v>0</v>
      </c>
      <c r="CQ8" s="72">
        <f aca="true" t="shared" si="40" ref="CQ8:CQ39">SUM(AM8,+BO8)</f>
        <v>10869341</v>
      </c>
      <c r="CR8" s="72">
        <f aca="true" t="shared" si="41" ref="CR8:CR39">SUM(AN8,+BP8)</f>
        <v>1997925</v>
      </c>
      <c r="CS8" s="72">
        <f aca="true" t="shared" si="42" ref="CS8:CS39">SUM(AO8,+BQ8)</f>
        <v>1997925</v>
      </c>
      <c r="CT8" s="72">
        <f aca="true" t="shared" si="43" ref="CT8:CT39">SUM(AP8,+BR8)</f>
        <v>0</v>
      </c>
      <c r="CU8" s="72">
        <f aca="true" t="shared" si="44" ref="CU8:CU39">SUM(AQ8,+BS8)</f>
        <v>0</v>
      </c>
      <c r="CV8" s="72">
        <f aca="true" t="shared" si="45" ref="CV8:CV39">SUM(AR8,+BT8)</f>
        <v>0</v>
      </c>
      <c r="CW8" s="72">
        <f aca="true" t="shared" si="46" ref="CW8:CW39">SUM(AS8,+BU8)</f>
        <v>3015001</v>
      </c>
      <c r="CX8" s="72">
        <f aca="true" t="shared" si="47" ref="CX8:CX39">SUM(AT8,+BV8)</f>
        <v>276465</v>
      </c>
      <c r="CY8" s="72">
        <f aca="true" t="shared" si="48" ref="CY8:CY39">SUM(AU8,+BW8)</f>
        <v>2316277</v>
      </c>
      <c r="CZ8" s="72">
        <f aca="true" t="shared" si="49" ref="CZ8:CZ39">SUM(AV8,+BX8)</f>
        <v>422259</v>
      </c>
      <c r="DA8" s="72">
        <f aca="true" t="shared" si="50" ref="DA8:DA39">SUM(AW8,+BY8)</f>
        <v>0</v>
      </c>
      <c r="DB8" s="72">
        <f aca="true" t="shared" si="51" ref="DB8:DB39">SUM(AX8,+BZ8)</f>
        <v>5856415</v>
      </c>
      <c r="DC8" s="72">
        <f aca="true" t="shared" si="52" ref="DC8:DC39">SUM(AY8,+CA8)</f>
        <v>3274544</v>
      </c>
      <c r="DD8" s="72">
        <f aca="true" t="shared" si="53" ref="DD8:DD39">SUM(AZ8,+CB8)</f>
        <v>2331971</v>
      </c>
      <c r="DE8" s="72">
        <f aca="true" t="shared" si="54" ref="DE8:DE39">SUM(BA8,+CC8)</f>
        <v>249900</v>
      </c>
      <c r="DF8" s="72">
        <f aca="true" t="shared" si="55" ref="DF8:DF39">SUM(BB8,+CD8)</f>
        <v>0</v>
      </c>
      <c r="DG8" s="72">
        <f aca="true" t="shared" si="56" ref="DG8:DG39">SUM(BC8,+CE8)</f>
        <v>0</v>
      </c>
      <c r="DH8" s="72">
        <f aca="true" t="shared" si="57" ref="DH8:DH39">SUM(BD8,+CF8)</f>
        <v>0</v>
      </c>
      <c r="DI8" s="72">
        <f aca="true" t="shared" si="58" ref="DI8:DI39">SUM(BE8,+CG8)</f>
        <v>395152</v>
      </c>
      <c r="DJ8" s="72">
        <f aca="true" t="shared" si="59" ref="DJ8:DJ39">SUM(BF8,+CH8)</f>
        <v>11812755</v>
      </c>
    </row>
    <row r="9" spans="1:114" s="50" customFormat="1" ht="12" customHeight="1">
      <c r="A9" s="51" t="s">
        <v>108</v>
      </c>
      <c r="B9" s="64" t="s">
        <v>114</v>
      </c>
      <c r="C9" s="51" t="s">
        <v>115</v>
      </c>
      <c r="D9" s="72">
        <f t="shared" si="6"/>
        <v>1093382</v>
      </c>
      <c r="E9" s="72">
        <f t="shared" si="7"/>
        <v>268551</v>
      </c>
      <c r="F9" s="72">
        <v>0</v>
      </c>
      <c r="G9" s="72">
        <v>0</v>
      </c>
      <c r="H9" s="72">
        <v>0</v>
      </c>
      <c r="I9" s="72">
        <v>267575</v>
      </c>
      <c r="J9" s="73" t="s">
        <v>111</v>
      </c>
      <c r="K9" s="72">
        <v>976</v>
      </c>
      <c r="L9" s="72">
        <v>824831</v>
      </c>
      <c r="M9" s="72">
        <f t="shared" si="8"/>
        <v>361589</v>
      </c>
      <c r="N9" s="72">
        <f t="shared" si="9"/>
        <v>77627</v>
      </c>
      <c r="O9" s="72">
        <v>332</v>
      </c>
      <c r="P9" s="72">
        <v>522</v>
      </c>
      <c r="Q9" s="72">
        <v>0</v>
      </c>
      <c r="R9" s="72">
        <v>76769</v>
      </c>
      <c r="S9" s="73" t="s">
        <v>111</v>
      </c>
      <c r="T9" s="72">
        <v>4</v>
      </c>
      <c r="U9" s="72">
        <v>283962</v>
      </c>
      <c r="V9" s="72">
        <f t="shared" si="10"/>
        <v>1454971</v>
      </c>
      <c r="W9" s="72">
        <f t="shared" si="11"/>
        <v>346178</v>
      </c>
      <c r="X9" s="72">
        <f t="shared" si="12"/>
        <v>332</v>
      </c>
      <c r="Y9" s="72">
        <f t="shared" si="13"/>
        <v>522</v>
      </c>
      <c r="Z9" s="72">
        <f t="shared" si="14"/>
        <v>0</v>
      </c>
      <c r="AA9" s="72">
        <f t="shared" si="15"/>
        <v>344344</v>
      </c>
      <c r="AB9" s="73" t="s">
        <v>111</v>
      </c>
      <c r="AC9" s="72">
        <f t="shared" si="16"/>
        <v>980</v>
      </c>
      <c r="AD9" s="72">
        <f t="shared" si="17"/>
        <v>1108793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1093382</v>
      </c>
      <c r="AN9" s="72">
        <f t="shared" si="21"/>
        <v>193188</v>
      </c>
      <c r="AO9" s="72">
        <v>94109</v>
      </c>
      <c r="AP9" s="72">
        <v>52610</v>
      </c>
      <c r="AQ9" s="72">
        <v>28112</v>
      </c>
      <c r="AR9" s="72">
        <v>18357</v>
      </c>
      <c r="AS9" s="72">
        <f t="shared" si="22"/>
        <v>463390</v>
      </c>
      <c r="AT9" s="72">
        <v>41138</v>
      </c>
      <c r="AU9" s="72">
        <v>397302</v>
      </c>
      <c r="AV9" s="72">
        <v>24950</v>
      </c>
      <c r="AW9" s="72">
        <v>0</v>
      </c>
      <c r="AX9" s="72">
        <f t="shared" si="23"/>
        <v>427149</v>
      </c>
      <c r="AY9" s="72">
        <v>142450</v>
      </c>
      <c r="AZ9" s="72">
        <v>260367</v>
      </c>
      <c r="BA9" s="72">
        <v>2993</v>
      </c>
      <c r="BB9" s="72">
        <v>21339</v>
      </c>
      <c r="BC9" s="72">
        <v>0</v>
      </c>
      <c r="BD9" s="72">
        <v>9655</v>
      </c>
      <c r="BE9" s="72">
        <v>0</v>
      </c>
      <c r="BF9" s="72">
        <f t="shared" si="24"/>
        <v>1093382</v>
      </c>
      <c r="BG9" s="72">
        <f t="shared" si="25"/>
        <v>1376</v>
      </c>
      <c r="BH9" s="72">
        <f t="shared" si="26"/>
        <v>1376</v>
      </c>
      <c r="BI9" s="72">
        <v>1376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360213</v>
      </c>
      <c r="BP9" s="72">
        <f t="shared" si="28"/>
        <v>37618</v>
      </c>
      <c r="BQ9" s="72">
        <v>15990</v>
      </c>
      <c r="BR9" s="72">
        <v>0</v>
      </c>
      <c r="BS9" s="72">
        <v>21628</v>
      </c>
      <c r="BT9" s="72">
        <v>0</v>
      </c>
      <c r="BU9" s="72">
        <f t="shared" si="29"/>
        <v>181502</v>
      </c>
      <c r="BV9" s="72">
        <v>994</v>
      </c>
      <c r="BW9" s="72">
        <v>180064</v>
      </c>
      <c r="BX9" s="72">
        <v>444</v>
      </c>
      <c r="BY9" s="72">
        <v>0</v>
      </c>
      <c r="BZ9" s="72">
        <f t="shared" si="30"/>
        <v>140379</v>
      </c>
      <c r="CA9" s="72">
        <v>92190</v>
      </c>
      <c r="CB9" s="72">
        <v>48090</v>
      </c>
      <c r="CC9" s="72">
        <v>99</v>
      </c>
      <c r="CD9" s="72">
        <v>0</v>
      </c>
      <c r="CE9" s="72">
        <v>0</v>
      </c>
      <c r="CF9" s="72">
        <v>714</v>
      </c>
      <c r="CG9" s="72">
        <v>0</v>
      </c>
      <c r="CH9" s="72">
        <f t="shared" si="31"/>
        <v>361589</v>
      </c>
      <c r="CI9" s="72">
        <f t="shared" si="32"/>
        <v>1376</v>
      </c>
      <c r="CJ9" s="72">
        <f t="shared" si="33"/>
        <v>1376</v>
      </c>
      <c r="CK9" s="72">
        <f t="shared" si="34"/>
        <v>1376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1453595</v>
      </c>
      <c r="CR9" s="72">
        <f t="shared" si="41"/>
        <v>230806</v>
      </c>
      <c r="CS9" s="72">
        <f t="shared" si="42"/>
        <v>110099</v>
      </c>
      <c r="CT9" s="72">
        <f t="shared" si="43"/>
        <v>52610</v>
      </c>
      <c r="CU9" s="72">
        <f t="shared" si="44"/>
        <v>49740</v>
      </c>
      <c r="CV9" s="72">
        <f t="shared" si="45"/>
        <v>18357</v>
      </c>
      <c r="CW9" s="72">
        <f t="shared" si="46"/>
        <v>644892</v>
      </c>
      <c r="CX9" s="72">
        <f t="shared" si="47"/>
        <v>42132</v>
      </c>
      <c r="CY9" s="72">
        <f t="shared" si="48"/>
        <v>577366</v>
      </c>
      <c r="CZ9" s="72">
        <f t="shared" si="49"/>
        <v>25394</v>
      </c>
      <c r="DA9" s="72">
        <f t="shared" si="50"/>
        <v>0</v>
      </c>
      <c r="DB9" s="72">
        <f t="shared" si="51"/>
        <v>567528</v>
      </c>
      <c r="DC9" s="72">
        <f t="shared" si="52"/>
        <v>234640</v>
      </c>
      <c r="DD9" s="72">
        <f t="shared" si="53"/>
        <v>308457</v>
      </c>
      <c r="DE9" s="72">
        <f t="shared" si="54"/>
        <v>3092</v>
      </c>
      <c r="DF9" s="72">
        <f t="shared" si="55"/>
        <v>21339</v>
      </c>
      <c r="DG9" s="72">
        <f t="shared" si="56"/>
        <v>0</v>
      </c>
      <c r="DH9" s="72">
        <f t="shared" si="57"/>
        <v>10369</v>
      </c>
      <c r="DI9" s="72">
        <f t="shared" si="58"/>
        <v>0</v>
      </c>
      <c r="DJ9" s="72">
        <f t="shared" si="59"/>
        <v>1454971</v>
      </c>
    </row>
    <row r="10" spans="1:114" s="50" customFormat="1" ht="12" customHeight="1">
      <c r="A10" s="51" t="s">
        <v>108</v>
      </c>
      <c r="B10" s="64" t="s">
        <v>116</v>
      </c>
      <c r="C10" s="51" t="s">
        <v>117</v>
      </c>
      <c r="D10" s="72">
        <f t="shared" si="6"/>
        <v>5886039</v>
      </c>
      <c r="E10" s="72">
        <f t="shared" si="7"/>
        <v>1203025</v>
      </c>
      <c r="F10" s="72">
        <v>0</v>
      </c>
      <c r="G10" s="72">
        <v>398</v>
      </c>
      <c r="H10" s="72">
        <v>0</v>
      </c>
      <c r="I10" s="72">
        <v>747329</v>
      </c>
      <c r="J10" s="73" t="s">
        <v>111</v>
      </c>
      <c r="K10" s="72">
        <v>455298</v>
      </c>
      <c r="L10" s="72">
        <v>4683014</v>
      </c>
      <c r="M10" s="72">
        <f t="shared" si="8"/>
        <v>835214</v>
      </c>
      <c r="N10" s="72">
        <f t="shared" si="9"/>
        <v>52805</v>
      </c>
      <c r="O10" s="72">
        <v>0</v>
      </c>
      <c r="P10" s="72">
        <v>0</v>
      </c>
      <c r="Q10" s="72">
        <v>0</v>
      </c>
      <c r="R10" s="72">
        <v>52418</v>
      </c>
      <c r="S10" s="73" t="s">
        <v>111</v>
      </c>
      <c r="T10" s="72">
        <v>387</v>
      </c>
      <c r="U10" s="72">
        <v>782409</v>
      </c>
      <c r="V10" s="72">
        <f t="shared" si="10"/>
        <v>6721253</v>
      </c>
      <c r="W10" s="72">
        <f t="shared" si="11"/>
        <v>1255830</v>
      </c>
      <c r="X10" s="72">
        <f t="shared" si="12"/>
        <v>0</v>
      </c>
      <c r="Y10" s="72">
        <f t="shared" si="13"/>
        <v>398</v>
      </c>
      <c r="Z10" s="72">
        <f t="shared" si="14"/>
        <v>0</v>
      </c>
      <c r="AA10" s="72">
        <f t="shared" si="15"/>
        <v>799747</v>
      </c>
      <c r="AB10" s="73" t="s">
        <v>111</v>
      </c>
      <c r="AC10" s="72">
        <f t="shared" si="16"/>
        <v>455685</v>
      </c>
      <c r="AD10" s="72">
        <f t="shared" si="17"/>
        <v>5465423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5363840</v>
      </c>
      <c r="AN10" s="72">
        <f t="shared" si="21"/>
        <v>1382144</v>
      </c>
      <c r="AO10" s="72">
        <v>589715</v>
      </c>
      <c r="AP10" s="72">
        <v>368572</v>
      </c>
      <c r="AQ10" s="72">
        <v>423857</v>
      </c>
      <c r="AR10" s="72">
        <v>0</v>
      </c>
      <c r="AS10" s="72">
        <f t="shared" si="22"/>
        <v>495161</v>
      </c>
      <c r="AT10" s="72">
        <v>27325</v>
      </c>
      <c r="AU10" s="72">
        <v>467836</v>
      </c>
      <c r="AV10" s="72">
        <v>0</v>
      </c>
      <c r="AW10" s="72">
        <v>16025</v>
      </c>
      <c r="AX10" s="72">
        <f t="shared" si="23"/>
        <v>3470510</v>
      </c>
      <c r="AY10" s="72">
        <v>1705279</v>
      </c>
      <c r="AZ10" s="72">
        <v>1288437</v>
      </c>
      <c r="BA10" s="72">
        <v>476794</v>
      </c>
      <c r="BB10" s="72"/>
      <c r="BC10" s="72">
        <v>0</v>
      </c>
      <c r="BD10" s="72">
        <v>0</v>
      </c>
      <c r="BE10" s="72">
        <v>522199</v>
      </c>
      <c r="BF10" s="72">
        <f t="shared" si="24"/>
        <v>5886039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829556</v>
      </c>
      <c r="BP10" s="72">
        <f t="shared" si="28"/>
        <v>156643</v>
      </c>
      <c r="BQ10" s="72">
        <v>73714</v>
      </c>
      <c r="BR10" s="72">
        <v>0</v>
      </c>
      <c r="BS10" s="72">
        <v>82929</v>
      </c>
      <c r="BT10" s="72">
        <v>0</v>
      </c>
      <c r="BU10" s="72">
        <f t="shared" si="29"/>
        <v>217899</v>
      </c>
      <c r="BV10" s="72">
        <v>38</v>
      </c>
      <c r="BW10" s="72">
        <v>217861</v>
      </c>
      <c r="BX10" s="72">
        <v>0</v>
      </c>
      <c r="BY10" s="72">
        <v>0</v>
      </c>
      <c r="BZ10" s="72">
        <f t="shared" si="30"/>
        <v>455014</v>
      </c>
      <c r="CA10" s="72">
        <v>196938</v>
      </c>
      <c r="CB10" s="72">
        <v>249801</v>
      </c>
      <c r="CC10" s="72">
        <v>8275</v>
      </c>
      <c r="CD10" s="72">
        <v>0</v>
      </c>
      <c r="CE10" s="72">
        <v>0</v>
      </c>
      <c r="CF10" s="72">
        <v>0</v>
      </c>
      <c r="CG10" s="72">
        <v>5658</v>
      </c>
      <c r="CH10" s="72">
        <f t="shared" si="31"/>
        <v>835214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6193396</v>
      </c>
      <c r="CR10" s="72">
        <f t="shared" si="41"/>
        <v>1538787</v>
      </c>
      <c r="CS10" s="72">
        <f t="shared" si="42"/>
        <v>663429</v>
      </c>
      <c r="CT10" s="72">
        <f t="shared" si="43"/>
        <v>368572</v>
      </c>
      <c r="CU10" s="72">
        <f t="shared" si="44"/>
        <v>506786</v>
      </c>
      <c r="CV10" s="72">
        <f t="shared" si="45"/>
        <v>0</v>
      </c>
      <c r="CW10" s="72">
        <f t="shared" si="46"/>
        <v>713060</v>
      </c>
      <c r="CX10" s="72">
        <f t="shared" si="47"/>
        <v>27363</v>
      </c>
      <c r="CY10" s="72">
        <f t="shared" si="48"/>
        <v>685697</v>
      </c>
      <c r="CZ10" s="72">
        <f t="shared" si="49"/>
        <v>0</v>
      </c>
      <c r="DA10" s="72">
        <f t="shared" si="50"/>
        <v>16025</v>
      </c>
      <c r="DB10" s="72">
        <f t="shared" si="51"/>
        <v>3925524</v>
      </c>
      <c r="DC10" s="72">
        <f t="shared" si="52"/>
        <v>1902217</v>
      </c>
      <c r="DD10" s="72">
        <f t="shared" si="53"/>
        <v>1538238</v>
      </c>
      <c r="DE10" s="72">
        <f t="shared" si="54"/>
        <v>485069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527857</v>
      </c>
      <c r="DJ10" s="72">
        <f t="shared" si="59"/>
        <v>6721253</v>
      </c>
    </row>
    <row r="11" spans="1:114" s="50" customFormat="1" ht="12" customHeight="1">
      <c r="A11" s="51" t="s">
        <v>108</v>
      </c>
      <c r="B11" s="64" t="s">
        <v>118</v>
      </c>
      <c r="C11" s="51" t="s">
        <v>119</v>
      </c>
      <c r="D11" s="72">
        <f t="shared" si="6"/>
        <v>6914687</v>
      </c>
      <c r="E11" s="72">
        <f t="shared" si="7"/>
        <v>1107080</v>
      </c>
      <c r="F11" s="72">
        <v>9749</v>
      </c>
      <c r="G11" s="72">
        <v>35900</v>
      </c>
      <c r="H11" s="72">
        <v>38400</v>
      </c>
      <c r="I11" s="72">
        <v>1023031</v>
      </c>
      <c r="J11" s="73" t="s">
        <v>111</v>
      </c>
      <c r="K11" s="72">
        <v>0</v>
      </c>
      <c r="L11" s="72">
        <v>5807607</v>
      </c>
      <c r="M11" s="72">
        <f t="shared" si="8"/>
        <v>581610</v>
      </c>
      <c r="N11" s="72">
        <f t="shared" si="9"/>
        <v>61919</v>
      </c>
      <c r="O11" s="72">
        <v>0</v>
      </c>
      <c r="P11" s="72">
        <v>0</v>
      </c>
      <c r="Q11" s="72">
        <v>0</v>
      </c>
      <c r="R11" s="72">
        <v>61919</v>
      </c>
      <c r="S11" s="73" t="s">
        <v>111</v>
      </c>
      <c r="T11" s="72">
        <v>0</v>
      </c>
      <c r="U11" s="72">
        <v>519691</v>
      </c>
      <c r="V11" s="72">
        <f t="shared" si="10"/>
        <v>7496297</v>
      </c>
      <c r="W11" s="72">
        <f t="shared" si="11"/>
        <v>1168999</v>
      </c>
      <c r="X11" s="72">
        <f t="shared" si="12"/>
        <v>9749</v>
      </c>
      <c r="Y11" s="72">
        <f t="shared" si="13"/>
        <v>35900</v>
      </c>
      <c r="Z11" s="72">
        <f t="shared" si="14"/>
        <v>38400</v>
      </c>
      <c r="AA11" s="72">
        <f t="shared" si="15"/>
        <v>1084950</v>
      </c>
      <c r="AB11" s="73" t="s">
        <v>111</v>
      </c>
      <c r="AC11" s="72">
        <f t="shared" si="16"/>
        <v>0</v>
      </c>
      <c r="AD11" s="72">
        <f t="shared" si="17"/>
        <v>6327298</v>
      </c>
      <c r="AE11" s="72">
        <f t="shared" si="18"/>
        <v>395847</v>
      </c>
      <c r="AF11" s="72">
        <f t="shared" si="19"/>
        <v>336225</v>
      </c>
      <c r="AG11" s="72">
        <v>0</v>
      </c>
      <c r="AH11" s="72">
        <v>336225</v>
      </c>
      <c r="AI11" s="72">
        <v>0</v>
      </c>
      <c r="AJ11" s="72">
        <v>0</v>
      </c>
      <c r="AK11" s="72">
        <v>59622</v>
      </c>
      <c r="AL11" s="72">
        <v>0</v>
      </c>
      <c r="AM11" s="72">
        <f t="shared" si="20"/>
        <v>6518840</v>
      </c>
      <c r="AN11" s="72">
        <f t="shared" si="21"/>
        <v>1964012</v>
      </c>
      <c r="AO11" s="72">
        <v>585895</v>
      </c>
      <c r="AP11" s="72">
        <v>1021777</v>
      </c>
      <c r="AQ11" s="72">
        <v>356340</v>
      </c>
      <c r="AR11" s="72">
        <v>0</v>
      </c>
      <c r="AS11" s="72">
        <f t="shared" si="22"/>
        <v>1190160</v>
      </c>
      <c r="AT11" s="72">
        <v>397757</v>
      </c>
      <c r="AU11" s="72">
        <v>711378</v>
      </c>
      <c r="AV11" s="72">
        <v>81025</v>
      </c>
      <c r="AW11" s="72">
        <v>35910</v>
      </c>
      <c r="AX11" s="72">
        <f t="shared" si="23"/>
        <v>3328758</v>
      </c>
      <c r="AY11" s="72">
        <v>1145770</v>
      </c>
      <c r="AZ11" s="72">
        <v>1219777</v>
      </c>
      <c r="BA11" s="72">
        <v>867172</v>
      </c>
      <c r="BB11" s="72">
        <v>96039</v>
      </c>
      <c r="BC11" s="72">
        <v>0</v>
      </c>
      <c r="BD11" s="72">
        <v>0</v>
      </c>
      <c r="BE11" s="72">
        <v>0</v>
      </c>
      <c r="BF11" s="72">
        <f t="shared" si="24"/>
        <v>6914687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581610</v>
      </c>
      <c r="BP11" s="72">
        <f t="shared" si="28"/>
        <v>81842</v>
      </c>
      <c r="BQ11" s="72">
        <v>81842</v>
      </c>
      <c r="BR11" s="72">
        <v>0</v>
      </c>
      <c r="BS11" s="72">
        <v>0</v>
      </c>
      <c r="BT11" s="72">
        <v>0</v>
      </c>
      <c r="BU11" s="72">
        <f t="shared" si="29"/>
        <v>186582</v>
      </c>
      <c r="BV11" s="72">
        <v>0</v>
      </c>
      <c r="BW11" s="72">
        <v>186582</v>
      </c>
      <c r="BX11" s="72">
        <v>0</v>
      </c>
      <c r="BY11" s="72">
        <v>0</v>
      </c>
      <c r="BZ11" s="72">
        <f t="shared" si="30"/>
        <v>313186</v>
      </c>
      <c r="CA11" s="72">
        <v>199376</v>
      </c>
      <c r="CB11" s="72">
        <v>82474</v>
      </c>
      <c r="CC11" s="72">
        <v>31336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581610</v>
      </c>
      <c r="CI11" s="72">
        <f t="shared" si="32"/>
        <v>395847</v>
      </c>
      <c r="CJ11" s="72">
        <f t="shared" si="33"/>
        <v>336225</v>
      </c>
      <c r="CK11" s="72">
        <f t="shared" si="34"/>
        <v>0</v>
      </c>
      <c r="CL11" s="72">
        <f t="shared" si="35"/>
        <v>336225</v>
      </c>
      <c r="CM11" s="72">
        <f t="shared" si="36"/>
        <v>0</v>
      </c>
      <c r="CN11" s="72">
        <f t="shared" si="37"/>
        <v>0</v>
      </c>
      <c r="CO11" s="72">
        <f t="shared" si="38"/>
        <v>59622</v>
      </c>
      <c r="CP11" s="72">
        <f t="shared" si="39"/>
        <v>0</v>
      </c>
      <c r="CQ11" s="72">
        <f t="shared" si="40"/>
        <v>7100450</v>
      </c>
      <c r="CR11" s="72">
        <f t="shared" si="41"/>
        <v>2045854</v>
      </c>
      <c r="CS11" s="72">
        <f t="shared" si="42"/>
        <v>667737</v>
      </c>
      <c r="CT11" s="72">
        <f t="shared" si="43"/>
        <v>1021777</v>
      </c>
      <c r="CU11" s="72">
        <f t="shared" si="44"/>
        <v>356340</v>
      </c>
      <c r="CV11" s="72">
        <f t="shared" si="45"/>
        <v>0</v>
      </c>
      <c r="CW11" s="72">
        <f t="shared" si="46"/>
        <v>1376742</v>
      </c>
      <c r="CX11" s="72">
        <f t="shared" si="47"/>
        <v>397757</v>
      </c>
      <c r="CY11" s="72">
        <f t="shared" si="48"/>
        <v>897960</v>
      </c>
      <c r="CZ11" s="72">
        <f t="shared" si="49"/>
        <v>81025</v>
      </c>
      <c r="DA11" s="72">
        <f t="shared" si="50"/>
        <v>35910</v>
      </c>
      <c r="DB11" s="72">
        <f t="shared" si="51"/>
        <v>3641944</v>
      </c>
      <c r="DC11" s="72">
        <f t="shared" si="52"/>
        <v>1345146</v>
      </c>
      <c r="DD11" s="72">
        <f t="shared" si="53"/>
        <v>1302251</v>
      </c>
      <c r="DE11" s="72">
        <f t="shared" si="54"/>
        <v>898508</v>
      </c>
      <c r="DF11" s="72">
        <f t="shared" si="55"/>
        <v>96039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7496297</v>
      </c>
    </row>
    <row r="12" spans="1:114" s="50" customFormat="1" ht="12" customHeight="1">
      <c r="A12" s="53" t="s">
        <v>108</v>
      </c>
      <c r="B12" s="54" t="s">
        <v>120</v>
      </c>
      <c r="C12" s="53" t="s">
        <v>121</v>
      </c>
      <c r="D12" s="74">
        <f t="shared" si="6"/>
        <v>843805</v>
      </c>
      <c r="E12" s="74">
        <f t="shared" si="7"/>
        <v>214633</v>
      </c>
      <c r="F12" s="74">
        <v>0</v>
      </c>
      <c r="G12" s="74">
        <v>0</v>
      </c>
      <c r="H12" s="74">
        <v>0</v>
      </c>
      <c r="I12" s="74">
        <v>181667</v>
      </c>
      <c r="J12" s="75" t="s">
        <v>111</v>
      </c>
      <c r="K12" s="74">
        <v>32966</v>
      </c>
      <c r="L12" s="74">
        <v>629172</v>
      </c>
      <c r="M12" s="74">
        <f t="shared" si="8"/>
        <v>113774</v>
      </c>
      <c r="N12" s="74">
        <f t="shared" si="9"/>
        <v>104101</v>
      </c>
      <c r="O12" s="74">
        <v>0</v>
      </c>
      <c r="P12" s="74">
        <v>0</v>
      </c>
      <c r="Q12" s="74">
        <v>0</v>
      </c>
      <c r="R12" s="74">
        <v>104101</v>
      </c>
      <c r="S12" s="75" t="s">
        <v>111</v>
      </c>
      <c r="T12" s="74">
        <v>0</v>
      </c>
      <c r="U12" s="74">
        <v>9673</v>
      </c>
      <c r="V12" s="74">
        <f t="shared" si="10"/>
        <v>957579</v>
      </c>
      <c r="W12" s="74">
        <f t="shared" si="11"/>
        <v>318734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285768</v>
      </c>
      <c r="AB12" s="75" t="s">
        <v>111</v>
      </c>
      <c r="AC12" s="74">
        <f t="shared" si="16"/>
        <v>32966</v>
      </c>
      <c r="AD12" s="74">
        <f t="shared" si="17"/>
        <v>638845</v>
      </c>
      <c r="AE12" s="74">
        <f t="shared" si="18"/>
        <v>110462</v>
      </c>
      <c r="AF12" s="74">
        <f t="shared" si="19"/>
        <v>110462</v>
      </c>
      <c r="AG12" s="74">
        <v>0</v>
      </c>
      <c r="AH12" s="74">
        <v>109517</v>
      </c>
      <c r="AI12" s="74">
        <v>544</v>
      </c>
      <c r="AJ12" s="74">
        <v>401</v>
      </c>
      <c r="AK12" s="74">
        <v>0</v>
      </c>
      <c r="AL12" s="74">
        <v>0</v>
      </c>
      <c r="AM12" s="74">
        <f t="shared" si="20"/>
        <v>714668</v>
      </c>
      <c r="AN12" s="74">
        <f t="shared" si="21"/>
        <v>257721</v>
      </c>
      <c r="AO12" s="74">
        <v>0</v>
      </c>
      <c r="AP12" s="74">
        <v>106970</v>
      </c>
      <c r="AQ12" s="74">
        <v>144798</v>
      </c>
      <c r="AR12" s="74">
        <v>5953</v>
      </c>
      <c r="AS12" s="74">
        <f t="shared" si="22"/>
        <v>134665</v>
      </c>
      <c r="AT12" s="74">
        <v>12794</v>
      </c>
      <c r="AU12" s="74">
        <v>115895</v>
      </c>
      <c r="AV12" s="74">
        <v>5976</v>
      </c>
      <c r="AW12" s="74">
        <v>0</v>
      </c>
      <c r="AX12" s="74">
        <f t="shared" si="23"/>
        <v>322282</v>
      </c>
      <c r="AY12" s="74">
        <v>140423</v>
      </c>
      <c r="AZ12" s="74">
        <v>89363</v>
      </c>
      <c r="BA12" s="74">
        <v>92496</v>
      </c>
      <c r="BB12" s="74">
        <v>0</v>
      </c>
      <c r="BC12" s="74">
        <v>18675</v>
      </c>
      <c r="BD12" s="74">
        <v>0</v>
      </c>
      <c r="BE12" s="74">
        <v>0</v>
      </c>
      <c r="BF12" s="74">
        <f t="shared" si="24"/>
        <v>825130</v>
      </c>
      <c r="BG12" s="74">
        <f t="shared" si="25"/>
        <v>31577</v>
      </c>
      <c r="BH12" s="74">
        <f t="shared" si="26"/>
        <v>31577</v>
      </c>
      <c r="BI12" s="74">
        <v>0</v>
      </c>
      <c r="BJ12" s="74">
        <v>31577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82197</v>
      </c>
      <c r="BP12" s="74">
        <f t="shared" si="28"/>
        <v>35347</v>
      </c>
      <c r="BQ12" s="74">
        <v>0</v>
      </c>
      <c r="BR12" s="74">
        <v>0</v>
      </c>
      <c r="BS12" s="74">
        <v>35347</v>
      </c>
      <c r="BT12" s="74">
        <v>0</v>
      </c>
      <c r="BU12" s="74">
        <f t="shared" si="29"/>
        <v>45063</v>
      </c>
      <c r="BV12" s="74">
        <v>0</v>
      </c>
      <c r="BW12" s="74">
        <v>45063</v>
      </c>
      <c r="BX12" s="74">
        <v>0</v>
      </c>
      <c r="BY12" s="74">
        <v>0</v>
      </c>
      <c r="BZ12" s="74">
        <f t="shared" si="30"/>
        <v>1787</v>
      </c>
      <c r="CA12" s="74">
        <v>0</v>
      </c>
      <c r="CB12" s="74">
        <v>1787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113774</v>
      </c>
      <c r="CI12" s="74">
        <f t="shared" si="32"/>
        <v>142039</v>
      </c>
      <c r="CJ12" s="74">
        <f t="shared" si="33"/>
        <v>142039</v>
      </c>
      <c r="CK12" s="74">
        <f t="shared" si="34"/>
        <v>0</v>
      </c>
      <c r="CL12" s="74">
        <f t="shared" si="35"/>
        <v>141094</v>
      </c>
      <c r="CM12" s="74">
        <f t="shared" si="36"/>
        <v>544</v>
      </c>
      <c r="CN12" s="74">
        <f t="shared" si="37"/>
        <v>401</v>
      </c>
      <c r="CO12" s="74">
        <f t="shared" si="38"/>
        <v>0</v>
      </c>
      <c r="CP12" s="74">
        <f t="shared" si="39"/>
        <v>0</v>
      </c>
      <c r="CQ12" s="74">
        <f t="shared" si="40"/>
        <v>796865</v>
      </c>
      <c r="CR12" s="74">
        <f t="shared" si="41"/>
        <v>293068</v>
      </c>
      <c r="CS12" s="74">
        <f t="shared" si="42"/>
        <v>0</v>
      </c>
      <c r="CT12" s="74">
        <f t="shared" si="43"/>
        <v>106970</v>
      </c>
      <c r="CU12" s="74">
        <f t="shared" si="44"/>
        <v>180145</v>
      </c>
      <c r="CV12" s="74">
        <f t="shared" si="45"/>
        <v>5953</v>
      </c>
      <c r="CW12" s="74">
        <f t="shared" si="46"/>
        <v>179728</v>
      </c>
      <c r="CX12" s="74">
        <f t="shared" si="47"/>
        <v>12794</v>
      </c>
      <c r="CY12" s="74">
        <f t="shared" si="48"/>
        <v>160958</v>
      </c>
      <c r="CZ12" s="74">
        <f t="shared" si="49"/>
        <v>5976</v>
      </c>
      <c r="DA12" s="74">
        <f t="shared" si="50"/>
        <v>0</v>
      </c>
      <c r="DB12" s="74">
        <f t="shared" si="51"/>
        <v>324069</v>
      </c>
      <c r="DC12" s="74">
        <f t="shared" si="52"/>
        <v>140423</v>
      </c>
      <c r="DD12" s="74">
        <f t="shared" si="53"/>
        <v>91150</v>
      </c>
      <c r="DE12" s="74">
        <f t="shared" si="54"/>
        <v>92496</v>
      </c>
      <c r="DF12" s="74">
        <f t="shared" si="55"/>
        <v>0</v>
      </c>
      <c r="DG12" s="74">
        <f t="shared" si="56"/>
        <v>18675</v>
      </c>
      <c r="DH12" s="74">
        <f t="shared" si="57"/>
        <v>0</v>
      </c>
      <c r="DI12" s="74">
        <f t="shared" si="58"/>
        <v>0</v>
      </c>
      <c r="DJ12" s="74">
        <f t="shared" si="59"/>
        <v>938904</v>
      </c>
    </row>
    <row r="13" spans="1:114" s="50" customFormat="1" ht="12" customHeight="1">
      <c r="A13" s="53" t="s">
        <v>108</v>
      </c>
      <c r="B13" s="54" t="s">
        <v>122</v>
      </c>
      <c r="C13" s="53" t="s">
        <v>123</v>
      </c>
      <c r="D13" s="74">
        <f t="shared" si="6"/>
        <v>2488243</v>
      </c>
      <c r="E13" s="74">
        <f t="shared" si="7"/>
        <v>430389</v>
      </c>
      <c r="F13" s="74">
        <v>7670</v>
      </c>
      <c r="G13" s="74">
        <v>0</v>
      </c>
      <c r="H13" s="74">
        <v>0</v>
      </c>
      <c r="I13" s="74">
        <v>394834</v>
      </c>
      <c r="J13" s="75" t="s">
        <v>111</v>
      </c>
      <c r="K13" s="74">
        <v>27885</v>
      </c>
      <c r="L13" s="74">
        <v>2057854</v>
      </c>
      <c r="M13" s="74">
        <f t="shared" si="8"/>
        <v>103656</v>
      </c>
      <c r="N13" s="74">
        <f t="shared" si="9"/>
        <v>35739</v>
      </c>
      <c r="O13" s="74">
        <v>16321</v>
      </c>
      <c r="P13" s="74">
        <v>4870</v>
      </c>
      <c r="Q13" s="74">
        <v>0</v>
      </c>
      <c r="R13" s="74">
        <v>14498</v>
      </c>
      <c r="S13" s="75" t="s">
        <v>111</v>
      </c>
      <c r="T13" s="74">
        <v>50</v>
      </c>
      <c r="U13" s="74">
        <v>67917</v>
      </c>
      <c r="V13" s="74">
        <f t="shared" si="10"/>
        <v>2591899</v>
      </c>
      <c r="W13" s="74">
        <f t="shared" si="11"/>
        <v>466128</v>
      </c>
      <c r="X13" s="74">
        <f t="shared" si="12"/>
        <v>23991</v>
      </c>
      <c r="Y13" s="74">
        <f t="shared" si="13"/>
        <v>4870</v>
      </c>
      <c r="Z13" s="74">
        <f t="shared" si="14"/>
        <v>0</v>
      </c>
      <c r="AA13" s="74">
        <f t="shared" si="15"/>
        <v>409332</v>
      </c>
      <c r="AB13" s="75" t="s">
        <v>111</v>
      </c>
      <c r="AC13" s="74">
        <f t="shared" si="16"/>
        <v>27935</v>
      </c>
      <c r="AD13" s="74">
        <f t="shared" si="17"/>
        <v>2125771</v>
      </c>
      <c r="AE13" s="74">
        <f t="shared" si="18"/>
        <v>18082</v>
      </c>
      <c r="AF13" s="74">
        <f t="shared" si="19"/>
        <v>18082</v>
      </c>
      <c r="AG13" s="74">
        <v>0</v>
      </c>
      <c r="AH13" s="74">
        <v>18082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2459191</v>
      </c>
      <c r="AN13" s="74">
        <f t="shared" si="21"/>
        <v>419465</v>
      </c>
      <c r="AO13" s="74">
        <v>65005</v>
      </c>
      <c r="AP13" s="74">
        <v>188799</v>
      </c>
      <c r="AQ13" s="74">
        <v>165661</v>
      </c>
      <c r="AR13" s="74">
        <v>0</v>
      </c>
      <c r="AS13" s="74">
        <f t="shared" si="22"/>
        <v>38722</v>
      </c>
      <c r="AT13" s="74">
        <v>15151</v>
      </c>
      <c r="AU13" s="74">
        <v>23571</v>
      </c>
      <c r="AV13" s="74">
        <v>0</v>
      </c>
      <c r="AW13" s="74">
        <v>7677</v>
      </c>
      <c r="AX13" s="74">
        <f t="shared" si="23"/>
        <v>1993327</v>
      </c>
      <c r="AY13" s="74">
        <v>315238</v>
      </c>
      <c r="AZ13" s="74">
        <v>1641032</v>
      </c>
      <c r="BA13" s="74">
        <v>36002</v>
      </c>
      <c r="BB13" s="74">
        <v>1055</v>
      </c>
      <c r="BC13" s="74">
        <v>0</v>
      </c>
      <c r="BD13" s="74">
        <v>0</v>
      </c>
      <c r="BE13" s="74">
        <v>10970</v>
      </c>
      <c r="BF13" s="74">
        <f t="shared" si="24"/>
        <v>2488243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87940</v>
      </c>
      <c r="BP13" s="74">
        <f t="shared" si="28"/>
        <v>7710</v>
      </c>
      <c r="BQ13" s="74">
        <v>7710</v>
      </c>
      <c r="BR13" s="74">
        <v>0</v>
      </c>
      <c r="BS13" s="74">
        <v>0</v>
      </c>
      <c r="BT13" s="74">
        <v>0</v>
      </c>
      <c r="BU13" s="74">
        <f t="shared" si="29"/>
        <v>11456</v>
      </c>
      <c r="BV13" s="74">
        <v>0</v>
      </c>
      <c r="BW13" s="74">
        <v>11456</v>
      </c>
      <c r="BX13" s="74">
        <v>0</v>
      </c>
      <c r="BY13" s="74">
        <v>4339</v>
      </c>
      <c r="BZ13" s="74">
        <f t="shared" si="30"/>
        <v>64435</v>
      </c>
      <c r="CA13" s="74">
        <v>0</v>
      </c>
      <c r="CB13" s="74">
        <v>64435</v>
      </c>
      <c r="CC13" s="74">
        <v>0</v>
      </c>
      <c r="CD13" s="74">
        <v>0</v>
      </c>
      <c r="CE13" s="74">
        <v>0</v>
      </c>
      <c r="CF13" s="74">
        <v>0</v>
      </c>
      <c r="CG13" s="74">
        <v>15716</v>
      </c>
      <c r="CH13" s="74">
        <f t="shared" si="31"/>
        <v>103656</v>
      </c>
      <c r="CI13" s="74">
        <f t="shared" si="32"/>
        <v>18082</v>
      </c>
      <c r="CJ13" s="74">
        <f t="shared" si="33"/>
        <v>18082</v>
      </c>
      <c r="CK13" s="74">
        <f t="shared" si="34"/>
        <v>0</v>
      </c>
      <c r="CL13" s="74">
        <f t="shared" si="35"/>
        <v>18082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2547131</v>
      </c>
      <c r="CR13" s="74">
        <f t="shared" si="41"/>
        <v>427175</v>
      </c>
      <c r="CS13" s="74">
        <f t="shared" si="42"/>
        <v>72715</v>
      </c>
      <c r="CT13" s="74">
        <f t="shared" si="43"/>
        <v>188799</v>
      </c>
      <c r="CU13" s="74">
        <f t="shared" si="44"/>
        <v>165661</v>
      </c>
      <c r="CV13" s="74">
        <f t="shared" si="45"/>
        <v>0</v>
      </c>
      <c r="CW13" s="74">
        <f t="shared" si="46"/>
        <v>50178</v>
      </c>
      <c r="CX13" s="74">
        <f t="shared" si="47"/>
        <v>15151</v>
      </c>
      <c r="CY13" s="74">
        <f t="shared" si="48"/>
        <v>35027</v>
      </c>
      <c r="CZ13" s="74">
        <f t="shared" si="49"/>
        <v>0</v>
      </c>
      <c r="DA13" s="74">
        <f t="shared" si="50"/>
        <v>12016</v>
      </c>
      <c r="DB13" s="74">
        <f t="shared" si="51"/>
        <v>2057762</v>
      </c>
      <c r="DC13" s="74">
        <f t="shared" si="52"/>
        <v>315238</v>
      </c>
      <c r="DD13" s="74">
        <f t="shared" si="53"/>
        <v>1705467</v>
      </c>
      <c r="DE13" s="74">
        <f t="shared" si="54"/>
        <v>36002</v>
      </c>
      <c r="DF13" s="74">
        <f t="shared" si="55"/>
        <v>1055</v>
      </c>
      <c r="DG13" s="74">
        <f t="shared" si="56"/>
        <v>0</v>
      </c>
      <c r="DH13" s="74">
        <f t="shared" si="57"/>
        <v>0</v>
      </c>
      <c r="DI13" s="74">
        <f t="shared" si="58"/>
        <v>26686</v>
      </c>
      <c r="DJ13" s="74">
        <f t="shared" si="59"/>
        <v>2591899</v>
      </c>
    </row>
    <row r="14" spans="1:114" s="50" customFormat="1" ht="12" customHeight="1">
      <c r="A14" s="53" t="s">
        <v>108</v>
      </c>
      <c r="B14" s="54" t="s">
        <v>124</v>
      </c>
      <c r="C14" s="53" t="s">
        <v>125</v>
      </c>
      <c r="D14" s="74">
        <f t="shared" si="6"/>
        <v>5300014</v>
      </c>
      <c r="E14" s="74">
        <f t="shared" si="7"/>
        <v>888894</v>
      </c>
      <c r="F14" s="74">
        <v>0</v>
      </c>
      <c r="G14" s="74">
        <v>0</v>
      </c>
      <c r="H14" s="74">
        <v>0</v>
      </c>
      <c r="I14" s="74">
        <v>729049</v>
      </c>
      <c r="J14" s="75" t="s">
        <v>111</v>
      </c>
      <c r="K14" s="74">
        <v>159845</v>
      </c>
      <c r="L14" s="74">
        <v>4411120</v>
      </c>
      <c r="M14" s="74">
        <f t="shared" si="8"/>
        <v>640960</v>
      </c>
      <c r="N14" s="74">
        <f t="shared" si="9"/>
        <v>127081</v>
      </c>
      <c r="O14" s="74">
        <v>0</v>
      </c>
      <c r="P14" s="74">
        <v>0</v>
      </c>
      <c r="Q14" s="74">
        <v>0</v>
      </c>
      <c r="R14" s="74">
        <v>34341</v>
      </c>
      <c r="S14" s="75" t="s">
        <v>111</v>
      </c>
      <c r="T14" s="74">
        <v>92740</v>
      </c>
      <c r="U14" s="74">
        <v>513879</v>
      </c>
      <c r="V14" s="74">
        <f t="shared" si="10"/>
        <v>5940974</v>
      </c>
      <c r="W14" s="74">
        <f t="shared" si="11"/>
        <v>1015975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763390</v>
      </c>
      <c r="AB14" s="75" t="s">
        <v>111</v>
      </c>
      <c r="AC14" s="74">
        <f t="shared" si="16"/>
        <v>252585</v>
      </c>
      <c r="AD14" s="74">
        <f t="shared" si="17"/>
        <v>4924999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5075737</v>
      </c>
      <c r="AN14" s="74">
        <f t="shared" si="21"/>
        <v>970506</v>
      </c>
      <c r="AO14" s="74">
        <v>603287</v>
      </c>
      <c r="AP14" s="74">
        <v>96176</v>
      </c>
      <c r="AQ14" s="74">
        <v>227326</v>
      </c>
      <c r="AR14" s="74">
        <v>43717</v>
      </c>
      <c r="AS14" s="74">
        <f t="shared" si="22"/>
        <v>848239</v>
      </c>
      <c r="AT14" s="74">
        <v>8023</v>
      </c>
      <c r="AU14" s="74">
        <v>809419</v>
      </c>
      <c r="AV14" s="74">
        <v>30797</v>
      </c>
      <c r="AW14" s="74">
        <v>0</v>
      </c>
      <c r="AX14" s="74">
        <f t="shared" si="23"/>
        <v>3256992</v>
      </c>
      <c r="AY14" s="74">
        <v>1608870</v>
      </c>
      <c r="AZ14" s="74">
        <v>1057426</v>
      </c>
      <c r="BA14" s="74">
        <v>579845</v>
      </c>
      <c r="BB14" s="74">
        <v>10851</v>
      </c>
      <c r="BC14" s="74">
        <v>0</v>
      </c>
      <c r="BD14" s="74">
        <v>0</v>
      </c>
      <c r="BE14" s="74">
        <v>224277</v>
      </c>
      <c r="BF14" s="74">
        <f t="shared" si="24"/>
        <v>5300014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640960</v>
      </c>
      <c r="BP14" s="74">
        <f t="shared" si="28"/>
        <v>109291</v>
      </c>
      <c r="BQ14" s="74">
        <v>109291</v>
      </c>
      <c r="BR14" s="74">
        <v>0</v>
      </c>
      <c r="BS14" s="74">
        <v>0</v>
      </c>
      <c r="BT14" s="74">
        <v>0</v>
      </c>
      <c r="BU14" s="74">
        <f t="shared" si="29"/>
        <v>268726</v>
      </c>
      <c r="BV14" s="74">
        <v>3526</v>
      </c>
      <c r="BW14" s="74">
        <v>265200</v>
      </c>
      <c r="BX14" s="74">
        <v>0</v>
      </c>
      <c r="BY14" s="74">
        <v>0</v>
      </c>
      <c r="BZ14" s="74">
        <f t="shared" si="30"/>
        <v>262943</v>
      </c>
      <c r="CA14" s="74">
        <v>110593</v>
      </c>
      <c r="CB14" s="74">
        <v>132995</v>
      </c>
      <c r="CC14" s="74">
        <v>19355</v>
      </c>
      <c r="CD14" s="74">
        <v>0</v>
      </c>
      <c r="CE14" s="74">
        <v>0</v>
      </c>
      <c r="CF14" s="74">
        <v>0</v>
      </c>
      <c r="CG14" s="74">
        <v>0</v>
      </c>
      <c r="CH14" s="74">
        <f t="shared" si="31"/>
        <v>640960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5716697</v>
      </c>
      <c r="CR14" s="74">
        <f t="shared" si="41"/>
        <v>1079797</v>
      </c>
      <c r="CS14" s="74">
        <f t="shared" si="42"/>
        <v>712578</v>
      </c>
      <c r="CT14" s="74">
        <f t="shared" si="43"/>
        <v>96176</v>
      </c>
      <c r="CU14" s="74">
        <f t="shared" si="44"/>
        <v>227326</v>
      </c>
      <c r="CV14" s="74">
        <f t="shared" si="45"/>
        <v>43717</v>
      </c>
      <c r="CW14" s="74">
        <f t="shared" si="46"/>
        <v>1116965</v>
      </c>
      <c r="CX14" s="74">
        <f t="shared" si="47"/>
        <v>11549</v>
      </c>
      <c r="CY14" s="74">
        <f t="shared" si="48"/>
        <v>1074619</v>
      </c>
      <c r="CZ14" s="74">
        <f t="shared" si="49"/>
        <v>30797</v>
      </c>
      <c r="DA14" s="74">
        <f t="shared" si="50"/>
        <v>0</v>
      </c>
      <c r="DB14" s="74">
        <f t="shared" si="51"/>
        <v>3519935</v>
      </c>
      <c r="DC14" s="74">
        <f t="shared" si="52"/>
        <v>1719463</v>
      </c>
      <c r="DD14" s="74">
        <f t="shared" si="53"/>
        <v>1190421</v>
      </c>
      <c r="DE14" s="74">
        <f t="shared" si="54"/>
        <v>599200</v>
      </c>
      <c r="DF14" s="74">
        <f t="shared" si="55"/>
        <v>10851</v>
      </c>
      <c r="DG14" s="74">
        <f t="shared" si="56"/>
        <v>0</v>
      </c>
      <c r="DH14" s="74">
        <f t="shared" si="57"/>
        <v>0</v>
      </c>
      <c r="DI14" s="74">
        <f t="shared" si="58"/>
        <v>224277</v>
      </c>
      <c r="DJ14" s="74">
        <f t="shared" si="59"/>
        <v>5940974</v>
      </c>
    </row>
    <row r="15" spans="1:114" s="50" customFormat="1" ht="12" customHeight="1">
      <c r="A15" s="53" t="s">
        <v>108</v>
      </c>
      <c r="B15" s="54" t="s">
        <v>126</v>
      </c>
      <c r="C15" s="53" t="s">
        <v>127</v>
      </c>
      <c r="D15" s="74">
        <f t="shared" si="6"/>
        <v>1559277</v>
      </c>
      <c r="E15" s="74">
        <f t="shared" si="7"/>
        <v>254117</v>
      </c>
      <c r="F15" s="74">
        <v>0</v>
      </c>
      <c r="G15" s="74">
        <v>0</v>
      </c>
      <c r="H15" s="74">
        <v>0</v>
      </c>
      <c r="I15" s="74">
        <v>242917</v>
      </c>
      <c r="J15" s="75" t="s">
        <v>111</v>
      </c>
      <c r="K15" s="74">
        <v>11200</v>
      </c>
      <c r="L15" s="74">
        <v>1305160</v>
      </c>
      <c r="M15" s="74">
        <f t="shared" si="8"/>
        <v>379203</v>
      </c>
      <c r="N15" s="74">
        <f t="shared" si="9"/>
        <v>46915</v>
      </c>
      <c r="O15" s="74">
        <v>0</v>
      </c>
      <c r="P15" s="74">
        <v>0</v>
      </c>
      <c r="Q15" s="74">
        <v>4100</v>
      </c>
      <c r="R15" s="74">
        <v>42793</v>
      </c>
      <c r="S15" s="75" t="s">
        <v>111</v>
      </c>
      <c r="T15" s="74">
        <v>22</v>
      </c>
      <c r="U15" s="74">
        <v>332288</v>
      </c>
      <c r="V15" s="74">
        <f t="shared" si="10"/>
        <v>1938480</v>
      </c>
      <c r="W15" s="74">
        <f t="shared" si="11"/>
        <v>301032</v>
      </c>
      <c r="X15" s="74">
        <f t="shared" si="12"/>
        <v>0</v>
      </c>
      <c r="Y15" s="74">
        <f t="shared" si="13"/>
        <v>0</v>
      </c>
      <c r="Z15" s="74">
        <f t="shared" si="14"/>
        <v>4100</v>
      </c>
      <c r="AA15" s="74">
        <f t="shared" si="15"/>
        <v>285710</v>
      </c>
      <c r="AB15" s="75" t="s">
        <v>111</v>
      </c>
      <c r="AC15" s="74">
        <f t="shared" si="16"/>
        <v>11222</v>
      </c>
      <c r="AD15" s="74">
        <f t="shared" si="17"/>
        <v>1637448</v>
      </c>
      <c r="AE15" s="74">
        <f t="shared" si="18"/>
        <v>23772</v>
      </c>
      <c r="AF15" s="74">
        <f t="shared" si="19"/>
        <v>23772</v>
      </c>
      <c r="AG15" s="74">
        <v>0</v>
      </c>
      <c r="AH15" s="74">
        <v>23772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1535505</v>
      </c>
      <c r="AN15" s="74">
        <f t="shared" si="21"/>
        <v>488339</v>
      </c>
      <c r="AO15" s="74">
        <v>171496</v>
      </c>
      <c r="AP15" s="74">
        <v>195096</v>
      </c>
      <c r="AQ15" s="74">
        <v>121747</v>
      </c>
      <c r="AR15" s="74">
        <v>0</v>
      </c>
      <c r="AS15" s="74">
        <f t="shared" si="22"/>
        <v>497201</v>
      </c>
      <c r="AT15" s="74">
        <v>94713</v>
      </c>
      <c r="AU15" s="74">
        <v>399417</v>
      </c>
      <c r="AV15" s="74">
        <v>3071</v>
      </c>
      <c r="AW15" s="74">
        <v>0</v>
      </c>
      <c r="AX15" s="74">
        <f t="shared" si="23"/>
        <v>549965</v>
      </c>
      <c r="AY15" s="74">
        <v>58944</v>
      </c>
      <c r="AZ15" s="74">
        <v>220258</v>
      </c>
      <c r="BA15" s="74">
        <v>260801</v>
      </c>
      <c r="BB15" s="74">
        <v>9962</v>
      </c>
      <c r="BC15" s="74">
        <v>0</v>
      </c>
      <c r="BD15" s="74">
        <v>0</v>
      </c>
      <c r="BE15" s="74">
        <v>0</v>
      </c>
      <c r="BF15" s="74">
        <f t="shared" si="24"/>
        <v>1559277</v>
      </c>
      <c r="BG15" s="74">
        <f t="shared" si="25"/>
        <v>73966</v>
      </c>
      <c r="BH15" s="74">
        <f t="shared" si="26"/>
        <v>73966</v>
      </c>
      <c r="BI15" s="74">
        <v>0</v>
      </c>
      <c r="BJ15" s="74">
        <v>73966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305237</v>
      </c>
      <c r="BP15" s="74">
        <f t="shared" si="28"/>
        <v>61667</v>
      </c>
      <c r="BQ15" s="74">
        <v>28627</v>
      </c>
      <c r="BR15" s="74">
        <v>33040</v>
      </c>
      <c r="BS15" s="74">
        <v>0</v>
      </c>
      <c r="BT15" s="74">
        <v>0</v>
      </c>
      <c r="BU15" s="74">
        <f t="shared" si="29"/>
        <v>85978</v>
      </c>
      <c r="BV15" s="74">
        <v>2978</v>
      </c>
      <c r="BW15" s="74">
        <v>83000</v>
      </c>
      <c r="BX15" s="74">
        <v>0</v>
      </c>
      <c r="BY15" s="74">
        <v>0</v>
      </c>
      <c r="BZ15" s="74">
        <f t="shared" si="30"/>
        <v>157592</v>
      </c>
      <c r="CA15" s="74">
        <v>45005</v>
      </c>
      <c r="CB15" s="74">
        <v>109826</v>
      </c>
      <c r="CC15" s="74">
        <v>2761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379203</v>
      </c>
      <c r="CI15" s="74">
        <f t="shared" si="32"/>
        <v>97738</v>
      </c>
      <c r="CJ15" s="74">
        <f t="shared" si="33"/>
        <v>97738</v>
      </c>
      <c r="CK15" s="74">
        <f t="shared" si="34"/>
        <v>0</v>
      </c>
      <c r="CL15" s="74">
        <f t="shared" si="35"/>
        <v>97738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1840742</v>
      </c>
      <c r="CR15" s="74">
        <f t="shared" si="41"/>
        <v>550006</v>
      </c>
      <c r="CS15" s="74">
        <f t="shared" si="42"/>
        <v>200123</v>
      </c>
      <c r="CT15" s="74">
        <f t="shared" si="43"/>
        <v>228136</v>
      </c>
      <c r="CU15" s="74">
        <f t="shared" si="44"/>
        <v>121747</v>
      </c>
      <c r="CV15" s="74">
        <f t="shared" si="45"/>
        <v>0</v>
      </c>
      <c r="CW15" s="74">
        <f t="shared" si="46"/>
        <v>583179</v>
      </c>
      <c r="CX15" s="74">
        <f t="shared" si="47"/>
        <v>97691</v>
      </c>
      <c r="CY15" s="74">
        <f t="shared" si="48"/>
        <v>482417</v>
      </c>
      <c r="CZ15" s="74">
        <f t="shared" si="49"/>
        <v>3071</v>
      </c>
      <c r="DA15" s="74">
        <f t="shared" si="50"/>
        <v>0</v>
      </c>
      <c r="DB15" s="74">
        <f t="shared" si="51"/>
        <v>707557</v>
      </c>
      <c r="DC15" s="74">
        <f t="shared" si="52"/>
        <v>103949</v>
      </c>
      <c r="DD15" s="74">
        <f t="shared" si="53"/>
        <v>330084</v>
      </c>
      <c r="DE15" s="74">
        <f t="shared" si="54"/>
        <v>263562</v>
      </c>
      <c r="DF15" s="74">
        <f t="shared" si="55"/>
        <v>9962</v>
      </c>
      <c r="DG15" s="74">
        <f t="shared" si="56"/>
        <v>0</v>
      </c>
      <c r="DH15" s="74">
        <f t="shared" si="57"/>
        <v>0</v>
      </c>
      <c r="DI15" s="74">
        <f t="shared" si="58"/>
        <v>0</v>
      </c>
      <c r="DJ15" s="74">
        <f t="shared" si="59"/>
        <v>1938480</v>
      </c>
    </row>
    <row r="16" spans="1:114" s="50" customFormat="1" ht="12" customHeight="1">
      <c r="A16" s="53" t="s">
        <v>108</v>
      </c>
      <c r="B16" s="54" t="s">
        <v>128</v>
      </c>
      <c r="C16" s="53" t="s">
        <v>129</v>
      </c>
      <c r="D16" s="74">
        <f t="shared" si="6"/>
        <v>724796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111</v>
      </c>
      <c r="K16" s="74">
        <v>0</v>
      </c>
      <c r="L16" s="74">
        <v>724796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111</v>
      </c>
      <c r="T16" s="74">
        <v>0</v>
      </c>
      <c r="U16" s="74">
        <v>0</v>
      </c>
      <c r="V16" s="74">
        <f t="shared" si="10"/>
        <v>724796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5" t="s">
        <v>111</v>
      </c>
      <c r="AC16" s="74">
        <f t="shared" si="16"/>
        <v>0</v>
      </c>
      <c r="AD16" s="74">
        <f t="shared" si="17"/>
        <v>724796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77461</v>
      </c>
      <c r="AM16" s="74">
        <f t="shared" si="20"/>
        <v>139639</v>
      </c>
      <c r="AN16" s="74">
        <f t="shared" si="21"/>
        <v>134736</v>
      </c>
      <c r="AO16" s="74">
        <v>93452</v>
      </c>
      <c r="AP16" s="74">
        <v>41284</v>
      </c>
      <c r="AQ16" s="74">
        <v>0</v>
      </c>
      <c r="AR16" s="74">
        <v>0</v>
      </c>
      <c r="AS16" s="74">
        <f t="shared" si="22"/>
        <v>755</v>
      </c>
      <c r="AT16" s="74">
        <v>755</v>
      </c>
      <c r="AU16" s="74">
        <v>0</v>
      </c>
      <c r="AV16" s="74">
        <v>0</v>
      </c>
      <c r="AW16" s="74">
        <v>0</v>
      </c>
      <c r="AX16" s="74">
        <f t="shared" si="23"/>
        <v>4148</v>
      </c>
      <c r="AY16" s="74">
        <v>4148</v>
      </c>
      <c r="AZ16" s="74">
        <v>0</v>
      </c>
      <c r="BA16" s="74">
        <v>0</v>
      </c>
      <c r="BB16" s="74">
        <v>0</v>
      </c>
      <c r="BC16" s="74">
        <v>507696</v>
      </c>
      <c r="BD16" s="74">
        <v>0</v>
      </c>
      <c r="BE16" s="74">
        <v>0</v>
      </c>
      <c r="BF16" s="74">
        <f t="shared" si="24"/>
        <v>139639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77461</v>
      </c>
      <c r="CQ16" s="74">
        <f t="shared" si="40"/>
        <v>139639</v>
      </c>
      <c r="CR16" s="74">
        <f t="shared" si="41"/>
        <v>134736</v>
      </c>
      <c r="CS16" s="74">
        <f t="shared" si="42"/>
        <v>93452</v>
      </c>
      <c r="CT16" s="74">
        <f t="shared" si="43"/>
        <v>41284</v>
      </c>
      <c r="CU16" s="74">
        <f t="shared" si="44"/>
        <v>0</v>
      </c>
      <c r="CV16" s="74">
        <f t="shared" si="45"/>
        <v>0</v>
      </c>
      <c r="CW16" s="74">
        <f t="shared" si="46"/>
        <v>755</v>
      </c>
      <c r="CX16" s="74">
        <f t="shared" si="47"/>
        <v>755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4148</v>
      </c>
      <c r="DC16" s="74">
        <f t="shared" si="52"/>
        <v>4148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507696</v>
      </c>
      <c r="DH16" s="74">
        <f t="shared" si="57"/>
        <v>0</v>
      </c>
      <c r="DI16" s="74">
        <f t="shared" si="58"/>
        <v>0</v>
      </c>
      <c r="DJ16" s="74">
        <f t="shared" si="59"/>
        <v>139639</v>
      </c>
    </row>
    <row r="17" spans="1:114" s="50" customFormat="1" ht="12" customHeight="1">
      <c r="A17" s="53" t="s">
        <v>108</v>
      </c>
      <c r="B17" s="54" t="s">
        <v>130</v>
      </c>
      <c r="C17" s="53" t="s">
        <v>131</v>
      </c>
      <c r="D17" s="74">
        <f t="shared" si="6"/>
        <v>2373076</v>
      </c>
      <c r="E17" s="74">
        <f t="shared" si="7"/>
        <v>394220</v>
      </c>
      <c r="F17" s="74">
        <v>0</v>
      </c>
      <c r="G17" s="74">
        <v>0</v>
      </c>
      <c r="H17" s="74">
        <v>0</v>
      </c>
      <c r="I17" s="74">
        <v>331439</v>
      </c>
      <c r="J17" s="75" t="s">
        <v>111</v>
      </c>
      <c r="K17" s="74">
        <v>62781</v>
      </c>
      <c r="L17" s="74">
        <v>1978856</v>
      </c>
      <c r="M17" s="74">
        <f t="shared" si="8"/>
        <v>281039</v>
      </c>
      <c r="N17" s="74">
        <f t="shared" si="9"/>
        <v>41213</v>
      </c>
      <c r="O17" s="74">
        <v>0</v>
      </c>
      <c r="P17" s="74">
        <v>0</v>
      </c>
      <c r="Q17" s="74">
        <v>0</v>
      </c>
      <c r="R17" s="74">
        <v>37608</v>
      </c>
      <c r="S17" s="75" t="s">
        <v>111</v>
      </c>
      <c r="T17" s="74">
        <v>3605</v>
      </c>
      <c r="U17" s="74">
        <v>239826</v>
      </c>
      <c r="V17" s="74">
        <f t="shared" si="10"/>
        <v>2654115</v>
      </c>
      <c r="W17" s="74">
        <f t="shared" si="11"/>
        <v>435433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369047</v>
      </c>
      <c r="AB17" s="75" t="s">
        <v>111</v>
      </c>
      <c r="AC17" s="74">
        <f t="shared" si="16"/>
        <v>66386</v>
      </c>
      <c r="AD17" s="74">
        <f t="shared" si="17"/>
        <v>2218682</v>
      </c>
      <c r="AE17" s="74">
        <f t="shared" si="18"/>
        <v>282541</v>
      </c>
      <c r="AF17" s="74">
        <f t="shared" si="19"/>
        <v>263935</v>
      </c>
      <c r="AG17" s="74">
        <v>0</v>
      </c>
      <c r="AH17" s="74">
        <v>263935</v>
      </c>
      <c r="AI17" s="74">
        <v>0</v>
      </c>
      <c r="AJ17" s="74">
        <v>0</v>
      </c>
      <c r="AK17" s="74">
        <v>18606</v>
      </c>
      <c r="AL17" s="74">
        <v>6221</v>
      </c>
      <c r="AM17" s="74">
        <f t="shared" si="20"/>
        <v>1978475</v>
      </c>
      <c r="AN17" s="74">
        <f t="shared" si="21"/>
        <v>177485</v>
      </c>
      <c r="AO17" s="74">
        <v>148726</v>
      </c>
      <c r="AP17" s="74">
        <v>0</v>
      </c>
      <c r="AQ17" s="74">
        <v>28759</v>
      </c>
      <c r="AR17" s="74">
        <v>0</v>
      </c>
      <c r="AS17" s="74">
        <f t="shared" si="22"/>
        <v>263144</v>
      </c>
      <c r="AT17" s="74">
        <v>4828</v>
      </c>
      <c r="AU17" s="74">
        <v>250987</v>
      </c>
      <c r="AV17" s="74">
        <v>7329</v>
      </c>
      <c r="AW17" s="74">
        <v>0</v>
      </c>
      <c r="AX17" s="74">
        <f t="shared" si="23"/>
        <v>1535064</v>
      </c>
      <c r="AY17" s="74">
        <v>529128</v>
      </c>
      <c r="AZ17" s="74">
        <v>947337</v>
      </c>
      <c r="BA17" s="74">
        <v>54684</v>
      </c>
      <c r="BB17" s="74">
        <v>3915</v>
      </c>
      <c r="BC17" s="74">
        <v>105839</v>
      </c>
      <c r="BD17" s="74">
        <v>2782</v>
      </c>
      <c r="BE17" s="74">
        <v>0</v>
      </c>
      <c r="BF17" s="74">
        <f t="shared" si="24"/>
        <v>2261016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281039</v>
      </c>
      <c r="BP17" s="74">
        <f t="shared" si="28"/>
        <v>14520</v>
      </c>
      <c r="BQ17" s="74">
        <v>14520</v>
      </c>
      <c r="BR17" s="74">
        <v>0</v>
      </c>
      <c r="BS17" s="74">
        <v>0</v>
      </c>
      <c r="BT17" s="74">
        <v>0</v>
      </c>
      <c r="BU17" s="74">
        <f t="shared" si="29"/>
        <v>99840</v>
      </c>
      <c r="BV17" s="74">
        <v>1714</v>
      </c>
      <c r="BW17" s="74">
        <v>98126</v>
      </c>
      <c r="BX17" s="74">
        <v>0</v>
      </c>
      <c r="BY17" s="74">
        <v>0</v>
      </c>
      <c r="BZ17" s="74">
        <f t="shared" si="30"/>
        <v>166679</v>
      </c>
      <c r="CA17" s="74">
        <v>62493</v>
      </c>
      <c r="CB17" s="74">
        <v>102992</v>
      </c>
      <c r="CC17" s="74">
        <v>1194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281039</v>
      </c>
      <c r="CI17" s="74">
        <f t="shared" si="32"/>
        <v>282541</v>
      </c>
      <c r="CJ17" s="74">
        <f t="shared" si="33"/>
        <v>263935</v>
      </c>
      <c r="CK17" s="74">
        <f t="shared" si="34"/>
        <v>0</v>
      </c>
      <c r="CL17" s="74">
        <f t="shared" si="35"/>
        <v>263935</v>
      </c>
      <c r="CM17" s="74">
        <f t="shared" si="36"/>
        <v>0</v>
      </c>
      <c r="CN17" s="74">
        <f t="shared" si="37"/>
        <v>0</v>
      </c>
      <c r="CO17" s="74">
        <f t="shared" si="38"/>
        <v>18606</v>
      </c>
      <c r="CP17" s="74">
        <f t="shared" si="39"/>
        <v>6221</v>
      </c>
      <c r="CQ17" s="74">
        <f t="shared" si="40"/>
        <v>2259514</v>
      </c>
      <c r="CR17" s="74">
        <f t="shared" si="41"/>
        <v>192005</v>
      </c>
      <c r="CS17" s="74">
        <f t="shared" si="42"/>
        <v>163246</v>
      </c>
      <c r="CT17" s="74">
        <f t="shared" si="43"/>
        <v>0</v>
      </c>
      <c r="CU17" s="74">
        <f t="shared" si="44"/>
        <v>28759</v>
      </c>
      <c r="CV17" s="74">
        <f t="shared" si="45"/>
        <v>0</v>
      </c>
      <c r="CW17" s="74">
        <f t="shared" si="46"/>
        <v>362984</v>
      </c>
      <c r="CX17" s="74">
        <f t="shared" si="47"/>
        <v>6542</v>
      </c>
      <c r="CY17" s="74">
        <f t="shared" si="48"/>
        <v>349113</v>
      </c>
      <c r="CZ17" s="74">
        <f t="shared" si="49"/>
        <v>7329</v>
      </c>
      <c r="DA17" s="74">
        <f t="shared" si="50"/>
        <v>0</v>
      </c>
      <c r="DB17" s="74">
        <f t="shared" si="51"/>
        <v>1701743</v>
      </c>
      <c r="DC17" s="74">
        <f t="shared" si="52"/>
        <v>591621</v>
      </c>
      <c r="DD17" s="74">
        <f t="shared" si="53"/>
        <v>1050329</v>
      </c>
      <c r="DE17" s="74">
        <f t="shared" si="54"/>
        <v>55878</v>
      </c>
      <c r="DF17" s="74">
        <f t="shared" si="55"/>
        <v>3915</v>
      </c>
      <c r="DG17" s="74">
        <f t="shared" si="56"/>
        <v>105839</v>
      </c>
      <c r="DH17" s="74">
        <f t="shared" si="57"/>
        <v>2782</v>
      </c>
      <c r="DI17" s="74">
        <f t="shared" si="58"/>
        <v>0</v>
      </c>
      <c r="DJ17" s="74">
        <f t="shared" si="59"/>
        <v>2542055</v>
      </c>
    </row>
    <row r="18" spans="1:114" s="50" customFormat="1" ht="12" customHeight="1">
      <c r="A18" s="53" t="s">
        <v>108</v>
      </c>
      <c r="B18" s="54" t="s">
        <v>132</v>
      </c>
      <c r="C18" s="53" t="s">
        <v>133</v>
      </c>
      <c r="D18" s="74">
        <f t="shared" si="6"/>
        <v>1118975</v>
      </c>
      <c r="E18" s="74">
        <f t="shared" si="7"/>
        <v>28452</v>
      </c>
      <c r="F18" s="74">
        <v>0</v>
      </c>
      <c r="G18" s="74">
        <v>0</v>
      </c>
      <c r="H18" s="74">
        <v>0</v>
      </c>
      <c r="I18" s="74">
        <v>28262</v>
      </c>
      <c r="J18" s="75" t="s">
        <v>111</v>
      </c>
      <c r="K18" s="74">
        <v>190</v>
      </c>
      <c r="L18" s="74">
        <v>1090523</v>
      </c>
      <c r="M18" s="74">
        <f t="shared" si="8"/>
        <v>61430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111</v>
      </c>
      <c r="T18" s="74">
        <v>0</v>
      </c>
      <c r="U18" s="74">
        <v>61430</v>
      </c>
      <c r="V18" s="74">
        <f t="shared" si="10"/>
        <v>1180405</v>
      </c>
      <c r="W18" s="74">
        <f t="shared" si="11"/>
        <v>28452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28262</v>
      </c>
      <c r="AB18" s="75" t="s">
        <v>111</v>
      </c>
      <c r="AC18" s="74">
        <f t="shared" si="16"/>
        <v>190</v>
      </c>
      <c r="AD18" s="74">
        <f t="shared" si="17"/>
        <v>1151953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646063</v>
      </c>
      <c r="AN18" s="74">
        <f t="shared" si="21"/>
        <v>111967</v>
      </c>
      <c r="AO18" s="74">
        <v>111967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534096</v>
      </c>
      <c r="AY18" s="74">
        <v>469499</v>
      </c>
      <c r="AZ18" s="74">
        <v>57490</v>
      </c>
      <c r="BA18" s="74">
        <v>0</v>
      </c>
      <c r="BB18" s="74">
        <v>7107</v>
      </c>
      <c r="BC18" s="74">
        <v>400569</v>
      </c>
      <c r="BD18" s="74">
        <v>0</v>
      </c>
      <c r="BE18" s="74">
        <v>72343</v>
      </c>
      <c r="BF18" s="74">
        <f t="shared" si="24"/>
        <v>718406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61430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646063</v>
      </c>
      <c r="CR18" s="74">
        <f t="shared" si="41"/>
        <v>111967</v>
      </c>
      <c r="CS18" s="74">
        <f t="shared" si="42"/>
        <v>111967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534096</v>
      </c>
      <c r="DC18" s="74">
        <f t="shared" si="52"/>
        <v>469499</v>
      </c>
      <c r="DD18" s="74">
        <f t="shared" si="53"/>
        <v>57490</v>
      </c>
      <c r="DE18" s="74">
        <f t="shared" si="54"/>
        <v>0</v>
      </c>
      <c r="DF18" s="74">
        <f t="shared" si="55"/>
        <v>7107</v>
      </c>
      <c r="DG18" s="74">
        <f t="shared" si="56"/>
        <v>461999</v>
      </c>
      <c r="DH18" s="74">
        <f t="shared" si="57"/>
        <v>0</v>
      </c>
      <c r="DI18" s="74">
        <f t="shared" si="58"/>
        <v>72343</v>
      </c>
      <c r="DJ18" s="74">
        <f t="shared" si="59"/>
        <v>718406</v>
      </c>
    </row>
    <row r="19" spans="1:114" s="50" customFormat="1" ht="12" customHeight="1">
      <c r="A19" s="53" t="s">
        <v>108</v>
      </c>
      <c r="B19" s="54" t="s">
        <v>134</v>
      </c>
      <c r="C19" s="53" t="s">
        <v>135</v>
      </c>
      <c r="D19" s="74">
        <f t="shared" si="6"/>
        <v>532974</v>
      </c>
      <c r="E19" s="74">
        <f t="shared" si="7"/>
        <v>102420</v>
      </c>
      <c r="F19" s="74">
        <v>0</v>
      </c>
      <c r="G19" s="74">
        <v>0</v>
      </c>
      <c r="H19" s="74">
        <v>0</v>
      </c>
      <c r="I19" s="74">
        <v>0</v>
      </c>
      <c r="J19" s="75" t="s">
        <v>111</v>
      </c>
      <c r="K19" s="74">
        <v>102420</v>
      </c>
      <c r="L19" s="74">
        <v>430554</v>
      </c>
      <c r="M19" s="74">
        <f t="shared" si="8"/>
        <v>4808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111</v>
      </c>
      <c r="T19" s="74">
        <v>0</v>
      </c>
      <c r="U19" s="74">
        <v>4808</v>
      </c>
      <c r="V19" s="74">
        <f t="shared" si="10"/>
        <v>537782</v>
      </c>
      <c r="W19" s="74">
        <f t="shared" si="11"/>
        <v>102420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111</v>
      </c>
      <c r="AC19" s="74">
        <f t="shared" si="16"/>
        <v>102420</v>
      </c>
      <c r="AD19" s="74">
        <f t="shared" si="17"/>
        <v>435362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121142</v>
      </c>
      <c r="AN19" s="74">
        <f t="shared" si="21"/>
        <v>22132</v>
      </c>
      <c r="AO19" s="74">
        <v>18998</v>
      </c>
      <c r="AP19" s="74">
        <v>3134</v>
      </c>
      <c r="AQ19" s="74">
        <v>0</v>
      </c>
      <c r="AR19" s="74">
        <v>0</v>
      </c>
      <c r="AS19" s="74">
        <f t="shared" si="22"/>
        <v>1216</v>
      </c>
      <c r="AT19" s="74">
        <v>1216</v>
      </c>
      <c r="AU19" s="74">
        <v>0</v>
      </c>
      <c r="AV19" s="74">
        <v>0</v>
      </c>
      <c r="AW19" s="74">
        <v>0</v>
      </c>
      <c r="AX19" s="74">
        <f t="shared" si="23"/>
        <v>97794</v>
      </c>
      <c r="AY19" s="74">
        <v>76366</v>
      </c>
      <c r="AZ19" s="74">
        <v>1173</v>
      </c>
      <c r="BA19" s="74">
        <v>799</v>
      </c>
      <c r="BB19" s="74">
        <v>19456</v>
      </c>
      <c r="BC19" s="74">
        <v>404277</v>
      </c>
      <c r="BD19" s="74">
        <v>0</v>
      </c>
      <c r="BE19" s="74">
        <v>7555</v>
      </c>
      <c r="BF19" s="74">
        <f t="shared" si="24"/>
        <v>128697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3800</v>
      </c>
      <c r="BP19" s="74">
        <f t="shared" si="28"/>
        <v>3800</v>
      </c>
      <c r="BQ19" s="74">
        <v>3800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1008</v>
      </c>
      <c r="CF19" s="74">
        <v>0</v>
      </c>
      <c r="CG19" s="74">
        <v>0</v>
      </c>
      <c r="CH19" s="74">
        <f t="shared" si="31"/>
        <v>3800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124942</v>
      </c>
      <c r="CR19" s="74">
        <f t="shared" si="41"/>
        <v>25932</v>
      </c>
      <c r="CS19" s="74">
        <f t="shared" si="42"/>
        <v>22798</v>
      </c>
      <c r="CT19" s="74">
        <f t="shared" si="43"/>
        <v>3134</v>
      </c>
      <c r="CU19" s="74">
        <f t="shared" si="44"/>
        <v>0</v>
      </c>
      <c r="CV19" s="74">
        <f t="shared" si="45"/>
        <v>0</v>
      </c>
      <c r="CW19" s="74">
        <f t="shared" si="46"/>
        <v>1216</v>
      </c>
      <c r="CX19" s="74">
        <f t="shared" si="47"/>
        <v>1216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97794</v>
      </c>
      <c r="DC19" s="74">
        <f t="shared" si="52"/>
        <v>76366</v>
      </c>
      <c r="DD19" s="74">
        <f t="shared" si="53"/>
        <v>1173</v>
      </c>
      <c r="DE19" s="74">
        <f t="shared" si="54"/>
        <v>799</v>
      </c>
      <c r="DF19" s="74">
        <f t="shared" si="55"/>
        <v>19456</v>
      </c>
      <c r="DG19" s="74">
        <f t="shared" si="56"/>
        <v>405285</v>
      </c>
      <c r="DH19" s="74">
        <f t="shared" si="57"/>
        <v>0</v>
      </c>
      <c r="DI19" s="74">
        <f t="shared" si="58"/>
        <v>7555</v>
      </c>
      <c r="DJ19" s="74">
        <f t="shared" si="59"/>
        <v>132497</v>
      </c>
    </row>
    <row r="20" spans="1:114" s="50" customFormat="1" ht="12" customHeight="1">
      <c r="A20" s="53" t="s">
        <v>108</v>
      </c>
      <c r="B20" s="54" t="s">
        <v>136</v>
      </c>
      <c r="C20" s="53" t="s">
        <v>137</v>
      </c>
      <c r="D20" s="74">
        <f t="shared" si="6"/>
        <v>490402</v>
      </c>
      <c r="E20" s="74">
        <f t="shared" si="7"/>
        <v>242079</v>
      </c>
      <c r="F20" s="74">
        <v>0</v>
      </c>
      <c r="G20" s="74">
        <v>0</v>
      </c>
      <c r="H20" s="74">
        <v>0</v>
      </c>
      <c r="I20" s="74">
        <v>242079</v>
      </c>
      <c r="J20" s="75" t="s">
        <v>111</v>
      </c>
      <c r="K20" s="74">
        <v>0</v>
      </c>
      <c r="L20" s="74">
        <v>248323</v>
      </c>
      <c r="M20" s="74">
        <f t="shared" si="8"/>
        <v>61589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111</v>
      </c>
      <c r="T20" s="74">
        <v>0</v>
      </c>
      <c r="U20" s="74">
        <v>61589</v>
      </c>
      <c r="V20" s="74">
        <f t="shared" si="10"/>
        <v>551991</v>
      </c>
      <c r="W20" s="74">
        <f t="shared" si="11"/>
        <v>242079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242079</v>
      </c>
      <c r="AB20" s="75" t="s">
        <v>111</v>
      </c>
      <c r="AC20" s="74">
        <f t="shared" si="16"/>
        <v>0</v>
      </c>
      <c r="AD20" s="74">
        <f t="shared" si="17"/>
        <v>309912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490402</v>
      </c>
      <c r="AN20" s="74">
        <f t="shared" si="21"/>
        <v>118468</v>
      </c>
      <c r="AO20" s="74">
        <v>38170</v>
      </c>
      <c r="AP20" s="74">
        <v>0</v>
      </c>
      <c r="AQ20" s="74">
        <v>74333</v>
      </c>
      <c r="AR20" s="74">
        <v>5965</v>
      </c>
      <c r="AS20" s="74">
        <f t="shared" si="22"/>
        <v>244583</v>
      </c>
      <c r="AT20" s="74">
        <v>0</v>
      </c>
      <c r="AU20" s="74">
        <v>225762</v>
      </c>
      <c r="AV20" s="74">
        <v>18821</v>
      </c>
      <c r="AW20" s="74">
        <v>0</v>
      </c>
      <c r="AX20" s="74">
        <f t="shared" si="23"/>
        <v>127351</v>
      </c>
      <c r="AY20" s="74">
        <v>50463</v>
      </c>
      <c r="AZ20" s="74">
        <v>70007</v>
      </c>
      <c r="BA20" s="74">
        <v>6881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490402</v>
      </c>
      <c r="BG20" s="74">
        <f t="shared" si="25"/>
        <v>0</v>
      </c>
      <c r="BH20" s="74">
        <f t="shared" si="26"/>
        <v>0</v>
      </c>
      <c r="BI20" s="74">
        <v>0</v>
      </c>
      <c r="BJ20" s="74"/>
      <c r="BK20" s="74">
        <v>0</v>
      </c>
      <c r="BL20" s="74">
        <v>0</v>
      </c>
      <c r="BM20" s="74">
        <v>0</v>
      </c>
      <c r="BN20" s="74">
        <v>2269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59320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2269</v>
      </c>
      <c r="CQ20" s="74">
        <f t="shared" si="40"/>
        <v>490402</v>
      </c>
      <c r="CR20" s="74">
        <f t="shared" si="41"/>
        <v>118468</v>
      </c>
      <c r="CS20" s="74">
        <f t="shared" si="42"/>
        <v>38170</v>
      </c>
      <c r="CT20" s="74">
        <f t="shared" si="43"/>
        <v>0</v>
      </c>
      <c r="CU20" s="74">
        <f t="shared" si="44"/>
        <v>74333</v>
      </c>
      <c r="CV20" s="74">
        <f t="shared" si="45"/>
        <v>5965</v>
      </c>
      <c r="CW20" s="74">
        <f t="shared" si="46"/>
        <v>244583</v>
      </c>
      <c r="CX20" s="74">
        <f t="shared" si="47"/>
        <v>0</v>
      </c>
      <c r="CY20" s="74">
        <f t="shared" si="48"/>
        <v>225762</v>
      </c>
      <c r="CZ20" s="74">
        <f t="shared" si="49"/>
        <v>18821</v>
      </c>
      <c r="DA20" s="74">
        <f t="shared" si="50"/>
        <v>0</v>
      </c>
      <c r="DB20" s="74">
        <f t="shared" si="51"/>
        <v>127351</v>
      </c>
      <c r="DC20" s="74">
        <f t="shared" si="52"/>
        <v>50463</v>
      </c>
      <c r="DD20" s="74">
        <f t="shared" si="53"/>
        <v>70007</v>
      </c>
      <c r="DE20" s="74">
        <f t="shared" si="54"/>
        <v>6881</v>
      </c>
      <c r="DF20" s="74">
        <f t="shared" si="55"/>
        <v>0</v>
      </c>
      <c r="DG20" s="74">
        <f t="shared" si="56"/>
        <v>59320</v>
      </c>
      <c r="DH20" s="74">
        <f t="shared" si="57"/>
        <v>0</v>
      </c>
      <c r="DI20" s="74">
        <f t="shared" si="58"/>
        <v>0</v>
      </c>
      <c r="DJ20" s="74">
        <f t="shared" si="59"/>
        <v>490402</v>
      </c>
    </row>
    <row r="21" spans="1:114" s="50" customFormat="1" ht="12" customHeight="1">
      <c r="A21" s="53" t="s">
        <v>108</v>
      </c>
      <c r="B21" s="54" t="s">
        <v>138</v>
      </c>
      <c r="C21" s="53" t="s">
        <v>139</v>
      </c>
      <c r="D21" s="74">
        <f t="shared" si="6"/>
        <v>1922505</v>
      </c>
      <c r="E21" s="74">
        <f t="shared" si="7"/>
        <v>421353</v>
      </c>
      <c r="F21" s="74">
        <v>0</v>
      </c>
      <c r="G21" s="74">
        <v>0</v>
      </c>
      <c r="H21" s="74">
        <v>0</v>
      </c>
      <c r="I21" s="74">
        <v>355726</v>
      </c>
      <c r="J21" s="75" t="s">
        <v>111</v>
      </c>
      <c r="K21" s="74">
        <v>65627</v>
      </c>
      <c r="L21" s="74">
        <v>1501152</v>
      </c>
      <c r="M21" s="74">
        <f t="shared" si="8"/>
        <v>214259</v>
      </c>
      <c r="N21" s="74">
        <f t="shared" si="9"/>
        <v>14822</v>
      </c>
      <c r="O21" s="74">
        <v>0</v>
      </c>
      <c r="P21" s="74">
        <v>0</v>
      </c>
      <c r="Q21" s="74">
        <v>0</v>
      </c>
      <c r="R21" s="74">
        <v>14822</v>
      </c>
      <c r="S21" s="75" t="s">
        <v>111</v>
      </c>
      <c r="T21" s="74">
        <v>0</v>
      </c>
      <c r="U21" s="74">
        <v>199437</v>
      </c>
      <c r="V21" s="74">
        <f t="shared" si="10"/>
        <v>2136764</v>
      </c>
      <c r="W21" s="74">
        <f t="shared" si="11"/>
        <v>436175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370548</v>
      </c>
      <c r="AB21" s="75" t="s">
        <v>111</v>
      </c>
      <c r="AC21" s="74">
        <f t="shared" si="16"/>
        <v>65627</v>
      </c>
      <c r="AD21" s="74">
        <f t="shared" si="17"/>
        <v>1700589</v>
      </c>
      <c r="AE21" s="74">
        <f t="shared" si="18"/>
        <v>37754</v>
      </c>
      <c r="AF21" s="74">
        <f t="shared" si="19"/>
        <v>37754</v>
      </c>
      <c r="AG21" s="74">
        <v>0</v>
      </c>
      <c r="AH21" s="74">
        <v>37754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1884751</v>
      </c>
      <c r="AN21" s="74">
        <f t="shared" si="21"/>
        <v>338254</v>
      </c>
      <c r="AO21" s="74">
        <v>137122</v>
      </c>
      <c r="AP21" s="74">
        <v>185204</v>
      </c>
      <c r="AQ21" s="74">
        <v>15928</v>
      </c>
      <c r="AR21" s="74">
        <v>0</v>
      </c>
      <c r="AS21" s="74">
        <f t="shared" si="22"/>
        <v>504744</v>
      </c>
      <c r="AT21" s="74">
        <v>0</v>
      </c>
      <c r="AU21" s="74">
        <v>504744</v>
      </c>
      <c r="AV21" s="74">
        <v>0</v>
      </c>
      <c r="AW21" s="74">
        <v>0</v>
      </c>
      <c r="AX21" s="74">
        <f t="shared" si="23"/>
        <v>1041753</v>
      </c>
      <c r="AY21" s="74">
        <v>462400</v>
      </c>
      <c r="AZ21" s="74">
        <v>509598</v>
      </c>
      <c r="BA21" s="74">
        <v>46464</v>
      </c>
      <c r="BB21" s="74">
        <v>23291</v>
      </c>
      <c r="BC21" s="74">
        <v>0</v>
      </c>
      <c r="BD21" s="74">
        <v>0</v>
      </c>
      <c r="BE21" s="74">
        <v>0</v>
      </c>
      <c r="BF21" s="74">
        <f t="shared" si="24"/>
        <v>1922505</v>
      </c>
      <c r="BG21" s="74">
        <f t="shared" si="25"/>
        <v>46140</v>
      </c>
      <c r="BH21" s="74">
        <f t="shared" si="26"/>
        <v>46140</v>
      </c>
      <c r="BI21" s="74">
        <v>0</v>
      </c>
      <c r="BJ21" s="74">
        <v>46140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168119</v>
      </c>
      <c r="BP21" s="74">
        <f t="shared" si="28"/>
        <v>54008</v>
      </c>
      <c r="BQ21" s="74">
        <v>15765</v>
      </c>
      <c r="BR21" s="74">
        <v>0</v>
      </c>
      <c r="BS21" s="74">
        <v>38243</v>
      </c>
      <c r="BT21" s="74">
        <v>0</v>
      </c>
      <c r="BU21" s="74">
        <f t="shared" si="29"/>
        <v>47175</v>
      </c>
      <c r="BV21" s="74">
        <v>0</v>
      </c>
      <c r="BW21" s="74">
        <v>47175</v>
      </c>
      <c r="BX21" s="74">
        <v>0</v>
      </c>
      <c r="BY21" s="74">
        <v>0</v>
      </c>
      <c r="BZ21" s="74">
        <f t="shared" si="30"/>
        <v>66936</v>
      </c>
      <c r="CA21" s="74">
        <v>35999</v>
      </c>
      <c r="CB21" s="74">
        <v>25887</v>
      </c>
      <c r="CC21" s="74">
        <v>2539</v>
      </c>
      <c r="CD21" s="74">
        <v>2511</v>
      </c>
      <c r="CE21" s="74">
        <v>0</v>
      </c>
      <c r="CF21" s="74">
        <v>0</v>
      </c>
      <c r="CG21" s="74">
        <v>0</v>
      </c>
      <c r="CH21" s="74">
        <f t="shared" si="31"/>
        <v>214259</v>
      </c>
      <c r="CI21" s="74">
        <f t="shared" si="32"/>
        <v>83894</v>
      </c>
      <c r="CJ21" s="74">
        <f t="shared" si="33"/>
        <v>83894</v>
      </c>
      <c r="CK21" s="74">
        <f t="shared" si="34"/>
        <v>0</v>
      </c>
      <c r="CL21" s="74">
        <f t="shared" si="35"/>
        <v>83894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2052870</v>
      </c>
      <c r="CR21" s="74">
        <f t="shared" si="41"/>
        <v>392262</v>
      </c>
      <c r="CS21" s="74">
        <f t="shared" si="42"/>
        <v>152887</v>
      </c>
      <c r="CT21" s="74">
        <f t="shared" si="43"/>
        <v>185204</v>
      </c>
      <c r="CU21" s="74">
        <f t="shared" si="44"/>
        <v>54171</v>
      </c>
      <c r="CV21" s="74">
        <f t="shared" si="45"/>
        <v>0</v>
      </c>
      <c r="CW21" s="74">
        <f t="shared" si="46"/>
        <v>551919</v>
      </c>
      <c r="CX21" s="74">
        <f t="shared" si="47"/>
        <v>0</v>
      </c>
      <c r="CY21" s="74">
        <f t="shared" si="48"/>
        <v>551919</v>
      </c>
      <c r="CZ21" s="74">
        <f t="shared" si="49"/>
        <v>0</v>
      </c>
      <c r="DA21" s="74">
        <f t="shared" si="50"/>
        <v>0</v>
      </c>
      <c r="DB21" s="74">
        <f t="shared" si="51"/>
        <v>1108689</v>
      </c>
      <c r="DC21" s="74">
        <f t="shared" si="52"/>
        <v>498399</v>
      </c>
      <c r="DD21" s="74">
        <f t="shared" si="53"/>
        <v>535485</v>
      </c>
      <c r="DE21" s="74">
        <f t="shared" si="54"/>
        <v>49003</v>
      </c>
      <c r="DF21" s="74">
        <f t="shared" si="55"/>
        <v>25802</v>
      </c>
      <c r="DG21" s="74">
        <f t="shared" si="56"/>
        <v>0</v>
      </c>
      <c r="DH21" s="74">
        <f t="shared" si="57"/>
        <v>0</v>
      </c>
      <c r="DI21" s="74">
        <f t="shared" si="58"/>
        <v>0</v>
      </c>
      <c r="DJ21" s="74">
        <f t="shared" si="59"/>
        <v>2136764</v>
      </c>
    </row>
    <row r="22" spans="1:114" s="50" customFormat="1" ht="12" customHeight="1">
      <c r="A22" s="53" t="s">
        <v>108</v>
      </c>
      <c r="B22" s="54" t="s">
        <v>140</v>
      </c>
      <c r="C22" s="53" t="s">
        <v>141</v>
      </c>
      <c r="D22" s="74">
        <f t="shared" si="6"/>
        <v>5119898</v>
      </c>
      <c r="E22" s="74">
        <f t="shared" si="7"/>
        <v>900343</v>
      </c>
      <c r="F22" s="74">
        <v>958</v>
      </c>
      <c r="G22" s="74">
        <v>4720</v>
      </c>
      <c r="H22" s="74">
        <v>0</v>
      </c>
      <c r="I22" s="74">
        <v>622258</v>
      </c>
      <c r="J22" s="75" t="s">
        <v>111</v>
      </c>
      <c r="K22" s="74">
        <v>272407</v>
      </c>
      <c r="L22" s="74">
        <v>4219555</v>
      </c>
      <c r="M22" s="74">
        <f t="shared" si="8"/>
        <v>303929</v>
      </c>
      <c r="N22" s="74">
        <f t="shared" si="9"/>
        <v>28878</v>
      </c>
      <c r="O22" s="74">
        <v>4398</v>
      </c>
      <c r="P22" s="74">
        <v>5648</v>
      </c>
      <c r="Q22" s="74">
        <v>0</v>
      </c>
      <c r="R22" s="74">
        <v>18652</v>
      </c>
      <c r="S22" s="75" t="s">
        <v>111</v>
      </c>
      <c r="T22" s="74">
        <v>180</v>
      </c>
      <c r="U22" s="74">
        <v>275051</v>
      </c>
      <c r="V22" s="74">
        <f t="shared" si="10"/>
        <v>5423827</v>
      </c>
      <c r="W22" s="74">
        <f t="shared" si="11"/>
        <v>929221</v>
      </c>
      <c r="X22" s="74">
        <f t="shared" si="12"/>
        <v>5356</v>
      </c>
      <c r="Y22" s="74">
        <f t="shared" si="13"/>
        <v>10368</v>
      </c>
      <c r="Z22" s="74">
        <f t="shared" si="14"/>
        <v>0</v>
      </c>
      <c r="AA22" s="74">
        <f t="shared" si="15"/>
        <v>640910</v>
      </c>
      <c r="AB22" s="75" t="s">
        <v>111</v>
      </c>
      <c r="AC22" s="74">
        <f t="shared" si="16"/>
        <v>272587</v>
      </c>
      <c r="AD22" s="74">
        <f t="shared" si="17"/>
        <v>4494606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4516069</v>
      </c>
      <c r="AN22" s="74">
        <f t="shared" si="21"/>
        <v>1378049</v>
      </c>
      <c r="AO22" s="74">
        <v>389389</v>
      </c>
      <c r="AP22" s="74">
        <v>772166</v>
      </c>
      <c r="AQ22" s="74">
        <v>151546</v>
      </c>
      <c r="AR22" s="74">
        <v>64948</v>
      </c>
      <c r="AS22" s="74">
        <f t="shared" si="22"/>
        <v>231299</v>
      </c>
      <c r="AT22" s="74">
        <v>139790</v>
      </c>
      <c r="AU22" s="74">
        <v>68753</v>
      </c>
      <c r="AV22" s="74">
        <v>22756</v>
      </c>
      <c r="AW22" s="74">
        <v>68264</v>
      </c>
      <c r="AX22" s="74">
        <f t="shared" si="23"/>
        <v>2829519</v>
      </c>
      <c r="AY22" s="74">
        <v>674932</v>
      </c>
      <c r="AZ22" s="74">
        <v>2077409</v>
      </c>
      <c r="BA22" s="74">
        <v>73575</v>
      </c>
      <c r="BB22" s="74">
        <v>3603</v>
      </c>
      <c r="BC22" s="74">
        <v>527655</v>
      </c>
      <c r="BD22" s="74">
        <v>8938</v>
      </c>
      <c r="BE22" s="74">
        <v>76174</v>
      </c>
      <c r="BF22" s="74">
        <f t="shared" si="24"/>
        <v>4592243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240038</v>
      </c>
      <c r="BP22" s="74">
        <f t="shared" si="28"/>
        <v>18542</v>
      </c>
      <c r="BQ22" s="74">
        <v>18542</v>
      </c>
      <c r="BR22" s="74">
        <v>0</v>
      </c>
      <c r="BS22" s="74">
        <v>0</v>
      </c>
      <c r="BT22" s="74">
        <v>0</v>
      </c>
      <c r="BU22" s="74">
        <f t="shared" si="29"/>
        <v>29892</v>
      </c>
      <c r="BV22" s="74">
        <v>0</v>
      </c>
      <c r="BW22" s="74">
        <v>29892</v>
      </c>
      <c r="BX22" s="74">
        <v>0</v>
      </c>
      <c r="BY22" s="74">
        <v>0</v>
      </c>
      <c r="BZ22" s="74">
        <f t="shared" si="30"/>
        <v>191604</v>
      </c>
      <c r="CA22" s="74">
        <v>76500</v>
      </c>
      <c r="CB22" s="74">
        <v>115104</v>
      </c>
      <c r="CC22" s="74">
        <v>0</v>
      </c>
      <c r="CD22" s="74">
        <v>0</v>
      </c>
      <c r="CE22" s="74">
        <v>63342</v>
      </c>
      <c r="CF22" s="74">
        <v>0</v>
      </c>
      <c r="CG22" s="74">
        <v>549</v>
      </c>
      <c r="CH22" s="74">
        <f t="shared" si="31"/>
        <v>240587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4756107</v>
      </c>
      <c r="CR22" s="74">
        <f t="shared" si="41"/>
        <v>1396591</v>
      </c>
      <c r="CS22" s="74">
        <f t="shared" si="42"/>
        <v>407931</v>
      </c>
      <c r="CT22" s="74">
        <f t="shared" si="43"/>
        <v>772166</v>
      </c>
      <c r="CU22" s="74">
        <f t="shared" si="44"/>
        <v>151546</v>
      </c>
      <c r="CV22" s="74">
        <f t="shared" si="45"/>
        <v>64948</v>
      </c>
      <c r="CW22" s="74">
        <f t="shared" si="46"/>
        <v>261191</v>
      </c>
      <c r="CX22" s="74">
        <f t="shared" si="47"/>
        <v>139790</v>
      </c>
      <c r="CY22" s="74">
        <f t="shared" si="48"/>
        <v>98645</v>
      </c>
      <c r="CZ22" s="74">
        <f t="shared" si="49"/>
        <v>22756</v>
      </c>
      <c r="DA22" s="74">
        <f t="shared" si="50"/>
        <v>68264</v>
      </c>
      <c r="DB22" s="74">
        <f t="shared" si="51"/>
        <v>3021123</v>
      </c>
      <c r="DC22" s="74">
        <f t="shared" si="52"/>
        <v>751432</v>
      </c>
      <c r="DD22" s="74">
        <f t="shared" si="53"/>
        <v>2192513</v>
      </c>
      <c r="DE22" s="74">
        <f t="shared" si="54"/>
        <v>73575</v>
      </c>
      <c r="DF22" s="74">
        <f t="shared" si="55"/>
        <v>3603</v>
      </c>
      <c r="DG22" s="74">
        <f t="shared" si="56"/>
        <v>590997</v>
      </c>
      <c r="DH22" s="74">
        <f t="shared" si="57"/>
        <v>8938</v>
      </c>
      <c r="DI22" s="74">
        <f t="shared" si="58"/>
        <v>76723</v>
      </c>
      <c r="DJ22" s="74">
        <f t="shared" si="59"/>
        <v>4832830</v>
      </c>
    </row>
    <row r="23" spans="1:114" s="50" customFormat="1" ht="12" customHeight="1">
      <c r="A23" s="53" t="s">
        <v>108</v>
      </c>
      <c r="B23" s="54" t="s">
        <v>142</v>
      </c>
      <c r="C23" s="53" t="s">
        <v>143</v>
      </c>
      <c r="D23" s="74">
        <f t="shared" si="6"/>
        <v>364045</v>
      </c>
      <c r="E23" s="74">
        <f t="shared" si="7"/>
        <v>59901</v>
      </c>
      <c r="F23" s="74">
        <v>0</v>
      </c>
      <c r="G23" s="74">
        <v>0</v>
      </c>
      <c r="H23" s="74">
        <v>0</v>
      </c>
      <c r="I23" s="74">
        <v>41675</v>
      </c>
      <c r="J23" s="75" t="s">
        <v>111</v>
      </c>
      <c r="K23" s="74">
        <v>18226</v>
      </c>
      <c r="L23" s="74">
        <v>304144</v>
      </c>
      <c r="M23" s="74">
        <f t="shared" si="8"/>
        <v>167313</v>
      </c>
      <c r="N23" s="74">
        <f t="shared" si="9"/>
        <v>59726</v>
      </c>
      <c r="O23" s="74">
        <v>0</v>
      </c>
      <c r="P23" s="74">
        <v>0</v>
      </c>
      <c r="Q23" s="74">
        <v>0</v>
      </c>
      <c r="R23" s="74">
        <v>59726</v>
      </c>
      <c r="S23" s="75" t="s">
        <v>111</v>
      </c>
      <c r="T23" s="74">
        <v>0</v>
      </c>
      <c r="U23" s="74">
        <v>107587</v>
      </c>
      <c r="V23" s="74">
        <f t="shared" si="10"/>
        <v>531358</v>
      </c>
      <c r="W23" s="74">
        <f t="shared" si="11"/>
        <v>119627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101401</v>
      </c>
      <c r="AB23" s="75" t="s">
        <v>111</v>
      </c>
      <c r="AC23" s="74">
        <f t="shared" si="16"/>
        <v>18226</v>
      </c>
      <c r="AD23" s="74">
        <f t="shared" si="17"/>
        <v>411731</v>
      </c>
      <c r="AE23" s="74">
        <f t="shared" si="18"/>
        <v>41183</v>
      </c>
      <c r="AF23" s="74">
        <f t="shared" si="19"/>
        <v>41183</v>
      </c>
      <c r="AG23" s="74">
        <v>0</v>
      </c>
      <c r="AH23" s="74">
        <v>40039</v>
      </c>
      <c r="AI23" s="74">
        <v>0</v>
      </c>
      <c r="AJ23" s="74">
        <v>1144</v>
      </c>
      <c r="AK23" s="74">
        <v>0</v>
      </c>
      <c r="AL23" s="74">
        <v>0</v>
      </c>
      <c r="AM23" s="74">
        <f t="shared" si="20"/>
        <v>315851</v>
      </c>
      <c r="AN23" s="74">
        <f t="shared" si="21"/>
        <v>110046</v>
      </c>
      <c r="AO23" s="74">
        <v>33099</v>
      </c>
      <c r="AP23" s="74">
        <v>0</v>
      </c>
      <c r="AQ23" s="74">
        <v>76947</v>
      </c>
      <c r="AR23" s="74">
        <v>0</v>
      </c>
      <c r="AS23" s="74">
        <f t="shared" si="22"/>
        <v>77213</v>
      </c>
      <c r="AT23" s="74">
        <v>0</v>
      </c>
      <c r="AU23" s="74">
        <v>77213</v>
      </c>
      <c r="AV23" s="74">
        <v>0</v>
      </c>
      <c r="AW23" s="74">
        <v>0</v>
      </c>
      <c r="AX23" s="74">
        <f t="shared" si="23"/>
        <v>128592</v>
      </c>
      <c r="AY23" s="74">
        <v>78294</v>
      </c>
      <c r="AZ23" s="74">
        <v>16527</v>
      </c>
      <c r="BA23" s="74">
        <v>22862</v>
      </c>
      <c r="BB23" s="74">
        <v>10909</v>
      </c>
      <c r="BC23" s="74">
        <v>0</v>
      </c>
      <c r="BD23" s="74">
        <v>0</v>
      </c>
      <c r="BE23" s="74">
        <v>7011</v>
      </c>
      <c r="BF23" s="74">
        <f t="shared" si="24"/>
        <v>364045</v>
      </c>
      <c r="BG23" s="74">
        <f t="shared" si="25"/>
        <v>3665</v>
      </c>
      <c r="BH23" s="74">
        <f t="shared" si="26"/>
        <v>3665</v>
      </c>
      <c r="BI23" s="74">
        <v>0</v>
      </c>
      <c r="BJ23" s="74">
        <v>3665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163169</v>
      </c>
      <c r="BP23" s="74">
        <f t="shared" si="28"/>
        <v>39062</v>
      </c>
      <c r="BQ23" s="74">
        <v>13812</v>
      </c>
      <c r="BR23" s="74">
        <v>0</v>
      </c>
      <c r="BS23" s="74">
        <v>25250</v>
      </c>
      <c r="BT23" s="74">
        <v>0</v>
      </c>
      <c r="BU23" s="74">
        <f t="shared" si="29"/>
        <v>54947</v>
      </c>
      <c r="BV23" s="74">
        <v>0</v>
      </c>
      <c r="BW23" s="74">
        <v>54947</v>
      </c>
      <c r="BX23" s="74">
        <v>0</v>
      </c>
      <c r="BY23" s="74">
        <v>0</v>
      </c>
      <c r="BZ23" s="74">
        <f t="shared" si="30"/>
        <v>69160</v>
      </c>
      <c r="CA23" s="74">
        <v>52918</v>
      </c>
      <c r="CB23" s="74">
        <v>15754</v>
      </c>
      <c r="CC23" s="74">
        <v>0</v>
      </c>
      <c r="CD23" s="74">
        <v>488</v>
      </c>
      <c r="CE23" s="74">
        <v>0</v>
      </c>
      <c r="CF23" s="74">
        <v>0</v>
      </c>
      <c r="CG23" s="74">
        <v>479</v>
      </c>
      <c r="CH23" s="74">
        <f t="shared" si="31"/>
        <v>167313</v>
      </c>
      <c r="CI23" s="74">
        <f t="shared" si="32"/>
        <v>44848</v>
      </c>
      <c r="CJ23" s="74">
        <f t="shared" si="33"/>
        <v>44848</v>
      </c>
      <c r="CK23" s="74">
        <f t="shared" si="34"/>
        <v>0</v>
      </c>
      <c r="CL23" s="74">
        <f t="shared" si="35"/>
        <v>43704</v>
      </c>
      <c r="CM23" s="74">
        <f t="shared" si="36"/>
        <v>0</v>
      </c>
      <c r="CN23" s="74">
        <f t="shared" si="37"/>
        <v>1144</v>
      </c>
      <c r="CO23" s="74">
        <f t="shared" si="38"/>
        <v>0</v>
      </c>
      <c r="CP23" s="74">
        <f t="shared" si="39"/>
        <v>0</v>
      </c>
      <c r="CQ23" s="74">
        <f t="shared" si="40"/>
        <v>479020</v>
      </c>
      <c r="CR23" s="74">
        <f t="shared" si="41"/>
        <v>149108</v>
      </c>
      <c r="CS23" s="74">
        <f t="shared" si="42"/>
        <v>46911</v>
      </c>
      <c r="CT23" s="74">
        <f t="shared" si="43"/>
        <v>0</v>
      </c>
      <c r="CU23" s="74">
        <f t="shared" si="44"/>
        <v>102197</v>
      </c>
      <c r="CV23" s="74">
        <f t="shared" si="45"/>
        <v>0</v>
      </c>
      <c r="CW23" s="74">
        <f t="shared" si="46"/>
        <v>132160</v>
      </c>
      <c r="CX23" s="74">
        <f t="shared" si="47"/>
        <v>0</v>
      </c>
      <c r="CY23" s="74">
        <f t="shared" si="48"/>
        <v>132160</v>
      </c>
      <c r="CZ23" s="74">
        <f t="shared" si="49"/>
        <v>0</v>
      </c>
      <c r="DA23" s="74">
        <f t="shared" si="50"/>
        <v>0</v>
      </c>
      <c r="DB23" s="74">
        <f t="shared" si="51"/>
        <v>197752</v>
      </c>
      <c r="DC23" s="74">
        <f t="shared" si="52"/>
        <v>131212</v>
      </c>
      <c r="DD23" s="74">
        <f t="shared" si="53"/>
        <v>32281</v>
      </c>
      <c r="DE23" s="74">
        <f t="shared" si="54"/>
        <v>22862</v>
      </c>
      <c r="DF23" s="74">
        <f t="shared" si="55"/>
        <v>11397</v>
      </c>
      <c r="DG23" s="74">
        <f t="shared" si="56"/>
        <v>0</v>
      </c>
      <c r="DH23" s="74">
        <f t="shared" si="57"/>
        <v>0</v>
      </c>
      <c r="DI23" s="74">
        <f t="shared" si="58"/>
        <v>7490</v>
      </c>
      <c r="DJ23" s="74">
        <f t="shared" si="59"/>
        <v>531358</v>
      </c>
    </row>
    <row r="24" spans="1:114" s="50" customFormat="1" ht="12" customHeight="1">
      <c r="A24" s="53" t="s">
        <v>108</v>
      </c>
      <c r="B24" s="54" t="s">
        <v>144</v>
      </c>
      <c r="C24" s="53" t="s">
        <v>145</v>
      </c>
      <c r="D24" s="74">
        <f t="shared" si="6"/>
        <v>3432579</v>
      </c>
      <c r="E24" s="74">
        <f t="shared" si="7"/>
        <v>799928</v>
      </c>
      <c r="F24" s="74">
        <v>0</v>
      </c>
      <c r="G24" s="74">
        <v>1219</v>
      </c>
      <c r="H24" s="74">
        <v>241500</v>
      </c>
      <c r="I24" s="74">
        <v>373579</v>
      </c>
      <c r="J24" s="75" t="s">
        <v>111</v>
      </c>
      <c r="K24" s="74">
        <v>183630</v>
      </c>
      <c r="L24" s="74">
        <v>2632651</v>
      </c>
      <c r="M24" s="74">
        <f t="shared" si="8"/>
        <v>485410</v>
      </c>
      <c r="N24" s="74">
        <f t="shared" si="9"/>
        <v>77547</v>
      </c>
      <c r="O24" s="74">
        <v>31030</v>
      </c>
      <c r="P24" s="74">
        <v>37575</v>
      </c>
      <c r="Q24" s="74">
        <v>0</v>
      </c>
      <c r="R24" s="74">
        <v>8497</v>
      </c>
      <c r="S24" s="75" t="s">
        <v>111</v>
      </c>
      <c r="T24" s="74">
        <v>445</v>
      </c>
      <c r="U24" s="74">
        <v>407863</v>
      </c>
      <c r="V24" s="74">
        <f t="shared" si="10"/>
        <v>3917989</v>
      </c>
      <c r="W24" s="74">
        <f t="shared" si="11"/>
        <v>877475</v>
      </c>
      <c r="X24" s="74">
        <f t="shared" si="12"/>
        <v>31030</v>
      </c>
      <c r="Y24" s="74">
        <f t="shared" si="13"/>
        <v>38794</v>
      </c>
      <c r="Z24" s="74">
        <f t="shared" si="14"/>
        <v>241500</v>
      </c>
      <c r="AA24" s="74">
        <f t="shared" si="15"/>
        <v>382076</v>
      </c>
      <c r="AB24" s="75" t="s">
        <v>111</v>
      </c>
      <c r="AC24" s="74">
        <f t="shared" si="16"/>
        <v>184075</v>
      </c>
      <c r="AD24" s="74">
        <f t="shared" si="17"/>
        <v>3040514</v>
      </c>
      <c r="AE24" s="74">
        <f t="shared" si="18"/>
        <v>812468</v>
      </c>
      <c r="AF24" s="74">
        <f t="shared" si="19"/>
        <v>812468</v>
      </c>
      <c r="AG24" s="74">
        <v>0</v>
      </c>
      <c r="AH24" s="74">
        <v>812468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2531992</v>
      </c>
      <c r="AN24" s="74">
        <f t="shared" si="21"/>
        <v>509406</v>
      </c>
      <c r="AO24" s="74">
        <v>279814</v>
      </c>
      <c r="AP24" s="74">
        <v>157844</v>
      </c>
      <c r="AQ24" s="74">
        <v>64573</v>
      </c>
      <c r="AR24" s="74">
        <v>7175</v>
      </c>
      <c r="AS24" s="74">
        <f t="shared" si="22"/>
        <v>578332</v>
      </c>
      <c r="AT24" s="74">
        <v>25111</v>
      </c>
      <c r="AU24" s="74">
        <v>526659</v>
      </c>
      <c r="AV24" s="74">
        <v>26562</v>
      </c>
      <c r="AW24" s="74">
        <v>5355</v>
      </c>
      <c r="AX24" s="74">
        <f t="shared" si="23"/>
        <v>1435539</v>
      </c>
      <c r="AY24" s="74">
        <v>574559</v>
      </c>
      <c r="AZ24" s="74">
        <v>820267</v>
      </c>
      <c r="BA24" s="74">
        <v>40713</v>
      </c>
      <c r="BB24" s="74">
        <v>0</v>
      </c>
      <c r="BC24" s="74">
        <v>0</v>
      </c>
      <c r="BD24" s="74">
        <v>3360</v>
      </c>
      <c r="BE24" s="74">
        <v>88119</v>
      </c>
      <c r="BF24" s="74">
        <f t="shared" si="24"/>
        <v>3432579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358340</v>
      </c>
      <c r="BP24" s="74">
        <f t="shared" si="28"/>
        <v>84318</v>
      </c>
      <c r="BQ24" s="74">
        <v>77292</v>
      </c>
      <c r="BR24" s="74">
        <v>0</v>
      </c>
      <c r="BS24" s="74">
        <v>7026</v>
      </c>
      <c r="BT24" s="74">
        <v>0</v>
      </c>
      <c r="BU24" s="74">
        <f t="shared" si="29"/>
        <v>124049</v>
      </c>
      <c r="BV24" s="74">
        <v>0</v>
      </c>
      <c r="BW24" s="74">
        <v>124049</v>
      </c>
      <c r="BX24" s="74">
        <v>0</v>
      </c>
      <c r="BY24" s="74">
        <v>0</v>
      </c>
      <c r="BZ24" s="74">
        <f t="shared" si="30"/>
        <v>149973</v>
      </c>
      <c r="CA24" s="74">
        <v>23212</v>
      </c>
      <c r="CB24" s="74">
        <v>1491</v>
      </c>
      <c r="CC24" s="74">
        <v>49845</v>
      </c>
      <c r="CD24" s="74">
        <v>75425</v>
      </c>
      <c r="CE24" s="74">
        <v>0</v>
      </c>
      <c r="CF24" s="74">
        <v>0</v>
      </c>
      <c r="CG24" s="74">
        <v>127070</v>
      </c>
      <c r="CH24" s="74">
        <f t="shared" si="31"/>
        <v>485410</v>
      </c>
      <c r="CI24" s="74">
        <f t="shared" si="32"/>
        <v>812468</v>
      </c>
      <c r="CJ24" s="74">
        <f t="shared" si="33"/>
        <v>812468</v>
      </c>
      <c r="CK24" s="74">
        <f t="shared" si="34"/>
        <v>0</v>
      </c>
      <c r="CL24" s="74">
        <f t="shared" si="35"/>
        <v>812468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2890332</v>
      </c>
      <c r="CR24" s="74">
        <f t="shared" si="41"/>
        <v>593724</v>
      </c>
      <c r="CS24" s="74">
        <f t="shared" si="42"/>
        <v>357106</v>
      </c>
      <c r="CT24" s="74">
        <f t="shared" si="43"/>
        <v>157844</v>
      </c>
      <c r="CU24" s="74">
        <f t="shared" si="44"/>
        <v>71599</v>
      </c>
      <c r="CV24" s="74">
        <f t="shared" si="45"/>
        <v>7175</v>
      </c>
      <c r="CW24" s="74">
        <f t="shared" si="46"/>
        <v>702381</v>
      </c>
      <c r="CX24" s="74">
        <f t="shared" si="47"/>
        <v>25111</v>
      </c>
      <c r="CY24" s="74">
        <f t="shared" si="48"/>
        <v>650708</v>
      </c>
      <c r="CZ24" s="74">
        <f t="shared" si="49"/>
        <v>26562</v>
      </c>
      <c r="DA24" s="74">
        <f t="shared" si="50"/>
        <v>5355</v>
      </c>
      <c r="DB24" s="74">
        <f t="shared" si="51"/>
        <v>1585512</v>
      </c>
      <c r="DC24" s="74">
        <f t="shared" si="52"/>
        <v>597771</v>
      </c>
      <c r="DD24" s="74">
        <f t="shared" si="53"/>
        <v>821758</v>
      </c>
      <c r="DE24" s="74">
        <f t="shared" si="54"/>
        <v>90558</v>
      </c>
      <c r="DF24" s="74">
        <f t="shared" si="55"/>
        <v>75425</v>
      </c>
      <c r="DG24" s="74">
        <f t="shared" si="56"/>
        <v>0</v>
      </c>
      <c r="DH24" s="74">
        <f t="shared" si="57"/>
        <v>3360</v>
      </c>
      <c r="DI24" s="74">
        <f t="shared" si="58"/>
        <v>215189</v>
      </c>
      <c r="DJ24" s="74">
        <f t="shared" si="59"/>
        <v>3917989</v>
      </c>
    </row>
    <row r="25" spans="1:114" s="50" customFormat="1" ht="12" customHeight="1">
      <c r="A25" s="53" t="s">
        <v>108</v>
      </c>
      <c r="B25" s="54" t="s">
        <v>146</v>
      </c>
      <c r="C25" s="53" t="s">
        <v>147</v>
      </c>
      <c r="D25" s="74">
        <f t="shared" si="6"/>
        <v>2163415</v>
      </c>
      <c r="E25" s="74">
        <f t="shared" si="7"/>
        <v>240952</v>
      </c>
      <c r="F25" s="74">
        <v>0</v>
      </c>
      <c r="G25" s="74">
        <v>0</v>
      </c>
      <c r="H25" s="74">
        <v>0</v>
      </c>
      <c r="I25" s="74">
        <v>203966</v>
      </c>
      <c r="J25" s="75" t="s">
        <v>111</v>
      </c>
      <c r="K25" s="74">
        <v>36986</v>
      </c>
      <c r="L25" s="74">
        <v>1922463</v>
      </c>
      <c r="M25" s="74">
        <f t="shared" si="8"/>
        <v>1414640</v>
      </c>
      <c r="N25" s="74">
        <f t="shared" si="9"/>
        <v>1102783</v>
      </c>
      <c r="O25" s="74">
        <v>347216</v>
      </c>
      <c r="P25" s="74">
        <v>4056</v>
      </c>
      <c r="Q25" s="74">
        <v>585900</v>
      </c>
      <c r="R25" s="74">
        <v>20623</v>
      </c>
      <c r="S25" s="75" t="s">
        <v>111</v>
      </c>
      <c r="T25" s="74">
        <v>144988</v>
      </c>
      <c r="U25" s="74">
        <v>311857</v>
      </c>
      <c r="V25" s="74">
        <f t="shared" si="10"/>
        <v>3578055</v>
      </c>
      <c r="W25" s="74">
        <f t="shared" si="11"/>
        <v>1343735</v>
      </c>
      <c r="X25" s="74">
        <f t="shared" si="12"/>
        <v>347216</v>
      </c>
      <c r="Y25" s="74">
        <f t="shared" si="13"/>
        <v>4056</v>
      </c>
      <c r="Z25" s="74">
        <f t="shared" si="14"/>
        <v>585900</v>
      </c>
      <c r="AA25" s="74">
        <f t="shared" si="15"/>
        <v>224589</v>
      </c>
      <c r="AB25" s="75" t="s">
        <v>111</v>
      </c>
      <c r="AC25" s="74">
        <f t="shared" si="16"/>
        <v>181974</v>
      </c>
      <c r="AD25" s="74">
        <f t="shared" si="17"/>
        <v>2234320</v>
      </c>
      <c r="AE25" s="74">
        <f t="shared" si="18"/>
        <v>274111</v>
      </c>
      <c r="AF25" s="74">
        <f t="shared" si="19"/>
        <v>273467</v>
      </c>
      <c r="AG25" s="74">
        <v>0</v>
      </c>
      <c r="AH25" s="74">
        <v>270066</v>
      </c>
      <c r="AI25" s="74">
        <v>0</v>
      </c>
      <c r="AJ25" s="74">
        <v>3401</v>
      </c>
      <c r="AK25" s="74">
        <v>644</v>
      </c>
      <c r="AL25" s="74">
        <v>0</v>
      </c>
      <c r="AM25" s="74">
        <f t="shared" si="20"/>
        <v>1700736</v>
      </c>
      <c r="AN25" s="74">
        <f t="shared" si="21"/>
        <v>293483</v>
      </c>
      <c r="AO25" s="74">
        <v>139211</v>
      </c>
      <c r="AP25" s="74">
        <v>0</v>
      </c>
      <c r="AQ25" s="74">
        <v>154272</v>
      </c>
      <c r="AR25" s="74">
        <v>0</v>
      </c>
      <c r="AS25" s="74">
        <f t="shared" si="22"/>
        <v>544901</v>
      </c>
      <c r="AT25" s="74">
        <v>3655</v>
      </c>
      <c r="AU25" s="74">
        <v>541246</v>
      </c>
      <c r="AV25" s="74">
        <v>0</v>
      </c>
      <c r="AW25" s="74">
        <v>0</v>
      </c>
      <c r="AX25" s="74">
        <f t="shared" si="23"/>
        <v>862244</v>
      </c>
      <c r="AY25" s="74">
        <v>409926</v>
      </c>
      <c r="AZ25" s="74">
        <v>394086</v>
      </c>
      <c r="BA25" s="74">
        <v>58232</v>
      </c>
      <c r="BB25" s="74">
        <v>0</v>
      </c>
      <c r="BC25" s="74">
        <v>0</v>
      </c>
      <c r="BD25" s="74">
        <v>108</v>
      </c>
      <c r="BE25" s="74">
        <v>188568</v>
      </c>
      <c r="BF25" s="74">
        <f t="shared" si="24"/>
        <v>2163415</v>
      </c>
      <c r="BG25" s="74">
        <f t="shared" si="25"/>
        <v>1114309</v>
      </c>
      <c r="BH25" s="74">
        <f t="shared" si="26"/>
        <v>1114309</v>
      </c>
      <c r="BI25" s="74">
        <v>0</v>
      </c>
      <c r="BJ25" s="74">
        <v>1114309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271049</v>
      </c>
      <c r="BP25" s="74">
        <f t="shared" si="28"/>
        <v>125496</v>
      </c>
      <c r="BQ25" s="74">
        <v>65744</v>
      </c>
      <c r="BR25" s="74">
        <v>0</v>
      </c>
      <c r="BS25" s="74">
        <v>59752</v>
      </c>
      <c r="BT25" s="74">
        <v>0</v>
      </c>
      <c r="BU25" s="74">
        <f t="shared" si="29"/>
        <v>34617</v>
      </c>
      <c r="BV25" s="74">
        <v>542</v>
      </c>
      <c r="BW25" s="74">
        <v>34071</v>
      </c>
      <c r="BX25" s="74">
        <v>4</v>
      </c>
      <c r="BY25" s="74">
        <v>0</v>
      </c>
      <c r="BZ25" s="74">
        <f t="shared" si="30"/>
        <v>110658</v>
      </c>
      <c r="CA25" s="74">
        <v>87945</v>
      </c>
      <c r="CB25" s="74">
        <v>9139</v>
      </c>
      <c r="CC25" s="74">
        <v>13574</v>
      </c>
      <c r="CD25" s="74">
        <v>0</v>
      </c>
      <c r="CE25" s="74">
        <v>0</v>
      </c>
      <c r="CF25" s="74">
        <v>278</v>
      </c>
      <c r="CG25" s="74">
        <v>29282</v>
      </c>
      <c r="CH25" s="74">
        <f t="shared" si="31"/>
        <v>1414640</v>
      </c>
      <c r="CI25" s="74">
        <f t="shared" si="32"/>
        <v>1388420</v>
      </c>
      <c r="CJ25" s="74">
        <f t="shared" si="33"/>
        <v>1387776</v>
      </c>
      <c r="CK25" s="74">
        <f t="shared" si="34"/>
        <v>0</v>
      </c>
      <c r="CL25" s="74">
        <f t="shared" si="35"/>
        <v>1384375</v>
      </c>
      <c r="CM25" s="74">
        <f t="shared" si="36"/>
        <v>0</v>
      </c>
      <c r="CN25" s="74">
        <f t="shared" si="37"/>
        <v>3401</v>
      </c>
      <c r="CO25" s="74">
        <f t="shared" si="38"/>
        <v>644</v>
      </c>
      <c r="CP25" s="74">
        <f t="shared" si="39"/>
        <v>0</v>
      </c>
      <c r="CQ25" s="74">
        <f t="shared" si="40"/>
        <v>1971785</v>
      </c>
      <c r="CR25" s="74">
        <f t="shared" si="41"/>
        <v>418979</v>
      </c>
      <c r="CS25" s="74">
        <f t="shared" si="42"/>
        <v>204955</v>
      </c>
      <c r="CT25" s="74">
        <f t="shared" si="43"/>
        <v>0</v>
      </c>
      <c r="CU25" s="74">
        <f t="shared" si="44"/>
        <v>214024</v>
      </c>
      <c r="CV25" s="74">
        <f t="shared" si="45"/>
        <v>0</v>
      </c>
      <c r="CW25" s="74">
        <f t="shared" si="46"/>
        <v>579518</v>
      </c>
      <c r="CX25" s="74">
        <f t="shared" si="47"/>
        <v>4197</v>
      </c>
      <c r="CY25" s="74">
        <f t="shared" si="48"/>
        <v>575317</v>
      </c>
      <c r="CZ25" s="74">
        <f t="shared" si="49"/>
        <v>4</v>
      </c>
      <c r="DA25" s="74">
        <f t="shared" si="50"/>
        <v>0</v>
      </c>
      <c r="DB25" s="74">
        <f t="shared" si="51"/>
        <v>972902</v>
      </c>
      <c r="DC25" s="74">
        <f t="shared" si="52"/>
        <v>497871</v>
      </c>
      <c r="DD25" s="74">
        <f t="shared" si="53"/>
        <v>403225</v>
      </c>
      <c r="DE25" s="74">
        <f t="shared" si="54"/>
        <v>71806</v>
      </c>
      <c r="DF25" s="74">
        <f t="shared" si="55"/>
        <v>0</v>
      </c>
      <c r="DG25" s="74">
        <f t="shared" si="56"/>
        <v>0</v>
      </c>
      <c r="DH25" s="74">
        <f t="shared" si="57"/>
        <v>386</v>
      </c>
      <c r="DI25" s="74">
        <f t="shared" si="58"/>
        <v>217850</v>
      </c>
      <c r="DJ25" s="74">
        <f t="shared" si="59"/>
        <v>3578055</v>
      </c>
    </row>
    <row r="26" spans="1:114" s="50" customFormat="1" ht="12" customHeight="1">
      <c r="A26" s="53" t="s">
        <v>108</v>
      </c>
      <c r="B26" s="54" t="s">
        <v>148</v>
      </c>
      <c r="C26" s="53" t="s">
        <v>149</v>
      </c>
      <c r="D26" s="74">
        <f t="shared" si="6"/>
        <v>3221284</v>
      </c>
      <c r="E26" s="74">
        <f t="shared" si="7"/>
        <v>1124075</v>
      </c>
      <c r="F26" s="74">
        <v>256600</v>
      </c>
      <c r="G26" s="74">
        <v>393</v>
      </c>
      <c r="H26" s="74">
        <v>266500</v>
      </c>
      <c r="I26" s="74">
        <v>510066</v>
      </c>
      <c r="J26" s="75" t="s">
        <v>111</v>
      </c>
      <c r="K26" s="74">
        <v>90516</v>
      </c>
      <c r="L26" s="74">
        <v>2097209</v>
      </c>
      <c r="M26" s="74">
        <f t="shared" si="8"/>
        <v>153097</v>
      </c>
      <c r="N26" s="74">
        <f t="shared" si="9"/>
        <v>23235</v>
      </c>
      <c r="O26" s="74">
        <v>0</v>
      </c>
      <c r="P26" s="74">
        <v>0</v>
      </c>
      <c r="Q26" s="74">
        <v>0</v>
      </c>
      <c r="R26" s="74">
        <v>23075</v>
      </c>
      <c r="S26" s="75" t="s">
        <v>111</v>
      </c>
      <c r="T26" s="74">
        <v>160</v>
      </c>
      <c r="U26" s="74">
        <v>129862</v>
      </c>
      <c r="V26" s="74">
        <f t="shared" si="10"/>
        <v>3374381</v>
      </c>
      <c r="W26" s="74">
        <f t="shared" si="11"/>
        <v>1147310</v>
      </c>
      <c r="X26" s="74">
        <f t="shared" si="12"/>
        <v>256600</v>
      </c>
      <c r="Y26" s="74">
        <f t="shared" si="13"/>
        <v>393</v>
      </c>
      <c r="Z26" s="74">
        <f t="shared" si="14"/>
        <v>266500</v>
      </c>
      <c r="AA26" s="74">
        <f t="shared" si="15"/>
        <v>533141</v>
      </c>
      <c r="AB26" s="75" t="s">
        <v>111</v>
      </c>
      <c r="AC26" s="74">
        <f t="shared" si="16"/>
        <v>90676</v>
      </c>
      <c r="AD26" s="74">
        <f t="shared" si="17"/>
        <v>2227071</v>
      </c>
      <c r="AE26" s="74">
        <f t="shared" si="18"/>
        <v>819156</v>
      </c>
      <c r="AF26" s="74">
        <f t="shared" si="19"/>
        <v>819156</v>
      </c>
      <c r="AG26" s="74">
        <v>0</v>
      </c>
      <c r="AH26" s="74">
        <v>203402</v>
      </c>
      <c r="AI26" s="74">
        <v>615754</v>
      </c>
      <c r="AJ26" s="74">
        <v>0</v>
      </c>
      <c r="AK26" s="74">
        <v>0</v>
      </c>
      <c r="AL26" s="74">
        <v>0</v>
      </c>
      <c r="AM26" s="74">
        <f t="shared" si="20"/>
        <v>2257253</v>
      </c>
      <c r="AN26" s="74">
        <f t="shared" si="21"/>
        <v>469031</v>
      </c>
      <c r="AO26" s="74">
        <v>217624</v>
      </c>
      <c r="AP26" s="74">
        <v>150033</v>
      </c>
      <c r="AQ26" s="74">
        <v>41272</v>
      </c>
      <c r="AR26" s="74">
        <v>60102</v>
      </c>
      <c r="AS26" s="74">
        <f t="shared" si="22"/>
        <v>416303</v>
      </c>
      <c r="AT26" s="74">
        <v>14179</v>
      </c>
      <c r="AU26" s="74">
        <v>323509</v>
      </c>
      <c r="AV26" s="74">
        <v>78615</v>
      </c>
      <c r="AW26" s="74">
        <v>0</v>
      </c>
      <c r="AX26" s="74">
        <f t="shared" si="23"/>
        <v>1371919</v>
      </c>
      <c r="AY26" s="74">
        <v>554081</v>
      </c>
      <c r="AZ26" s="74">
        <v>543633</v>
      </c>
      <c r="BA26" s="74">
        <v>251584</v>
      </c>
      <c r="BB26" s="74">
        <v>22621</v>
      </c>
      <c r="BC26" s="74">
        <v>0</v>
      </c>
      <c r="BD26" s="74">
        <v>0</v>
      </c>
      <c r="BE26" s="74">
        <v>144875</v>
      </c>
      <c r="BF26" s="74">
        <f t="shared" si="24"/>
        <v>3221284</v>
      </c>
      <c r="BG26" s="74">
        <f t="shared" si="25"/>
        <v>10508</v>
      </c>
      <c r="BH26" s="74">
        <f t="shared" si="26"/>
        <v>10508</v>
      </c>
      <c r="BI26" s="74">
        <v>0</v>
      </c>
      <c r="BJ26" s="74">
        <v>10508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140396</v>
      </c>
      <c r="BP26" s="74">
        <f t="shared" si="28"/>
        <v>12887</v>
      </c>
      <c r="BQ26" s="74">
        <v>12887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127509</v>
      </c>
      <c r="CA26" s="74">
        <v>24033</v>
      </c>
      <c r="CB26" s="74">
        <v>103476</v>
      </c>
      <c r="CC26" s="74">
        <v>0</v>
      </c>
      <c r="CD26" s="74">
        <v>0</v>
      </c>
      <c r="CE26" s="74">
        <v>0</v>
      </c>
      <c r="CF26" s="74">
        <v>0</v>
      </c>
      <c r="CG26" s="74">
        <v>2193</v>
      </c>
      <c r="CH26" s="74">
        <f t="shared" si="31"/>
        <v>153097</v>
      </c>
      <c r="CI26" s="74">
        <f t="shared" si="32"/>
        <v>829664</v>
      </c>
      <c r="CJ26" s="74">
        <f t="shared" si="33"/>
        <v>829664</v>
      </c>
      <c r="CK26" s="74">
        <f t="shared" si="34"/>
        <v>0</v>
      </c>
      <c r="CL26" s="74">
        <f t="shared" si="35"/>
        <v>213910</v>
      </c>
      <c r="CM26" s="74">
        <f t="shared" si="36"/>
        <v>615754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2397649</v>
      </c>
      <c r="CR26" s="74">
        <f t="shared" si="41"/>
        <v>481918</v>
      </c>
      <c r="CS26" s="74">
        <f t="shared" si="42"/>
        <v>230511</v>
      </c>
      <c r="CT26" s="74">
        <f t="shared" si="43"/>
        <v>150033</v>
      </c>
      <c r="CU26" s="74">
        <f t="shared" si="44"/>
        <v>41272</v>
      </c>
      <c r="CV26" s="74">
        <f t="shared" si="45"/>
        <v>60102</v>
      </c>
      <c r="CW26" s="74">
        <f t="shared" si="46"/>
        <v>416303</v>
      </c>
      <c r="CX26" s="74">
        <f t="shared" si="47"/>
        <v>14179</v>
      </c>
      <c r="CY26" s="74">
        <f t="shared" si="48"/>
        <v>323509</v>
      </c>
      <c r="CZ26" s="74">
        <f t="shared" si="49"/>
        <v>78615</v>
      </c>
      <c r="DA26" s="74">
        <f t="shared" si="50"/>
        <v>0</v>
      </c>
      <c r="DB26" s="74">
        <f t="shared" si="51"/>
        <v>1499428</v>
      </c>
      <c r="DC26" s="74">
        <f t="shared" si="52"/>
        <v>578114</v>
      </c>
      <c r="DD26" s="74">
        <f t="shared" si="53"/>
        <v>647109</v>
      </c>
      <c r="DE26" s="74">
        <f t="shared" si="54"/>
        <v>251584</v>
      </c>
      <c r="DF26" s="74">
        <f t="shared" si="55"/>
        <v>22621</v>
      </c>
      <c r="DG26" s="74">
        <f t="shared" si="56"/>
        <v>0</v>
      </c>
      <c r="DH26" s="74">
        <f t="shared" si="57"/>
        <v>0</v>
      </c>
      <c r="DI26" s="74">
        <f t="shared" si="58"/>
        <v>147068</v>
      </c>
      <c r="DJ26" s="74">
        <f t="shared" si="59"/>
        <v>3374381</v>
      </c>
    </row>
    <row r="27" spans="1:114" s="50" customFormat="1" ht="12" customHeight="1">
      <c r="A27" s="53" t="s">
        <v>108</v>
      </c>
      <c r="B27" s="54" t="s">
        <v>150</v>
      </c>
      <c r="C27" s="53" t="s">
        <v>151</v>
      </c>
      <c r="D27" s="74">
        <f t="shared" si="6"/>
        <v>1340432</v>
      </c>
      <c r="E27" s="74">
        <f t="shared" si="7"/>
        <v>238583</v>
      </c>
      <c r="F27" s="74">
        <v>0</v>
      </c>
      <c r="G27" s="74">
        <v>0</v>
      </c>
      <c r="H27" s="74">
        <v>155297</v>
      </c>
      <c r="I27" s="74">
        <v>0</v>
      </c>
      <c r="J27" s="75" t="s">
        <v>111</v>
      </c>
      <c r="K27" s="74">
        <v>83286</v>
      </c>
      <c r="L27" s="74">
        <v>1101849</v>
      </c>
      <c r="M27" s="74">
        <f t="shared" si="8"/>
        <v>123783</v>
      </c>
      <c r="N27" s="74">
        <f t="shared" si="9"/>
        <v>39566</v>
      </c>
      <c r="O27" s="74">
        <v>28879</v>
      </c>
      <c r="P27" s="74">
        <v>3552</v>
      </c>
      <c r="Q27" s="74">
        <v>7135</v>
      </c>
      <c r="R27" s="74">
        <v>0</v>
      </c>
      <c r="S27" s="75" t="s">
        <v>111</v>
      </c>
      <c r="T27" s="74">
        <v>0</v>
      </c>
      <c r="U27" s="74">
        <v>84217</v>
      </c>
      <c r="V27" s="74">
        <f t="shared" si="10"/>
        <v>1464215</v>
      </c>
      <c r="W27" s="74">
        <f t="shared" si="11"/>
        <v>278149</v>
      </c>
      <c r="X27" s="74">
        <f t="shared" si="12"/>
        <v>28879</v>
      </c>
      <c r="Y27" s="74">
        <f t="shared" si="13"/>
        <v>3552</v>
      </c>
      <c r="Z27" s="74">
        <f t="shared" si="14"/>
        <v>162432</v>
      </c>
      <c r="AA27" s="74">
        <f t="shared" si="15"/>
        <v>0</v>
      </c>
      <c r="AB27" s="75" t="s">
        <v>111</v>
      </c>
      <c r="AC27" s="74">
        <f t="shared" si="16"/>
        <v>83286</v>
      </c>
      <c r="AD27" s="74">
        <f t="shared" si="17"/>
        <v>1186066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1293741</v>
      </c>
      <c r="AN27" s="74">
        <f t="shared" si="21"/>
        <v>266924</v>
      </c>
      <c r="AO27" s="74">
        <v>246891</v>
      </c>
      <c r="AP27" s="74">
        <v>20033</v>
      </c>
      <c r="AQ27" s="74">
        <v>0</v>
      </c>
      <c r="AR27" s="74">
        <v>0</v>
      </c>
      <c r="AS27" s="74">
        <f t="shared" si="22"/>
        <v>183358</v>
      </c>
      <c r="AT27" s="74">
        <v>8848</v>
      </c>
      <c r="AU27" s="74">
        <v>170100</v>
      </c>
      <c r="AV27" s="74">
        <v>4410</v>
      </c>
      <c r="AW27" s="74">
        <v>0</v>
      </c>
      <c r="AX27" s="74">
        <f t="shared" si="23"/>
        <v>843459</v>
      </c>
      <c r="AY27" s="74">
        <v>169804</v>
      </c>
      <c r="AZ27" s="74">
        <v>653373</v>
      </c>
      <c r="BA27" s="74">
        <v>20282</v>
      </c>
      <c r="BB27" s="74">
        <v>0</v>
      </c>
      <c r="BC27" s="74">
        <v>0</v>
      </c>
      <c r="BD27" s="74">
        <v>0</v>
      </c>
      <c r="BE27" s="74">
        <v>46691</v>
      </c>
      <c r="BF27" s="74">
        <f t="shared" si="24"/>
        <v>1340432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109886</v>
      </c>
      <c r="BP27" s="74">
        <f t="shared" si="28"/>
        <v>10016</v>
      </c>
      <c r="BQ27" s="74">
        <v>10016</v>
      </c>
      <c r="BR27" s="74">
        <v>0</v>
      </c>
      <c r="BS27" s="74">
        <v>0</v>
      </c>
      <c r="BT27" s="74">
        <v>0</v>
      </c>
      <c r="BU27" s="74">
        <f t="shared" si="29"/>
        <v>36088</v>
      </c>
      <c r="BV27" s="74">
        <v>1335</v>
      </c>
      <c r="BW27" s="74">
        <v>34753</v>
      </c>
      <c r="BX27" s="74">
        <v>0</v>
      </c>
      <c r="BY27" s="74">
        <v>0</v>
      </c>
      <c r="BZ27" s="74">
        <f t="shared" si="30"/>
        <v>63782</v>
      </c>
      <c r="CA27" s="74">
        <v>37040</v>
      </c>
      <c r="CB27" s="74">
        <v>26742</v>
      </c>
      <c r="CC27" s="74">
        <v>0</v>
      </c>
      <c r="CD27" s="74">
        <v>0</v>
      </c>
      <c r="CE27" s="74">
        <v>0</v>
      </c>
      <c r="CF27" s="74">
        <v>0</v>
      </c>
      <c r="CG27" s="74">
        <v>13897</v>
      </c>
      <c r="CH27" s="74">
        <f t="shared" si="31"/>
        <v>123783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1403627</v>
      </c>
      <c r="CR27" s="74">
        <f t="shared" si="41"/>
        <v>276940</v>
      </c>
      <c r="CS27" s="74">
        <f t="shared" si="42"/>
        <v>256907</v>
      </c>
      <c r="CT27" s="74">
        <f t="shared" si="43"/>
        <v>20033</v>
      </c>
      <c r="CU27" s="74">
        <f t="shared" si="44"/>
        <v>0</v>
      </c>
      <c r="CV27" s="74">
        <f t="shared" si="45"/>
        <v>0</v>
      </c>
      <c r="CW27" s="74">
        <f t="shared" si="46"/>
        <v>219446</v>
      </c>
      <c r="CX27" s="74">
        <f t="shared" si="47"/>
        <v>10183</v>
      </c>
      <c r="CY27" s="74">
        <f t="shared" si="48"/>
        <v>204853</v>
      </c>
      <c r="CZ27" s="74">
        <f t="shared" si="49"/>
        <v>4410</v>
      </c>
      <c r="DA27" s="74">
        <f t="shared" si="50"/>
        <v>0</v>
      </c>
      <c r="DB27" s="74">
        <f t="shared" si="51"/>
        <v>907241</v>
      </c>
      <c r="DC27" s="74">
        <f t="shared" si="52"/>
        <v>206844</v>
      </c>
      <c r="DD27" s="74">
        <f t="shared" si="53"/>
        <v>680115</v>
      </c>
      <c r="DE27" s="74">
        <f t="shared" si="54"/>
        <v>20282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60588</v>
      </c>
      <c r="DJ27" s="74">
        <f t="shared" si="59"/>
        <v>1464215</v>
      </c>
    </row>
    <row r="28" spans="1:114" s="50" customFormat="1" ht="12" customHeight="1">
      <c r="A28" s="53" t="s">
        <v>108</v>
      </c>
      <c r="B28" s="54" t="s">
        <v>152</v>
      </c>
      <c r="C28" s="53" t="s">
        <v>153</v>
      </c>
      <c r="D28" s="74">
        <f t="shared" si="6"/>
        <v>667058</v>
      </c>
      <c r="E28" s="74">
        <f t="shared" si="7"/>
        <v>147348</v>
      </c>
      <c r="F28" s="74">
        <v>0</v>
      </c>
      <c r="G28" s="74">
        <v>0</v>
      </c>
      <c r="H28" s="74">
        <v>0</v>
      </c>
      <c r="I28" s="74">
        <v>129794</v>
      </c>
      <c r="J28" s="75" t="s">
        <v>111</v>
      </c>
      <c r="K28" s="74">
        <v>17554</v>
      </c>
      <c r="L28" s="74">
        <v>519710</v>
      </c>
      <c r="M28" s="74">
        <f t="shared" si="8"/>
        <v>338018</v>
      </c>
      <c r="N28" s="74">
        <f t="shared" si="9"/>
        <v>280691</v>
      </c>
      <c r="O28" s="74">
        <v>0</v>
      </c>
      <c r="P28" s="74">
        <v>0</v>
      </c>
      <c r="Q28" s="74">
        <v>74000</v>
      </c>
      <c r="R28" s="74">
        <v>160473</v>
      </c>
      <c r="S28" s="75" t="s">
        <v>111</v>
      </c>
      <c r="T28" s="74">
        <v>46218</v>
      </c>
      <c r="U28" s="74">
        <v>57327</v>
      </c>
      <c r="V28" s="74">
        <f t="shared" si="10"/>
        <v>1005076</v>
      </c>
      <c r="W28" s="74">
        <f t="shared" si="11"/>
        <v>428039</v>
      </c>
      <c r="X28" s="74">
        <f t="shared" si="12"/>
        <v>0</v>
      </c>
      <c r="Y28" s="74">
        <f t="shared" si="13"/>
        <v>0</v>
      </c>
      <c r="Z28" s="74">
        <f t="shared" si="14"/>
        <v>74000</v>
      </c>
      <c r="AA28" s="74">
        <f t="shared" si="15"/>
        <v>290267</v>
      </c>
      <c r="AB28" s="75" t="s">
        <v>111</v>
      </c>
      <c r="AC28" s="74">
        <f t="shared" si="16"/>
        <v>63772</v>
      </c>
      <c r="AD28" s="74">
        <f t="shared" si="17"/>
        <v>577037</v>
      </c>
      <c r="AE28" s="74">
        <f t="shared" si="18"/>
        <v>111636</v>
      </c>
      <c r="AF28" s="74">
        <f t="shared" si="19"/>
        <v>111636</v>
      </c>
      <c r="AG28" s="74">
        <v>0</v>
      </c>
      <c r="AH28" s="74">
        <v>111636</v>
      </c>
      <c r="AI28" s="74">
        <v>0</v>
      </c>
      <c r="AJ28" s="74">
        <v>0</v>
      </c>
      <c r="AK28" s="74">
        <v>0</v>
      </c>
      <c r="AL28" s="74">
        <v>960</v>
      </c>
      <c r="AM28" s="74">
        <f t="shared" si="20"/>
        <v>440779</v>
      </c>
      <c r="AN28" s="74">
        <f t="shared" si="21"/>
        <v>261765</v>
      </c>
      <c r="AO28" s="74">
        <v>57879</v>
      </c>
      <c r="AP28" s="74">
        <v>121977</v>
      </c>
      <c r="AQ28" s="74">
        <v>75609</v>
      </c>
      <c r="AR28" s="74">
        <v>6300</v>
      </c>
      <c r="AS28" s="74">
        <f t="shared" si="22"/>
        <v>92017</v>
      </c>
      <c r="AT28" s="74">
        <v>10867</v>
      </c>
      <c r="AU28" s="74">
        <v>77895</v>
      </c>
      <c r="AV28" s="74">
        <v>3255</v>
      </c>
      <c r="AW28" s="74">
        <v>0</v>
      </c>
      <c r="AX28" s="74">
        <f t="shared" si="23"/>
        <v>86997</v>
      </c>
      <c r="AY28" s="74">
        <v>16949</v>
      </c>
      <c r="AZ28" s="74">
        <v>21151</v>
      </c>
      <c r="BA28" s="74">
        <v>43474</v>
      </c>
      <c r="BB28" s="74">
        <v>5423</v>
      </c>
      <c r="BC28" s="74">
        <v>69955</v>
      </c>
      <c r="BD28" s="74">
        <v>0</v>
      </c>
      <c r="BE28" s="74">
        <v>43728</v>
      </c>
      <c r="BF28" s="74">
        <f t="shared" si="24"/>
        <v>596143</v>
      </c>
      <c r="BG28" s="74">
        <f t="shared" si="25"/>
        <v>110317</v>
      </c>
      <c r="BH28" s="74">
        <f t="shared" si="26"/>
        <v>110317</v>
      </c>
      <c r="BI28" s="74">
        <v>0</v>
      </c>
      <c r="BJ28" s="74">
        <v>110317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218852</v>
      </c>
      <c r="BP28" s="74">
        <f t="shared" si="28"/>
        <v>131896</v>
      </c>
      <c r="BQ28" s="74">
        <v>39582</v>
      </c>
      <c r="BR28" s="74">
        <v>67657</v>
      </c>
      <c r="BS28" s="74">
        <v>24657</v>
      </c>
      <c r="BT28" s="74">
        <v>0</v>
      </c>
      <c r="BU28" s="74">
        <f t="shared" si="29"/>
        <v>84800</v>
      </c>
      <c r="BV28" s="74">
        <v>23075</v>
      </c>
      <c r="BW28" s="74">
        <v>61725</v>
      </c>
      <c r="BX28" s="74">
        <v>0</v>
      </c>
      <c r="BY28" s="74">
        <v>0</v>
      </c>
      <c r="BZ28" s="74">
        <f t="shared" si="30"/>
        <v>2156</v>
      </c>
      <c r="CA28" s="74">
        <v>441</v>
      </c>
      <c r="CB28" s="74">
        <v>1715</v>
      </c>
      <c r="CC28" s="74">
        <v>0</v>
      </c>
      <c r="CD28" s="74">
        <v>0</v>
      </c>
      <c r="CE28" s="74">
        <v>0</v>
      </c>
      <c r="CF28" s="74">
        <v>0</v>
      </c>
      <c r="CG28" s="74">
        <v>8849</v>
      </c>
      <c r="CH28" s="74">
        <f t="shared" si="31"/>
        <v>338018</v>
      </c>
      <c r="CI28" s="74">
        <f t="shared" si="32"/>
        <v>221953</v>
      </c>
      <c r="CJ28" s="74">
        <f t="shared" si="33"/>
        <v>221953</v>
      </c>
      <c r="CK28" s="74">
        <f t="shared" si="34"/>
        <v>0</v>
      </c>
      <c r="CL28" s="74">
        <f t="shared" si="35"/>
        <v>221953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960</v>
      </c>
      <c r="CQ28" s="74">
        <f t="shared" si="40"/>
        <v>659631</v>
      </c>
      <c r="CR28" s="74">
        <f t="shared" si="41"/>
        <v>393661</v>
      </c>
      <c r="CS28" s="74">
        <f t="shared" si="42"/>
        <v>97461</v>
      </c>
      <c r="CT28" s="74">
        <f t="shared" si="43"/>
        <v>189634</v>
      </c>
      <c r="CU28" s="74">
        <f t="shared" si="44"/>
        <v>100266</v>
      </c>
      <c r="CV28" s="74">
        <f t="shared" si="45"/>
        <v>6300</v>
      </c>
      <c r="CW28" s="74">
        <f t="shared" si="46"/>
        <v>176817</v>
      </c>
      <c r="CX28" s="74">
        <f t="shared" si="47"/>
        <v>33942</v>
      </c>
      <c r="CY28" s="74">
        <f t="shared" si="48"/>
        <v>139620</v>
      </c>
      <c r="CZ28" s="74">
        <f t="shared" si="49"/>
        <v>3255</v>
      </c>
      <c r="DA28" s="74">
        <f t="shared" si="50"/>
        <v>0</v>
      </c>
      <c r="DB28" s="74">
        <f t="shared" si="51"/>
        <v>89153</v>
      </c>
      <c r="DC28" s="74">
        <f t="shared" si="52"/>
        <v>17390</v>
      </c>
      <c r="DD28" s="74">
        <f t="shared" si="53"/>
        <v>22866</v>
      </c>
      <c r="DE28" s="74">
        <f t="shared" si="54"/>
        <v>43474</v>
      </c>
      <c r="DF28" s="74">
        <f t="shared" si="55"/>
        <v>5423</v>
      </c>
      <c r="DG28" s="74">
        <f t="shared" si="56"/>
        <v>69955</v>
      </c>
      <c r="DH28" s="74">
        <f t="shared" si="57"/>
        <v>0</v>
      </c>
      <c r="DI28" s="74">
        <f t="shared" si="58"/>
        <v>52577</v>
      </c>
      <c r="DJ28" s="74">
        <f t="shared" si="59"/>
        <v>934161</v>
      </c>
    </row>
    <row r="29" spans="1:114" s="50" customFormat="1" ht="12" customHeight="1">
      <c r="A29" s="53" t="s">
        <v>108</v>
      </c>
      <c r="B29" s="54" t="s">
        <v>154</v>
      </c>
      <c r="C29" s="53" t="s">
        <v>155</v>
      </c>
      <c r="D29" s="74">
        <f t="shared" si="6"/>
        <v>1088003</v>
      </c>
      <c r="E29" s="74">
        <f t="shared" si="7"/>
        <v>12</v>
      </c>
      <c r="F29" s="74">
        <v>0</v>
      </c>
      <c r="G29" s="74">
        <v>0</v>
      </c>
      <c r="H29" s="74">
        <v>0</v>
      </c>
      <c r="I29" s="74">
        <v>12</v>
      </c>
      <c r="J29" s="75" t="s">
        <v>111</v>
      </c>
      <c r="K29" s="74">
        <v>0</v>
      </c>
      <c r="L29" s="74">
        <v>1087991</v>
      </c>
      <c r="M29" s="74">
        <f t="shared" si="8"/>
        <v>233128</v>
      </c>
      <c r="N29" s="74">
        <f t="shared" si="9"/>
        <v>21484</v>
      </c>
      <c r="O29" s="74">
        <v>0</v>
      </c>
      <c r="P29" s="74">
        <v>0</v>
      </c>
      <c r="Q29" s="74">
        <v>0</v>
      </c>
      <c r="R29" s="74">
        <v>21484</v>
      </c>
      <c r="S29" s="75" t="s">
        <v>111</v>
      </c>
      <c r="T29" s="74">
        <v>0</v>
      </c>
      <c r="U29" s="74">
        <v>211644</v>
      </c>
      <c r="V29" s="74">
        <f t="shared" si="10"/>
        <v>1321131</v>
      </c>
      <c r="W29" s="74">
        <f t="shared" si="11"/>
        <v>21496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21496</v>
      </c>
      <c r="AB29" s="75" t="s">
        <v>111</v>
      </c>
      <c r="AC29" s="74">
        <f t="shared" si="16"/>
        <v>0</v>
      </c>
      <c r="AD29" s="74">
        <f t="shared" si="17"/>
        <v>1299635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69977</v>
      </c>
      <c r="AN29" s="74">
        <f t="shared" si="21"/>
        <v>59402</v>
      </c>
      <c r="AO29" s="74">
        <v>59402</v>
      </c>
      <c r="AP29" s="74">
        <v>0</v>
      </c>
      <c r="AQ29" s="74">
        <v>0</v>
      </c>
      <c r="AR29" s="74">
        <v>0</v>
      </c>
      <c r="AS29" s="74">
        <f t="shared" si="22"/>
        <v>4505</v>
      </c>
      <c r="AT29" s="74">
        <v>0</v>
      </c>
      <c r="AU29" s="74">
        <v>0</v>
      </c>
      <c r="AV29" s="74">
        <v>4505</v>
      </c>
      <c r="AW29" s="74">
        <v>0</v>
      </c>
      <c r="AX29" s="74">
        <f t="shared" si="23"/>
        <v>6070</v>
      </c>
      <c r="AY29" s="74">
        <v>6070</v>
      </c>
      <c r="AZ29" s="74">
        <v>0</v>
      </c>
      <c r="BA29" s="74">
        <v>0</v>
      </c>
      <c r="BB29" s="74">
        <v>0</v>
      </c>
      <c r="BC29" s="74">
        <v>1018026</v>
      </c>
      <c r="BD29" s="74">
        <v>0</v>
      </c>
      <c r="BE29" s="74">
        <v>0</v>
      </c>
      <c r="BF29" s="74">
        <f t="shared" si="24"/>
        <v>69977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104090</v>
      </c>
      <c r="BP29" s="74">
        <f t="shared" si="28"/>
        <v>23796</v>
      </c>
      <c r="BQ29" s="74">
        <v>23796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80294</v>
      </c>
      <c r="CA29" s="74">
        <v>71523</v>
      </c>
      <c r="CB29" s="74">
        <v>0</v>
      </c>
      <c r="CC29" s="74">
        <v>0</v>
      </c>
      <c r="CD29" s="74">
        <v>8771</v>
      </c>
      <c r="CE29" s="74">
        <v>129038</v>
      </c>
      <c r="CF29" s="74">
        <v>0</v>
      </c>
      <c r="CG29" s="74">
        <v>0</v>
      </c>
      <c r="CH29" s="74">
        <f t="shared" si="31"/>
        <v>104090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174067</v>
      </c>
      <c r="CR29" s="74">
        <f t="shared" si="41"/>
        <v>83198</v>
      </c>
      <c r="CS29" s="74">
        <f t="shared" si="42"/>
        <v>83198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4505</v>
      </c>
      <c r="CX29" s="74">
        <f t="shared" si="47"/>
        <v>0</v>
      </c>
      <c r="CY29" s="74">
        <f t="shared" si="48"/>
        <v>0</v>
      </c>
      <c r="CZ29" s="74">
        <f t="shared" si="49"/>
        <v>4505</v>
      </c>
      <c r="DA29" s="74">
        <f t="shared" si="50"/>
        <v>0</v>
      </c>
      <c r="DB29" s="74">
        <f t="shared" si="51"/>
        <v>86364</v>
      </c>
      <c r="DC29" s="74">
        <f t="shared" si="52"/>
        <v>77593</v>
      </c>
      <c r="DD29" s="74">
        <f t="shared" si="53"/>
        <v>0</v>
      </c>
      <c r="DE29" s="74">
        <f t="shared" si="54"/>
        <v>0</v>
      </c>
      <c r="DF29" s="74">
        <f t="shared" si="55"/>
        <v>8771</v>
      </c>
      <c r="DG29" s="74">
        <f t="shared" si="56"/>
        <v>1147064</v>
      </c>
      <c r="DH29" s="74">
        <f t="shared" si="57"/>
        <v>0</v>
      </c>
      <c r="DI29" s="74">
        <f t="shared" si="58"/>
        <v>0</v>
      </c>
      <c r="DJ29" s="74">
        <f t="shared" si="59"/>
        <v>174067</v>
      </c>
    </row>
    <row r="30" spans="1:114" s="50" customFormat="1" ht="12" customHeight="1">
      <c r="A30" s="53" t="s">
        <v>108</v>
      </c>
      <c r="B30" s="54" t="s">
        <v>156</v>
      </c>
      <c r="C30" s="53" t="s">
        <v>157</v>
      </c>
      <c r="D30" s="74">
        <f t="shared" si="6"/>
        <v>1569313</v>
      </c>
      <c r="E30" s="74">
        <f t="shared" si="7"/>
        <v>179339</v>
      </c>
      <c r="F30" s="74">
        <v>0</v>
      </c>
      <c r="G30" s="74">
        <v>0</v>
      </c>
      <c r="H30" s="74">
        <v>0</v>
      </c>
      <c r="I30" s="74">
        <v>142843</v>
      </c>
      <c r="J30" s="75" t="s">
        <v>111</v>
      </c>
      <c r="K30" s="74">
        <v>36496</v>
      </c>
      <c r="L30" s="74">
        <v>1389974</v>
      </c>
      <c r="M30" s="74">
        <f t="shared" si="8"/>
        <v>227645</v>
      </c>
      <c r="N30" s="74">
        <f t="shared" si="9"/>
        <v>21261</v>
      </c>
      <c r="O30" s="74">
        <v>6123</v>
      </c>
      <c r="P30" s="74">
        <v>6168</v>
      </c>
      <c r="Q30" s="74">
        <v>0</v>
      </c>
      <c r="R30" s="74">
        <v>8970</v>
      </c>
      <c r="S30" s="75" t="s">
        <v>111</v>
      </c>
      <c r="T30" s="74">
        <v>0</v>
      </c>
      <c r="U30" s="74">
        <v>206384</v>
      </c>
      <c r="V30" s="74">
        <f t="shared" si="10"/>
        <v>1796958</v>
      </c>
      <c r="W30" s="74">
        <f t="shared" si="11"/>
        <v>200600</v>
      </c>
      <c r="X30" s="74">
        <f t="shared" si="12"/>
        <v>6123</v>
      </c>
      <c r="Y30" s="74">
        <f t="shared" si="13"/>
        <v>6168</v>
      </c>
      <c r="Z30" s="74">
        <f t="shared" si="14"/>
        <v>0</v>
      </c>
      <c r="AA30" s="74">
        <f t="shared" si="15"/>
        <v>151813</v>
      </c>
      <c r="AB30" s="75" t="s">
        <v>111</v>
      </c>
      <c r="AC30" s="74">
        <f t="shared" si="16"/>
        <v>36496</v>
      </c>
      <c r="AD30" s="74">
        <f t="shared" si="17"/>
        <v>1596358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1568367</v>
      </c>
      <c r="AN30" s="74">
        <f t="shared" si="21"/>
        <v>283937</v>
      </c>
      <c r="AO30" s="74">
        <v>100429</v>
      </c>
      <c r="AP30" s="74">
        <v>112133</v>
      </c>
      <c r="AQ30" s="74">
        <v>71375</v>
      </c>
      <c r="AR30" s="74"/>
      <c r="AS30" s="74">
        <f t="shared" si="22"/>
        <v>113954</v>
      </c>
      <c r="AT30" s="74">
        <v>59399</v>
      </c>
      <c r="AU30" s="74">
        <v>54555</v>
      </c>
      <c r="AV30" s="74">
        <v>0</v>
      </c>
      <c r="AW30" s="74">
        <v>0</v>
      </c>
      <c r="AX30" s="74">
        <f t="shared" si="23"/>
        <v>1170476</v>
      </c>
      <c r="AY30" s="74">
        <v>260792</v>
      </c>
      <c r="AZ30" s="74">
        <v>888083</v>
      </c>
      <c r="BA30" s="74">
        <v>21601</v>
      </c>
      <c r="BB30" s="74"/>
      <c r="BC30" s="74">
        <v>0</v>
      </c>
      <c r="BD30" s="74">
        <v>0</v>
      </c>
      <c r="BE30" s="74">
        <v>946</v>
      </c>
      <c r="BF30" s="74">
        <f t="shared" si="24"/>
        <v>1569313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207824</v>
      </c>
      <c r="BP30" s="74">
        <f t="shared" si="28"/>
        <v>3254</v>
      </c>
      <c r="BQ30" s="74">
        <v>2125</v>
      </c>
      <c r="BR30" s="74">
        <v>0</v>
      </c>
      <c r="BS30" s="74">
        <v>1129</v>
      </c>
      <c r="BT30" s="74">
        <v>0</v>
      </c>
      <c r="BU30" s="74">
        <f t="shared" si="29"/>
        <v>95165</v>
      </c>
      <c r="BV30" s="74">
        <v>0</v>
      </c>
      <c r="BW30" s="74">
        <v>95165</v>
      </c>
      <c r="BX30" s="74">
        <v>0</v>
      </c>
      <c r="BY30" s="74">
        <v>0</v>
      </c>
      <c r="BZ30" s="74">
        <f t="shared" si="30"/>
        <v>109405</v>
      </c>
      <c r="CA30" s="74">
        <v>0</v>
      </c>
      <c r="CB30" s="74">
        <v>109405</v>
      </c>
      <c r="CC30" s="74">
        <v>0</v>
      </c>
      <c r="CD30" s="74">
        <v>0</v>
      </c>
      <c r="CE30" s="74">
        <v>0</v>
      </c>
      <c r="CF30" s="74">
        <v>0</v>
      </c>
      <c r="CG30" s="74">
        <v>19821</v>
      </c>
      <c r="CH30" s="74">
        <f t="shared" si="31"/>
        <v>227645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1776191</v>
      </c>
      <c r="CR30" s="74">
        <f t="shared" si="41"/>
        <v>287191</v>
      </c>
      <c r="CS30" s="74">
        <f t="shared" si="42"/>
        <v>102554</v>
      </c>
      <c r="CT30" s="74">
        <f t="shared" si="43"/>
        <v>112133</v>
      </c>
      <c r="CU30" s="74">
        <f t="shared" si="44"/>
        <v>72504</v>
      </c>
      <c r="CV30" s="74">
        <f t="shared" si="45"/>
        <v>0</v>
      </c>
      <c r="CW30" s="74">
        <f t="shared" si="46"/>
        <v>209119</v>
      </c>
      <c r="CX30" s="74">
        <f t="shared" si="47"/>
        <v>59399</v>
      </c>
      <c r="CY30" s="74">
        <f t="shared" si="48"/>
        <v>149720</v>
      </c>
      <c r="CZ30" s="74">
        <f t="shared" si="49"/>
        <v>0</v>
      </c>
      <c r="DA30" s="74">
        <f t="shared" si="50"/>
        <v>0</v>
      </c>
      <c r="DB30" s="74">
        <f t="shared" si="51"/>
        <v>1279881</v>
      </c>
      <c r="DC30" s="74">
        <f t="shared" si="52"/>
        <v>260792</v>
      </c>
      <c r="DD30" s="74">
        <f t="shared" si="53"/>
        <v>997488</v>
      </c>
      <c r="DE30" s="74">
        <f t="shared" si="54"/>
        <v>21601</v>
      </c>
      <c r="DF30" s="74">
        <f t="shared" si="55"/>
        <v>0</v>
      </c>
      <c r="DG30" s="74">
        <f t="shared" si="56"/>
        <v>0</v>
      </c>
      <c r="DH30" s="74">
        <f t="shared" si="57"/>
        <v>0</v>
      </c>
      <c r="DI30" s="74">
        <f t="shared" si="58"/>
        <v>20767</v>
      </c>
      <c r="DJ30" s="74">
        <f t="shared" si="59"/>
        <v>1796958</v>
      </c>
    </row>
    <row r="31" spans="1:114" s="50" customFormat="1" ht="12" customHeight="1">
      <c r="A31" s="53" t="s">
        <v>108</v>
      </c>
      <c r="B31" s="54" t="s">
        <v>158</v>
      </c>
      <c r="C31" s="53" t="s">
        <v>159</v>
      </c>
      <c r="D31" s="74">
        <f t="shared" si="6"/>
        <v>852752</v>
      </c>
      <c r="E31" s="74">
        <f t="shared" si="7"/>
        <v>125276</v>
      </c>
      <c r="F31" s="74">
        <v>0</v>
      </c>
      <c r="G31" s="74">
        <v>0</v>
      </c>
      <c r="H31" s="74">
        <v>0</v>
      </c>
      <c r="I31" s="74">
        <v>119439</v>
      </c>
      <c r="J31" s="75" t="s">
        <v>111</v>
      </c>
      <c r="K31" s="74">
        <v>5837</v>
      </c>
      <c r="L31" s="74">
        <v>727476</v>
      </c>
      <c r="M31" s="74">
        <f t="shared" si="8"/>
        <v>127609</v>
      </c>
      <c r="N31" s="74">
        <f t="shared" si="9"/>
        <v>11612</v>
      </c>
      <c r="O31" s="74">
        <v>0</v>
      </c>
      <c r="P31" s="74">
        <v>0</v>
      </c>
      <c r="Q31" s="74">
        <v>0</v>
      </c>
      <c r="R31" s="74">
        <v>8330</v>
      </c>
      <c r="S31" s="75" t="s">
        <v>111</v>
      </c>
      <c r="T31" s="74">
        <v>3282</v>
      </c>
      <c r="U31" s="74">
        <v>115997</v>
      </c>
      <c r="V31" s="74">
        <f t="shared" si="10"/>
        <v>980361</v>
      </c>
      <c r="W31" s="74">
        <f t="shared" si="11"/>
        <v>136888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127769</v>
      </c>
      <c r="AB31" s="75" t="s">
        <v>111</v>
      </c>
      <c r="AC31" s="74">
        <f t="shared" si="16"/>
        <v>9119</v>
      </c>
      <c r="AD31" s="74">
        <f t="shared" si="17"/>
        <v>843473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845207</v>
      </c>
      <c r="AN31" s="74">
        <f t="shared" si="21"/>
        <v>52129</v>
      </c>
      <c r="AO31" s="74">
        <v>24570</v>
      </c>
      <c r="AP31" s="74">
        <v>9256</v>
      </c>
      <c r="AQ31" s="74">
        <v>18303</v>
      </c>
      <c r="AR31" s="74">
        <v>0</v>
      </c>
      <c r="AS31" s="74">
        <f t="shared" si="22"/>
        <v>37105</v>
      </c>
      <c r="AT31" s="74">
        <v>23459</v>
      </c>
      <c r="AU31" s="74">
        <v>10002</v>
      </c>
      <c r="AV31" s="74">
        <v>3644</v>
      </c>
      <c r="AW31" s="74">
        <v>5798</v>
      </c>
      <c r="AX31" s="74">
        <f t="shared" si="23"/>
        <v>750175</v>
      </c>
      <c r="AY31" s="74">
        <v>163240</v>
      </c>
      <c r="AZ31" s="74">
        <v>577304</v>
      </c>
      <c r="BA31" s="74">
        <v>8390</v>
      </c>
      <c r="BB31" s="74">
        <v>1241</v>
      </c>
      <c r="BC31" s="74">
        <v>0</v>
      </c>
      <c r="BD31" s="74">
        <v>0</v>
      </c>
      <c r="BE31" s="74">
        <v>7545</v>
      </c>
      <c r="BF31" s="74">
        <f t="shared" si="24"/>
        <v>852752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127493</v>
      </c>
      <c r="BP31" s="74">
        <f t="shared" si="28"/>
        <v>12857</v>
      </c>
      <c r="BQ31" s="74">
        <v>12857</v>
      </c>
      <c r="BR31" s="74">
        <v>0</v>
      </c>
      <c r="BS31" s="74">
        <v>0</v>
      </c>
      <c r="BT31" s="74">
        <v>0</v>
      </c>
      <c r="BU31" s="74">
        <f t="shared" si="29"/>
        <v>39790</v>
      </c>
      <c r="BV31" s="74">
        <v>0</v>
      </c>
      <c r="BW31" s="74">
        <v>39790</v>
      </c>
      <c r="BX31" s="74">
        <v>0</v>
      </c>
      <c r="BY31" s="74">
        <v>0</v>
      </c>
      <c r="BZ31" s="74">
        <f t="shared" si="30"/>
        <v>74846</v>
      </c>
      <c r="CA31" s="74">
        <v>4199</v>
      </c>
      <c r="CB31" s="74">
        <v>66811</v>
      </c>
      <c r="CC31" s="74">
        <v>0</v>
      </c>
      <c r="CD31" s="74">
        <v>3836</v>
      </c>
      <c r="CE31" s="74">
        <v>0</v>
      </c>
      <c r="CF31" s="74">
        <v>0</v>
      </c>
      <c r="CG31" s="74">
        <v>116</v>
      </c>
      <c r="CH31" s="74">
        <f t="shared" si="31"/>
        <v>127609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972700</v>
      </c>
      <c r="CR31" s="74">
        <f t="shared" si="41"/>
        <v>64986</v>
      </c>
      <c r="CS31" s="74">
        <f t="shared" si="42"/>
        <v>37427</v>
      </c>
      <c r="CT31" s="74">
        <f t="shared" si="43"/>
        <v>9256</v>
      </c>
      <c r="CU31" s="74">
        <f t="shared" si="44"/>
        <v>18303</v>
      </c>
      <c r="CV31" s="74">
        <f t="shared" si="45"/>
        <v>0</v>
      </c>
      <c r="CW31" s="74">
        <f t="shared" si="46"/>
        <v>76895</v>
      </c>
      <c r="CX31" s="74">
        <f t="shared" si="47"/>
        <v>23459</v>
      </c>
      <c r="CY31" s="74">
        <f t="shared" si="48"/>
        <v>49792</v>
      </c>
      <c r="CZ31" s="74">
        <f t="shared" si="49"/>
        <v>3644</v>
      </c>
      <c r="DA31" s="74">
        <f t="shared" si="50"/>
        <v>5798</v>
      </c>
      <c r="DB31" s="74">
        <f t="shared" si="51"/>
        <v>825021</v>
      </c>
      <c r="DC31" s="74">
        <f t="shared" si="52"/>
        <v>167439</v>
      </c>
      <c r="DD31" s="74">
        <f t="shared" si="53"/>
        <v>644115</v>
      </c>
      <c r="DE31" s="74">
        <f t="shared" si="54"/>
        <v>8390</v>
      </c>
      <c r="DF31" s="74">
        <f t="shared" si="55"/>
        <v>5077</v>
      </c>
      <c r="DG31" s="74">
        <f t="shared" si="56"/>
        <v>0</v>
      </c>
      <c r="DH31" s="74">
        <f t="shared" si="57"/>
        <v>0</v>
      </c>
      <c r="DI31" s="74">
        <f t="shared" si="58"/>
        <v>7661</v>
      </c>
      <c r="DJ31" s="74">
        <f t="shared" si="59"/>
        <v>980361</v>
      </c>
    </row>
    <row r="32" spans="1:114" s="50" customFormat="1" ht="12" customHeight="1">
      <c r="A32" s="53" t="s">
        <v>108</v>
      </c>
      <c r="B32" s="54" t="s">
        <v>160</v>
      </c>
      <c r="C32" s="53" t="s">
        <v>161</v>
      </c>
      <c r="D32" s="74">
        <f t="shared" si="6"/>
        <v>2235126</v>
      </c>
      <c r="E32" s="74">
        <f t="shared" si="7"/>
        <v>672327</v>
      </c>
      <c r="F32" s="74">
        <v>0</v>
      </c>
      <c r="G32" s="74">
        <v>0</v>
      </c>
      <c r="H32" s="74">
        <v>0</v>
      </c>
      <c r="I32" s="74">
        <v>576612</v>
      </c>
      <c r="J32" s="75" t="s">
        <v>111</v>
      </c>
      <c r="K32" s="74">
        <v>95715</v>
      </c>
      <c r="L32" s="74">
        <v>1562799</v>
      </c>
      <c r="M32" s="74">
        <f t="shared" si="8"/>
        <v>126239</v>
      </c>
      <c r="N32" s="74">
        <f t="shared" si="9"/>
        <v>1072</v>
      </c>
      <c r="O32" s="74">
        <v>0</v>
      </c>
      <c r="P32" s="74">
        <v>0</v>
      </c>
      <c r="Q32" s="74">
        <v>0</v>
      </c>
      <c r="R32" s="74">
        <v>1072</v>
      </c>
      <c r="S32" s="75" t="s">
        <v>111</v>
      </c>
      <c r="T32" s="74">
        <v>0</v>
      </c>
      <c r="U32" s="74">
        <v>125167</v>
      </c>
      <c r="V32" s="74">
        <f t="shared" si="10"/>
        <v>2361365</v>
      </c>
      <c r="W32" s="74">
        <f t="shared" si="11"/>
        <v>673399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577684</v>
      </c>
      <c r="AB32" s="75" t="s">
        <v>111</v>
      </c>
      <c r="AC32" s="74">
        <f t="shared" si="16"/>
        <v>95715</v>
      </c>
      <c r="AD32" s="74">
        <f t="shared" si="17"/>
        <v>1687966</v>
      </c>
      <c r="AE32" s="74">
        <f t="shared" si="18"/>
        <v>236092</v>
      </c>
      <c r="AF32" s="74">
        <f t="shared" si="19"/>
        <v>236092</v>
      </c>
      <c r="AG32" s="74">
        <v>0</v>
      </c>
      <c r="AH32" s="74">
        <v>236092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1999034</v>
      </c>
      <c r="AN32" s="74">
        <f t="shared" si="21"/>
        <v>251601</v>
      </c>
      <c r="AO32" s="74">
        <v>233631</v>
      </c>
      <c r="AP32" s="74">
        <v>0</v>
      </c>
      <c r="AQ32" s="74">
        <v>17970</v>
      </c>
      <c r="AR32" s="74">
        <v>0</v>
      </c>
      <c r="AS32" s="74">
        <f t="shared" si="22"/>
        <v>120144</v>
      </c>
      <c r="AT32" s="74">
        <v>0</v>
      </c>
      <c r="AU32" s="74">
        <v>120144</v>
      </c>
      <c r="AV32" s="74">
        <v>0</v>
      </c>
      <c r="AW32" s="74">
        <v>0</v>
      </c>
      <c r="AX32" s="74">
        <f t="shared" si="23"/>
        <v>1627289</v>
      </c>
      <c r="AY32" s="74">
        <v>631747</v>
      </c>
      <c r="AZ32" s="74">
        <v>887896</v>
      </c>
      <c r="BA32" s="74">
        <v>107646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2235126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126239</v>
      </c>
      <c r="BP32" s="74">
        <f t="shared" si="28"/>
        <v>17970</v>
      </c>
      <c r="BQ32" s="74">
        <v>17970</v>
      </c>
      <c r="BR32" s="74">
        <v>0</v>
      </c>
      <c r="BS32" s="74">
        <v>0</v>
      </c>
      <c r="BT32" s="74">
        <v>0</v>
      </c>
      <c r="BU32" s="74">
        <f t="shared" si="29"/>
        <v>34045</v>
      </c>
      <c r="BV32" s="74">
        <v>0</v>
      </c>
      <c r="BW32" s="74">
        <v>34045</v>
      </c>
      <c r="BX32" s="74">
        <v>0</v>
      </c>
      <c r="BY32" s="74">
        <v>0</v>
      </c>
      <c r="BZ32" s="74">
        <f t="shared" si="30"/>
        <v>74224</v>
      </c>
      <c r="CA32" s="74">
        <v>37878</v>
      </c>
      <c r="CB32" s="74">
        <v>36346</v>
      </c>
      <c r="CC32" s="74">
        <v>0</v>
      </c>
      <c r="CD32" s="74">
        <v>0</v>
      </c>
      <c r="CE32" s="74">
        <v>0</v>
      </c>
      <c r="CF32" s="74">
        <v>0</v>
      </c>
      <c r="CG32" s="74">
        <v>0</v>
      </c>
      <c r="CH32" s="74">
        <f t="shared" si="31"/>
        <v>126239</v>
      </c>
      <c r="CI32" s="74">
        <f t="shared" si="32"/>
        <v>236092</v>
      </c>
      <c r="CJ32" s="74">
        <f t="shared" si="33"/>
        <v>236092</v>
      </c>
      <c r="CK32" s="74">
        <f t="shared" si="34"/>
        <v>0</v>
      </c>
      <c r="CL32" s="74">
        <f t="shared" si="35"/>
        <v>236092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2125273</v>
      </c>
      <c r="CR32" s="74">
        <f t="shared" si="41"/>
        <v>269571</v>
      </c>
      <c r="CS32" s="74">
        <f t="shared" si="42"/>
        <v>251601</v>
      </c>
      <c r="CT32" s="74">
        <f t="shared" si="43"/>
        <v>0</v>
      </c>
      <c r="CU32" s="74">
        <f t="shared" si="44"/>
        <v>17970</v>
      </c>
      <c r="CV32" s="74">
        <f t="shared" si="45"/>
        <v>0</v>
      </c>
      <c r="CW32" s="74">
        <f t="shared" si="46"/>
        <v>154189</v>
      </c>
      <c r="CX32" s="74">
        <f t="shared" si="47"/>
        <v>0</v>
      </c>
      <c r="CY32" s="74">
        <f t="shared" si="48"/>
        <v>154189</v>
      </c>
      <c r="CZ32" s="74">
        <f t="shared" si="49"/>
        <v>0</v>
      </c>
      <c r="DA32" s="74">
        <f t="shared" si="50"/>
        <v>0</v>
      </c>
      <c r="DB32" s="74">
        <f t="shared" si="51"/>
        <v>1701513</v>
      </c>
      <c r="DC32" s="74">
        <f t="shared" si="52"/>
        <v>669625</v>
      </c>
      <c r="DD32" s="74">
        <f t="shared" si="53"/>
        <v>924242</v>
      </c>
      <c r="DE32" s="74">
        <f t="shared" si="54"/>
        <v>107646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0</v>
      </c>
      <c r="DJ32" s="74">
        <f t="shared" si="59"/>
        <v>2361365</v>
      </c>
    </row>
    <row r="33" spans="1:114" s="50" customFormat="1" ht="12" customHeight="1">
      <c r="A33" s="53" t="s">
        <v>108</v>
      </c>
      <c r="B33" s="54" t="s">
        <v>162</v>
      </c>
      <c r="C33" s="53" t="s">
        <v>163</v>
      </c>
      <c r="D33" s="74">
        <f t="shared" si="6"/>
        <v>2133650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111</v>
      </c>
      <c r="K33" s="74">
        <v>0</v>
      </c>
      <c r="L33" s="74">
        <v>2133650</v>
      </c>
      <c r="M33" s="74">
        <f t="shared" si="8"/>
        <v>43397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111</v>
      </c>
      <c r="T33" s="74">
        <v>0</v>
      </c>
      <c r="U33" s="74">
        <v>43397</v>
      </c>
      <c r="V33" s="74">
        <f t="shared" si="10"/>
        <v>2177047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111</v>
      </c>
      <c r="AC33" s="74">
        <f t="shared" si="16"/>
        <v>0</v>
      </c>
      <c r="AD33" s="74">
        <f t="shared" si="17"/>
        <v>2177047</v>
      </c>
      <c r="AE33" s="74">
        <f t="shared" si="18"/>
        <v>954450</v>
      </c>
      <c r="AF33" s="74">
        <f t="shared" si="19"/>
        <v>954450</v>
      </c>
      <c r="AG33" s="74">
        <v>0</v>
      </c>
      <c r="AH33" s="74">
        <v>954450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1179200</v>
      </c>
      <c r="AN33" s="74">
        <f t="shared" si="21"/>
        <v>107428</v>
      </c>
      <c r="AO33" s="74">
        <v>68662</v>
      </c>
      <c r="AP33" s="74">
        <v>23819</v>
      </c>
      <c r="AQ33" s="74">
        <v>14947</v>
      </c>
      <c r="AR33" s="74">
        <v>0</v>
      </c>
      <c r="AS33" s="74">
        <f t="shared" si="22"/>
        <v>226649</v>
      </c>
      <c r="AT33" s="74">
        <v>11720</v>
      </c>
      <c r="AU33" s="74">
        <v>214665</v>
      </c>
      <c r="AV33" s="74">
        <v>264</v>
      </c>
      <c r="AW33" s="74">
        <v>0</v>
      </c>
      <c r="AX33" s="74">
        <f t="shared" si="23"/>
        <v>845123</v>
      </c>
      <c r="AY33" s="74">
        <v>192997</v>
      </c>
      <c r="AZ33" s="74">
        <v>328393</v>
      </c>
      <c r="BA33" s="74">
        <v>316383</v>
      </c>
      <c r="BB33" s="74">
        <v>7350</v>
      </c>
      <c r="BC33" s="74">
        <v>0</v>
      </c>
      <c r="BD33" s="74">
        <v>0</v>
      </c>
      <c r="BE33" s="74">
        <v>0</v>
      </c>
      <c r="BF33" s="74">
        <f t="shared" si="24"/>
        <v>2133650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43397</v>
      </c>
      <c r="CF33" s="74">
        <v>0</v>
      </c>
      <c r="CG33" s="74">
        <v>0</v>
      </c>
      <c r="CH33" s="74">
        <f t="shared" si="31"/>
        <v>0</v>
      </c>
      <c r="CI33" s="74">
        <f t="shared" si="32"/>
        <v>954450</v>
      </c>
      <c r="CJ33" s="74">
        <f t="shared" si="33"/>
        <v>954450</v>
      </c>
      <c r="CK33" s="74">
        <f t="shared" si="34"/>
        <v>0</v>
      </c>
      <c r="CL33" s="74">
        <f t="shared" si="35"/>
        <v>954450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1179200</v>
      </c>
      <c r="CR33" s="74">
        <f t="shared" si="41"/>
        <v>107428</v>
      </c>
      <c r="CS33" s="74">
        <f t="shared" si="42"/>
        <v>68662</v>
      </c>
      <c r="CT33" s="74">
        <f t="shared" si="43"/>
        <v>23819</v>
      </c>
      <c r="CU33" s="74">
        <f t="shared" si="44"/>
        <v>14947</v>
      </c>
      <c r="CV33" s="74">
        <f t="shared" si="45"/>
        <v>0</v>
      </c>
      <c r="CW33" s="74">
        <f t="shared" si="46"/>
        <v>226649</v>
      </c>
      <c r="CX33" s="74">
        <f t="shared" si="47"/>
        <v>11720</v>
      </c>
      <c r="CY33" s="74">
        <f t="shared" si="48"/>
        <v>214665</v>
      </c>
      <c r="CZ33" s="74">
        <f t="shared" si="49"/>
        <v>264</v>
      </c>
      <c r="DA33" s="74">
        <f t="shared" si="50"/>
        <v>0</v>
      </c>
      <c r="DB33" s="74">
        <f t="shared" si="51"/>
        <v>845123</v>
      </c>
      <c r="DC33" s="74">
        <f t="shared" si="52"/>
        <v>192997</v>
      </c>
      <c r="DD33" s="74">
        <f t="shared" si="53"/>
        <v>328393</v>
      </c>
      <c r="DE33" s="74">
        <f t="shared" si="54"/>
        <v>316383</v>
      </c>
      <c r="DF33" s="74">
        <f t="shared" si="55"/>
        <v>7350</v>
      </c>
      <c r="DG33" s="74">
        <f t="shared" si="56"/>
        <v>43397</v>
      </c>
      <c r="DH33" s="74">
        <f t="shared" si="57"/>
        <v>0</v>
      </c>
      <c r="DI33" s="74">
        <f t="shared" si="58"/>
        <v>0</v>
      </c>
      <c r="DJ33" s="74">
        <f t="shared" si="59"/>
        <v>2133650</v>
      </c>
    </row>
    <row r="34" spans="1:114" s="50" customFormat="1" ht="12" customHeight="1">
      <c r="A34" s="53" t="s">
        <v>108</v>
      </c>
      <c r="B34" s="54" t="s">
        <v>164</v>
      </c>
      <c r="C34" s="53" t="s">
        <v>165</v>
      </c>
      <c r="D34" s="74">
        <f t="shared" si="6"/>
        <v>1007893</v>
      </c>
      <c r="E34" s="74">
        <f t="shared" si="7"/>
        <v>124891</v>
      </c>
      <c r="F34" s="74">
        <v>0</v>
      </c>
      <c r="G34" s="74">
        <v>0</v>
      </c>
      <c r="H34" s="74">
        <v>0</v>
      </c>
      <c r="I34" s="74">
        <v>93145</v>
      </c>
      <c r="J34" s="75" t="s">
        <v>111</v>
      </c>
      <c r="K34" s="74">
        <v>31746</v>
      </c>
      <c r="L34" s="74">
        <v>883002</v>
      </c>
      <c r="M34" s="74">
        <f t="shared" si="8"/>
        <v>53692</v>
      </c>
      <c r="N34" s="74">
        <f t="shared" si="9"/>
        <v>4982</v>
      </c>
      <c r="O34" s="74">
        <v>0</v>
      </c>
      <c r="P34" s="74">
        <v>0</v>
      </c>
      <c r="Q34" s="74">
        <v>0</v>
      </c>
      <c r="R34" s="74">
        <v>4982</v>
      </c>
      <c r="S34" s="75" t="s">
        <v>111</v>
      </c>
      <c r="T34" s="74">
        <v>0</v>
      </c>
      <c r="U34" s="74">
        <v>48710</v>
      </c>
      <c r="V34" s="74">
        <f t="shared" si="10"/>
        <v>1061585</v>
      </c>
      <c r="W34" s="74">
        <f t="shared" si="11"/>
        <v>129873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98127</v>
      </c>
      <c r="AB34" s="75" t="s">
        <v>111</v>
      </c>
      <c r="AC34" s="74">
        <f t="shared" si="16"/>
        <v>31746</v>
      </c>
      <c r="AD34" s="74">
        <f t="shared" si="17"/>
        <v>931712</v>
      </c>
      <c r="AE34" s="74">
        <f t="shared" si="18"/>
        <v>8473</v>
      </c>
      <c r="AF34" s="74">
        <f t="shared" si="19"/>
        <v>8473</v>
      </c>
      <c r="AG34" s="74">
        <v>0</v>
      </c>
      <c r="AH34" s="74">
        <v>8473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999268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999268</v>
      </c>
      <c r="AY34" s="74">
        <v>166519</v>
      </c>
      <c r="AZ34" s="74">
        <v>613550</v>
      </c>
      <c r="BA34" s="74">
        <v>17043</v>
      </c>
      <c r="BB34" s="74">
        <v>202156</v>
      </c>
      <c r="BC34" s="74">
        <v>0</v>
      </c>
      <c r="BD34" s="74">
        <v>0</v>
      </c>
      <c r="BE34" s="74">
        <v>152</v>
      </c>
      <c r="BF34" s="74">
        <f t="shared" si="24"/>
        <v>1007893</v>
      </c>
      <c r="BG34" s="74">
        <f t="shared" si="25"/>
        <v>11492</v>
      </c>
      <c r="BH34" s="74">
        <f t="shared" si="26"/>
        <v>11492</v>
      </c>
      <c r="BI34" s="74">
        <v>0</v>
      </c>
      <c r="BJ34" s="74">
        <v>10624</v>
      </c>
      <c r="BK34" s="74">
        <v>0</v>
      </c>
      <c r="BL34" s="74">
        <v>868</v>
      </c>
      <c r="BM34" s="74">
        <v>0</v>
      </c>
      <c r="BN34" s="74">
        <v>0</v>
      </c>
      <c r="BO34" s="74">
        <f t="shared" si="27"/>
        <v>2478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2478</v>
      </c>
      <c r="CA34" s="74">
        <v>0</v>
      </c>
      <c r="CB34" s="74">
        <v>0</v>
      </c>
      <c r="CC34" s="74">
        <v>0</v>
      </c>
      <c r="CD34" s="74">
        <v>2478</v>
      </c>
      <c r="CE34" s="74">
        <v>0</v>
      </c>
      <c r="CF34" s="74">
        <v>0</v>
      </c>
      <c r="CG34" s="74">
        <v>39722</v>
      </c>
      <c r="CH34" s="74">
        <f t="shared" si="31"/>
        <v>53692</v>
      </c>
      <c r="CI34" s="74">
        <f t="shared" si="32"/>
        <v>19965</v>
      </c>
      <c r="CJ34" s="74">
        <f t="shared" si="33"/>
        <v>19965</v>
      </c>
      <c r="CK34" s="74">
        <f t="shared" si="34"/>
        <v>0</v>
      </c>
      <c r="CL34" s="74">
        <f t="shared" si="35"/>
        <v>19097</v>
      </c>
      <c r="CM34" s="74">
        <f t="shared" si="36"/>
        <v>0</v>
      </c>
      <c r="CN34" s="74">
        <f t="shared" si="37"/>
        <v>868</v>
      </c>
      <c r="CO34" s="74">
        <f t="shared" si="38"/>
        <v>0</v>
      </c>
      <c r="CP34" s="74">
        <f t="shared" si="39"/>
        <v>0</v>
      </c>
      <c r="CQ34" s="74">
        <f t="shared" si="40"/>
        <v>1001746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1001746</v>
      </c>
      <c r="DC34" s="74">
        <f t="shared" si="52"/>
        <v>166519</v>
      </c>
      <c r="DD34" s="74">
        <f t="shared" si="53"/>
        <v>613550</v>
      </c>
      <c r="DE34" s="74">
        <f t="shared" si="54"/>
        <v>17043</v>
      </c>
      <c r="DF34" s="74">
        <f t="shared" si="55"/>
        <v>204634</v>
      </c>
      <c r="DG34" s="74">
        <f t="shared" si="56"/>
        <v>0</v>
      </c>
      <c r="DH34" s="74">
        <f t="shared" si="57"/>
        <v>0</v>
      </c>
      <c r="DI34" s="74">
        <f t="shared" si="58"/>
        <v>39874</v>
      </c>
      <c r="DJ34" s="74">
        <f t="shared" si="59"/>
        <v>1061585</v>
      </c>
    </row>
    <row r="35" spans="1:114" s="50" customFormat="1" ht="12" customHeight="1">
      <c r="A35" s="53" t="s">
        <v>108</v>
      </c>
      <c r="B35" s="54" t="s">
        <v>166</v>
      </c>
      <c r="C35" s="53" t="s">
        <v>167</v>
      </c>
      <c r="D35" s="74">
        <f t="shared" si="6"/>
        <v>873111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111</v>
      </c>
      <c r="K35" s="74">
        <v>0</v>
      </c>
      <c r="L35" s="74">
        <v>873111</v>
      </c>
      <c r="M35" s="74">
        <f t="shared" si="8"/>
        <v>135787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111</v>
      </c>
      <c r="T35" s="74">
        <v>0</v>
      </c>
      <c r="U35" s="74">
        <v>135787</v>
      </c>
      <c r="V35" s="74">
        <f t="shared" si="10"/>
        <v>1008898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111</v>
      </c>
      <c r="AC35" s="74">
        <f t="shared" si="16"/>
        <v>0</v>
      </c>
      <c r="AD35" s="74">
        <f t="shared" si="17"/>
        <v>1008898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870045</v>
      </c>
      <c r="AN35" s="74">
        <f t="shared" si="21"/>
        <v>69820</v>
      </c>
      <c r="AO35" s="74">
        <v>69820</v>
      </c>
      <c r="AP35" s="74">
        <v>0</v>
      </c>
      <c r="AQ35" s="74">
        <v>0</v>
      </c>
      <c r="AR35" s="74">
        <v>0</v>
      </c>
      <c r="AS35" s="74">
        <f t="shared" si="22"/>
        <v>240641</v>
      </c>
      <c r="AT35" s="74">
        <v>3252</v>
      </c>
      <c r="AU35" s="74">
        <v>224892</v>
      </c>
      <c r="AV35" s="74">
        <v>12497</v>
      </c>
      <c r="AW35" s="74">
        <v>0</v>
      </c>
      <c r="AX35" s="74">
        <f t="shared" si="23"/>
        <v>559584</v>
      </c>
      <c r="AY35" s="74">
        <v>197223</v>
      </c>
      <c r="AZ35" s="74">
        <v>291281</v>
      </c>
      <c r="BA35" s="74">
        <v>71080</v>
      </c>
      <c r="BB35" s="74">
        <v>0</v>
      </c>
      <c r="BC35" s="74">
        <v>0</v>
      </c>
      <c r="BD35" s="74">
        <v>0</v>
      </c>
      <c r="BE35" s="74">
        <v>3066</v>
      </c>
      <c r="BF35" s="74">
        <f t="shared" si="24"/>
        <v>873111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135787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870045</v>
      </c>
      <c r="CR35" s="74">
        <f t="shared" si="41"/>
        <v>69820</v>
      </c>
      <c r="CS35" s="74">
        <f t="shared" si="42"/>
        <v>69820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240641</v>
      </c>
      <c r="CX35" s="74">
        <f t="shared" si="47"/>
        <v>3252</v>
      </c>
      <c r="CY35" s="74">
        <f t="shared" si="48"/>
        <v>224892</v>
      </c>
      <c r="CZ35" s="74">
        <f t="shared" si="49"/>
        <v>12497</v>
      </c>
      <c r="DA35" s="74">
        <f t="shared" si="50"/>
        <v>0</v>
      </c>
      <c r="DB35" s="74">
        <f t="shared" si="51"/>
        <v>559584</v>
      </c>
      <c r="DC35" s="74">
        <f t="shared" si="52"/>
        <v>197223</v>
      </c>
      <c r="DD35" s="74">
        <f t="shared" si="53"/>
        <v>291281</v>
      </c>
      <c r="DE35" s="74">
        <f t="shared" si="54"/>
        <v>71080</v>
      </c>
      <c r="DF35" s="74">
        <f t="shared" si="55"/>
        <v>0</v>
      </c>
      <c r="DG35" s="74">
        <f t="shared" si="56"/>
        <v>135787</v>
      </c>
      <c r="DH35" s="74">
        <f t="shared" si="57"/>
        <v>0</v>
      </c>
      <c r="DI35" s="74">
        <f t="shared" si="58"/>
        <v>3066</v>
      </c>
      <c r="DJ35" s="74">
        <f t="shared" si="59"/>
        <v>873111</v>
      </c>
    </row>
    <row r="36" spans="1:114" s="50" customFormat="1" ht="12" customHeight="1">
      <c r="A36" s="53" t="s">
        <v>108</v>
      </c>
      <c r="B36" s="54" t="s">
        <v>168</v>
      </c>
      <c r="C36" s="53" t="s">
        <v>169</v>
      </c>
      <c r="D36" s="74">
        <f t="shared" si="6"/>
        <v>790913</v>
      </c>
      <c r="E36" s="74">
        <f t="shared" si="7"/>
        <v>4715</v>
      </c>
      <c r="F36" s="74">
        <v>0</v>
      </c>
      <c r="G36" s="74">
        <v>0</v>
      </c>
      <c r="H36" s="74">
        <v>0</v>
      </c>
      <c r="I36" s="74">
        <v>4465</v>
      </c>
      <c r="J36" s="75" t="s">
        <v>111</v>
      </c>
      <c r="K36" s="74">
        <v>250</v>
      </c>
      <c r="L36" s="74">
        <v>786198</v>
      </c>
      <c r="M36" s="74">
        <f t="shared" si="8"/>
        <v>94416</v>
      </c>
      <c r="N36" s="74">
        <f t="shared" si="9"/>
        <v>40</v>
      </c>
      <c r="O36" s="74">
        <v>0</v>
      </c>
      <c r="P36" s="74">
        <v>0</v>
      </c>
      <c r="Q36" s="74">
        <v>0</v>
      </c>
      <c r="R36" s="74">
        <v>0</v>
      </c>
      <c r="S36" s="75" t="s">
        <v>111</v>
      </c>
      <c r="T36" s="74">
        <v>40</v>
      </c>
      <c r="U36" s="74">
        <v>94376</v>
      </c>
      <c r="V36" s="74">
        <f t="shared" si="10"/>
        <v>885329</v>
      </c>
      <c r="W36" s="74">
        <f t="shared" si="11"/>
        <v>4755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4465</v>
      </c>
      <c r="AB36" s="75" t="s">
        <v>111</v>
      </c>
      <c r="AC36" s="74">
        <f t="shared" si="16"/>
        <v>290</v>
      </c>
      <c r="AD36" s="74">
        <f t="shared" si="17"/>
        <v>880574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62779</v>
      </c>
      <c r="AM36" s="74">
        <f t="shared" si="20"/>
        <v>52791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52791</v>
      </c>
      <c r="AY36" s="74">
        <v>1112</v>
      </c>
      <c r="AZ36" s="74">
        <v>19</v>
      </c>
      <c r="BA36" s="74">
        <v>0</v>
      </c>
      <c r="BB36" s="74">
        <v>51660</v>
      </c>
      <c r="BC36" s="74">
        <v>675343</v>
      </c>
      <c r="BD36" s="74">
        <v>0</v>
      </c>
      <c r="BE36" s="74">
        <v>0</v>
      </c>
      <c r="BF36" s="74">
        <f t="shared" si="24"/>
        <v>52791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94416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62779</v>
      </c>
      <c r="CQ36" s="74">
        <f t="shared" si="40"/>
        <v>52791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52791</v>
      </c>
      <c r="DC36" s="74">
        <f t="shared" si="52"/>
        <v>1112</v>
      </c>
      <c r="DD36" s="74">
        <f t="shared" si="53"/>
        <v>19</v>
      </c>
      <c r="DE36" s="74">
        <f t="shared" si="54"/>
        <v>0</v>
      </c>
      <c r="DF36" s="74">
        <f t="shared" si="55"/>
        <v>51660</v>
      </c>
      <c r="DG36" s="74">
        <f t="shared" si="56"/>
        <v>769759</v>
      </c>
      <c r="DH36" s="74">
        <f t="shared" si="57"/>
        <v>0</v>
      </c>
      <c r="DI36" s="74">
        <f t="shared" si="58"/>
        <v>0</v>
      </c>
      <c r="DJ36" s="74">
        <f t="shared" si="59"/>
        <v>52791</v>
      </c>
    </row>
    <row r="37" spans="1:114" s="50" customFormat="1" ht="12" customHeight="1">
      <c r="A37" s="53" t="s">
        <v>108</v>
      </c>
      <c r="B37" s="54" t="s">
        <v>170</v>
      </c>
      <c r="C37" s="53" t="s">
        <v>171</v>
      </c>
      <c r="D37" s="74">
        <f t="shared" si="6"/>
        <v>509610</v>
      </c>
      <c r="E37" s="74">
        <f t="shared" si="7"/>
        <v>14421</v>
      </c>
      <c r="F37" s="74">
        <v>0</v>
      </c>
      <c r="G37" s="74">
        <v>5533</v>
      </c>
      <c r="H37" s="74">
        <v>0</v>
      </c>
      <c r="I37" s="74">
        <v>8642</v>
      </c>
      <c r="J37" s="75" t="s">
        <v>111</v>
      </c>
      <c r="K37" s="74">
        <v>246</v>
      </c>
      <c r="L37" s="74">
        <v>495189</v>
      </c>
      <c r="M37" s="74">
        <f t="shared" si="8"/>
        <v>64360</v>
      </c>
      <c r="N37" s="74">
        <f t="shared" si="9"/>
        <v>5720</v>
      </c>
      <c r="O37" s="74">
        <v>2410</v>
      </c>
      <c r="P37" s="74">
        <v>3270</v>
      </c>
      <c r="Q37" s="74">
        <v>0</v>
      </c>
      <c r="R37" s="74">
        <v>40</v>
      </c>
      <c r="S37" s="75" t="s">
        <v>111</v>
      </c>
      <c r="T37" s="74">
        <v>0</v>
      </c>
      <c r="U37" s="74">
        <v>58640</v>
      </c>
      <c r="V37" s="74">
        <f t="shared" si="10"/>
        <v>573970</v>
      </c>
      <c r="W37" s="74">
        <f t="shared" si="11"/>
        <v>20141</v>
      </c>
      <c r="X37" s="74">
        <f t="shared" si="12"/>
        <v>2410</v>
      </c>
      <c r="Y37" s="74">
        <f t="shared" si="13"/>
        <v>8803</v>
      </c>
      <c r="Z37" s="74">
        <f t="shared" si="14"/>
        <v>0</v>
      </c>
      <c r="AA37" s="74">
        <f t="shared" si="15"/>
        <v>8682</v>
      </c>
      <c r="AB37" s="75" t="s">
        <v>111</v>
      </c>
      <c r="AC37" s="74">
        <f t="shared" si="16"/>
        <v>246</v>
      </c>
      <c r="AD37" s="74">
        <f t="shared" si="17"/>
        <v>553829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31793</v>
      </c>
      <c r="AM37" s="74">
        <f t="shared" si="20"/>
        <v>35826</v>
      </c>
      <c r="AN37" s="74">
        <f t="shared" si="21"/>
        <v>28345</v>
      </c>
      <c r="AO37" s="74">
        <v>28345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7481</v>
      </c>
      <c r="AY37" s="74">
        <v>0</v>
      </c>
      <c r="AZ37" s="74">
        <v>0</v>
      </c>
      <c r="BA37" s="74">
        <v>0</v>
      </c>
      <c r="BB37" s="74">
        <v>7481</v>
      </c>
      <c r="BC37" s="74">
        <v>441991</v>
      </c>
      <c r="BD37" s="74">
        <v>0</v>
      </c>
      <c r="BE37" s="74">
        <v>0</v>
      </c>
      <c r="BF37" s="74">
        <f t="shared" si="24"/>
        <v>35826</v>
      </c>
      <c r="BG37" s="74">
        <f t="shared" si="25"/>
        <v>9850</v>
      </c>
      <c r="BH37" s="74">
        <f t="shared" si="26"/>
        <v>9850</v>
      </c>
      <c r="BI37" s="74">
        <v>9850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6878</v>
      </c>
      <c r="BP37" s="74">
        <f t="shared" si="28"/>
        <v>6878</v>
      </c>
      <c r="BQ37" s="74">
        <v>6878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47632</v>
      </c>
      <c r="CF37" s="74">
        <v>0</v>
      </c>
      <c r="CG37" s="74">
        <v>0</v>
      </c>
      <c r="CH37" s="74">
        <f t="shared" si="31"/>
        <v>16728</v>
      </c>
      <c r="CI37" s="74">
        <f t="shared" si="32"/>
        <v>9850</v>
      </c>
      <c r="CJ37" s="74">
        <f t="shared" si="33"/>
        <v>9850</v>
      </c>
      <c r="CK37" s="74">
        <f t="shared" si="34"/>
        <v>9850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31793</v>
      </c>
      <c r="CQ37" s="74">
        <f t="shared" si="40"/>
        <v>42704</v>
      </c>
      <c r="CR37" s="74">
        <f t="shared" si="41"/>
        <v>35223</v>
      </c>
      <c r="CS37" s="74">
        <f t="shared" si="42"/>
        <v>35223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7481</v>
      </c>
      <c r="DC37" s="74">
        <f t="shared" si="52"/>
        <v>0</v>
      </c>
      <c r="DD37" s="74">
        <f t="shared" si="53"/>
        <v>0</v>
      </c>
      <c r="DE37" s="74">
        <f t="shared" si="54"/>
        <v>0</v>
      </c>
      <c r="DF37" s="74">
        <f t="shared" si="55"/>
        <v>7481</v>
      </c>
      <c r="DG37" s="74">
        <f t="shared" si="56"/>
        <v>489623</v>
      </c>
      <c r="DH37" s="74">
        <f t="shared" si="57"/>
        <v>0</v>
      </c>
      <c r="DI37" s="74">
        <f t="shared" si="58"/>
        <v>0</v>
      </c>
      <c r="DJ37" s="74">
        <f t="shared" si="59"/>
        <v>52554</v>
      </c>
    </row>
    <row r="38" spans="1:114" s="50" customFormat="1" ht="12" customHeight="1">
      <c r="A38" s="53" t="s">
        <v>108</v>
      </c>
      <c r="B38" s="54" t="s">
        <v>172</v>
      </c>
      <c r="C38" s="53" t="s">
        <v>173</v>
      </c>
      <c r="D38" s="74">
        <f t="shared" si="6"/>
        <v>697552</v>
      </c>
      <c r="E38" s="74">
        <f t="shared" si="7"/>
        <v>90576</v>
      </c>
      <c r="F38" s="74">
        <v>0</v>
      </c>
      <c r="G38" s="74">
        <v>0</v>
      </c>
      <c r="H38" s="74">
        <v>0</v>
      </c>
      <c r="I38" s="74">
        <v>90456</v>
      </c>
      <c r="J38" s="75" t="s">
        <v>111</v>
      </c>
      <c r="K38" s="74">
        <v>120</v>
      </c>
      <c r="L38" s="74">
        <v>606976</v>
      </c>
      <c r="M38" s="74">
        <f t="shared" si="8"/>
        <v>82654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111</v>
      </c>
      <c r="T38" s="74">
        <v>0</v>
      </c>
      <c r="U38" s="74">
        <v>82654</v>
      </c>
      <c r="V38" s="74">
        <f t="shared" si="10"/>
        <v>780206</v>
      </c>
      <c r="W38" s="74">
        <f t="shared" si="11"/>
        <v>90576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90456</v>
      </c>
      <c r="AB38" s="75" t="s">
        <v>111</v>
      </c>
      <c r="AC38" s="74">
        <f t="shared" si="16"/>
        <v>120</v>
      </c>
      <c r="AD38" s="74">
        <f t="shared" si="17"/>
        <v>689630</v>
      </c>
      <c r="AE38" s="74">
        <f t="shared" si="18"/>
        <v>52448</v>
      </c>
      <c r="AF38" s="74">
        <f t="shared" si="19"/>
        <v>52448</v>
      </c>
      <c r="AG38" s="74">
        <v>0</v>
      </c>
      <c r="AH38" s="74">
        <v>51870</v>
      </c>
      <c r="AI38" s="74">
        <v>0</v>
      </c>
      <c r="AJ38" s="74">
        <v>578</v>
      </c>
      <c r="AK38" s="74">
        <v>0</v>
      </c>
      <c r="AL38" s="74">
        <v>0</v>
      </c>
      <c r="AM38" s="74">
        <f t="shared" si="20"/>
        <v>635489</v>
      </c>
      <c r="AN38" s="74">
        <f t="shared" si="21"/>
        <v>56104</v>
      </c>
      <c r="AO38" s="74">
        <v>56104</v>
      </c>
      <c r="AP38" s="74"/>
      <c r="AQ38" s="74"/>
      <c r="AR38" s="74"/>
      <c r="AS38" s="74">
        <f t="shared" si="22"/>
        <v>81866</v>
      </c>
      <c r="AT38" s="74">
        <v>1859</v>
      </c>
      <c r="AU38" s="74">
        <v>74267</v>
      </c>
      <c r="AV38" s="74">
        <v>5740</v>
      </c>
      <c r="AW38" s="74">
        <v>0</v>
      </c>
      <c r="AX38" s="74">
        <f t="shared" si="23"/>
        <v>486462</v>
      </c>
      <c r="AY38" s="74">
        <v>229289</v>
      </c>
      <c r="AZ38" s="74">
        <v>108150</v>
      </c>
      <c r="BA38" s="74">
        <v>138578</v>
      </c>
      <c r="BB38" s="74">
        <v>10445</v>
      </c>
      <c r="BC38" s="74">
        <v>0</v>
      </c>
      <c r="BD38" s="74">
        <v>11057</v>
      </c>
      <c r="BE38" s="74">
        <v>9615</v>
      </c>
      <c r="BF38" s="74">
        <f t="shared" si="24"/>
        <v>697552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7583</v>
      </c>
      <c r="BP38" s="74">
        <f t="shared" si="28"/>
        <v>7583</v>
      </c>
      <c r="BQ38" s="74">
        <v>7583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75071</v>
      </c>
      <c r="CF38" s="74">
        <v>0</v>
      </c>
      <c r="CG38" s="74">
        <v>0</v>
      </c>
      <c r="CH38" s="74">
        <f t="shared" si="31"/>
        <v>7583</v>
      </c>
      <c r="CI38" s="74">
        <f t="shared" si="32"/>
        <v>52448</v>
      </c>
      <c r="CJ38" s="74">
        <f t="shared" si="33"/>
        <v>52448</v>
      </c>
      <c r="CK38" s="74">
        <f t="shared" si="34"/>
        <v>0</v>
      </c>
      <c r="CL38" s="74">
        <f t="shared" si="35"/>
        <v>51870</v>
      </c>
      <c r="CM38" s="74">
        <f t="shared" si="36"/>
        <v>0</v>
      </c>
      <c r="CN38" s="74">
        <f t="shared" si="37"/>
        <v>578</v>
      </c>
      <c r="CO38" s="74">
        <f t="shared" si="38"/>
        <v>0</v>
      </c>
      <c r="CP38" s="74">
        <f t="shared" si="39"/>
        <v>0</v>
      </c>
      <c r="CQ38" s="74">
        <f t="shared" si="40"/>
        <v>643072</v>
      </c>
      <c r="CR38" s="74">
        <f t="shared" si="41"/>
        <v>63687</v>
      </c>
      <c r="CS38" s="74">
        <f t="shared" si="42"/>
        <v>63687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81866</v>
      </c>
      <c r="CX38" s="74">
        <f t="shared" si="47"/>
        <v>1859</v>
      </c>
      <c r="CY38" s="74">
        <f t="shared" si="48"/>
        <v>74267</v>
      </c>
      <c r="CZ38" s="74">
        <f t="shared" si="49"/>
        <v>5740</v>
      </c>
      <c r="DA38" s="74">
        <f t="shared" si="50"/>
        <v>0</v>
      </c>
      <c r="DB38" s="74">
        <f t="shared" si="51"/>
        <v>486462</v>
      </c>
      <c r="DC38" s="74">
        <f t="shared" si="52"/>
        <v>229289</v>
      </c>
      <c r="DD38" s="74">
        <f t="shared" si="53"/>
        <v>108150</v>
      </c>
      <c r="DE38" s="74">
        <f t="shared" si="54"/>
        <v>138578</v>
      </c>
      <c r="DF38" s="74">
        <f t="shared" si="55"/>
        <v>10445</v>
      </c>
      <c r="DG38" s="74">
        <f t="shared" si="56"/>
        <v>75071</v>
      </c>
      <c r="DH38" s="74">
        <f t="shared" si="57"/>
        <v>11057</v>
      </c>
      <c r="DI38" s="74">
        <f t="shared" si="58"/>
        <v>9615</v>
      </c>
      <c r="DJ38" s="74">
        <f t="shared" si="59"/>
        <v>705135</v>
      </c>
    </row>
    <row r="39" spans="1:114" s="50" customFormat="1" ht="12" customHeight="1">
      <c r="A39" s="53" t="s">
        <v>108</v>
      </c>
      <c r="B39" s="54" t="s">
        <v>174</v>
      </c>
      <c r="C39" s="53" t="s">
        <v>175</v>
      </c>
      <c r="D39" s="74">
        <f t="shared" si="6"/>
        <v>735350</v>
      </c>
      <c r="E39" s="74">
        <f t="shared" si="7"/>
        <v>111101</v>
      </c>
      <c r="F39" s="74">
        <v>25733</v>
      </c>
      <c r="G39" s="74">
        <v>0</v>
      </c>
      <c r="H39" s="74">
        <v>0</v>
      </c>
      <c r="I39" s="74">
        <v>71929</v>
      </c>
      <c r="J39" s="75" t="s">
        <v>111</v>
      </c>
      <c r="K39" s="74">
        <v>13439</v>
      </c>
      <c r="L39" s="74">
        <v>624249</v>
      </c>
      <c r="M39" s="74">
        <f t="shared" si="8"/>
        <v>241027</v>
      </c>
      <c r="N39" s="74">
        <f t="shared" si="9"/>
        <v>132716</v>
      </c>
      <c r="O39" s="74">
        <v>0</v>
      </c>
      <c r="P39" s="74">
        <v>0</v>
      </c>
      <c r="Q39" s="74">
        <v>0</v>
      </c>
      <c r="R39" s="74">
        <v>132716</v>
      </c>
      <c r="S39" s="75" t="s">
        <v>111</v>
      </c>
      <c r="T39" s="74">
        <v>0</v>
      </c>
      <c r="U39" s="74">
        <v>108311</v>
      </c>
      <c r="V39" s="74">
        <f t="shared" si="10"/>
        <v>976377</v>
      </c>
      <c r="W39" s="74">
        <f t="shared" si="11"/>
        <v>243817</v>
      </c>
      <c r="X39" s="74">
        <f t="shared" si="12"/>
        <v>25733</v>
      </c>
      <c r="Y39" s="74">
        <f t="shared" si="13"/>
        <v>0</v>
      </c>
      <c r="Z39" s="74">
        <f t="shared" si="14"/>
        <v>0</v>
      </c>
      <c r="AA39" s="74">
        <f t="shared" si="15"/>
        <v>204645</v>
      </c>
      <c r="AB39" s="75" t="s">
        <v>111</v>
      </c>
      <c r="AC39" s="74">
        <f t="shared" si="16"/>
        <v>13439</v>
      </c>
      <c r="AD39" s="74">
        <f t="shared" si="17"/>
        <v>732560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532318</v>
      </c>
      <c r="AN39" s="74">
        <f t="shared" si="21"/>
        <v>79769</v>
      </c>
      <c r="AO39" s="74">
        <v>30659</v>
      </c>
      <c r="AP39" s="74">
        <v>11535</v>
      </c>
      <c r="AQ39" s="74">
        <v>28625</v>
      </c>
      <c r="AR39" s="74">
        <v>8950</v>
      </c>
      <c r="AS39" s="74">
        <f t="shared" si="22"/>
        <v>34739</v>
      </c>
      <c r="AT39" s="74">
        <v>11894</v>
      </c>
      <c r="AU39" s="74">
        <v>18992</v>
      </c>
      <c r="AV39" s="74">
        <v>3853</v>
      </c>
      <c r="AW39" s="74">
        <v>17213</v>
      </c>
      <c r="AX39" s="74">
        <f t="shared" si="23"/>
        <v>400597</v>
      </c>
      <c r="AY39" s="74">
        <v>112505</v>
      </c>
      <c r="AZ39" s="74">
        <v>274500</v>
      </c>
      <c r="BA39" s="74">
        <v>2080</v>
      </c>
      <c r="BB39" s="74">
        <v>11512</v>
      </c>
      <c r="BC39" s="74">
        <v>203032</v>
      </c>
      <c r="BD39" s="74">
        <v>0</v>
      </c>
      <c r="BE39" s="74">
        <v>0</v>
      </c>
      <c r="BF39" s="74">
        <f t="shared" si="24"/>
        <v>532318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203466</v>
      </c>
      <c r="BP39" s="74">
        <f t="shared" si="28"/>
        <v>117808</v>
      </c>
      <c r="BQ39" s="74">
        <v>26747</v>
      </c>
      <c r="BR39" s="74">
        <v>54370</v>
      </c>
      <c r="BS39" s="74">
        <v>36691</v>
      </c>
      <c r="BT39" s="74">
        <v>0</v>
      </c>
      <c r="BU39" s="74">
        <f t="shared" si="29"/>
        <v>37115</v>
      </c>
      <c r="BV39" s="74">
        <v>6354</v>
      </c>
      <c r="BW39" s="74">
        <v>30585</v>
      </c>
      <c r="BX39" s="74">
        <v>176</v>
      </c>
      <c r="BY39" s="74">
        <v>0</v>
      </c>
      <c r="BZ39" s="74">
        <f t="shared" si="30"/>
        <v>48543</v>
      </c>
      <c r="CA39" s="74">
        <v>20921</v>
      </c>
      <c r="CB39" s="74">
        <v>0</v>
      </c>
      <c r="CC39" s="74">
        <v>2415</v>
      </c>
      <c r="CD39" s="74">
        <v>25207</v>
      </c>
      <c r="CE39" s="74">
        <v>37561</v>
      </c>
      <c r="CF39" s="74">
        <v>0</v>
      </c>
      <c r="CG39" s="74">
        <v>0</v>
      </c>
      <c r="CH39" s="74">
        <f t="shared" si="31"/>
        <v>203466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735784</v>
      </c>
      <c r="CR39" s="74">
        <f t="shared" si="41"/>
        <v>197577</v>
      </c>
      <c r="CS39" s="74">
        <f t="shared" si="42"/>
        <v>57406</v>
      </c>
      <c r="CT39" s="74">
        <f t="shared" si="43"/>
        <v>65905</v>
      </c>
      <c r="CU39" s="74">
        <f t="shared" si="44"/>
        <v>65316</v>
      </c>
      <c r="CV39" s="74">
        <f t="shared" si="45"/>
        <v>8950</v>
      </c>
      <c r="CW39" s="74">
        <f t="shared" si="46"/>
        <v>71854</v>
      </c>
      <c r="CX39" s="74">
        <f t="shared" si="47"/>
        <v>18248</v>
      </c>
      <c r="CY39" s="74">
        <f t="shared" si="48"/>
        <v>49577</v>
      </c>
      <c r="CZ39" s="74">
        <f t="shared" si="49"/>
        <v>4029</v>
      </c>
      <c r="DA39" s="74">
        <f t="shared" si="50"/>
        <v>17213</v>
      </c>
      <c r="DB39" s="74">
        <f t="shared" si="51"/>
        <v>449140</v>
      </c>
      <c r="DC39" s="74">
        <f t="shared" si="52"/>
        <v>133426</v>
      </c>
      <c r="DD39" s="74">
        <f t="shared" si="53"/>
        <v>274500</v>
      </c>
      <c r="DE39" s="74">
        <f t="shared" si="54"/>
        <v>4495</v>
      </c>
      <c r="DF39" s="74">
        <f t="shared" si="55"/>
        <v>36719</v>
      </c>
      <c r="DG39" s="74">
        <f t="shared" si="56"/>
        <v>240593</v>
      </c>
      <c r="DH39" s="74">
        <f t="shared" si="57"/>
        <v>0</v>
      </c>
      <c r="DI39" s="74">
        <f t="shared" si="58"/>
        <v>0</v>
      </c>
      <c r="DJ39" s="74">
        <f t="shared" si="59"/>
        <v>735784</v>
      </c>
    </row>
    <row r="40" spans="1:114" s="50" customFormat="1" ht="12" customHeight="1">
      <c r="A40" s="53" t="s">
        <v>108</v>
      </c>
      <c r="B40" s="54" t="s">
        <v>176</v>
      </c>
      <c r="C40" s="53" t="s">
        <v>177</v>
      </c>
      <c r="D40" s="74">
        <f aca="true" t="shared" si="60" ref="D40:D61">SUM(E40,+L40)</f>
        <v>244442</v>
      </c>
      <c r="E40" s="74">
        <f aca="true" t="shared" si="61" ref="E40:E61">SUM(F40:I40)+K40</f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111</v>
      </c>
      <c r="K40" s="74">
        <v>0</v>
      </c>
      <c r="L40" s="74">
        <v>244442</v>
      </c>
      <c r="M40" s="74">
        <f aca="true" t="shared" si="62" ref="M40:M61">SUM(N40,+U40)</f>
        <v>40562</v>
      </c>
      <c r="N40" s="74">
        <f aca="true" t="shared" si="63" ref="N40:N61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111</v>
      </c>
      <c r="T40" s="74">
        <v>0</v>
      </c>
      <c r="U40" s="74">
        <v>40562</v>
      </c>
      <c r="V40" s="74">
        <f aca="true" t="shared" si="64" ref="V40:V61">+SUM(D40,M40)</f>
        <v>285004</v>
      </c>
      <c r="W40" s="74">
        <f aca="true" t="shared" si="65" ref="W40:W61">+SUM(E40,N40)</f>
        <v>0</v>
      </c>
      <c r="X40" s="74">
        <f aca="true" t="shared" si="66" ref="X40:X61">+SUM(F40,O40)</f>
        <v>0</v>
      </c>
      <c r="Y40" s="74">
        <f aca="true" t="shared" si="67" ref="Y40:Y61">+SUM(G40,P40)</f>
        <v>0</v>
      </c>
      <c r="Z40" s="74">
        <f aca="true" t="shared" si="68" ref="Z40:Z61">+SUM(H40,Q40)</f>
        <v>0</v>
      </c>
      <c r="AA40" s="74">
        <f aca="true" t="shared" si="69" ref="AA40:AA61">+SUM(I40,R40)</f>
        <v>0</v>
      </c>
      <c r="AB40" s="75" t="s">
        <v>111</v>
      </c>
      <c r="AC40" s="74">
        <f aca="true" t="shared" si="70" ref="AC40:AC61">+SUM(K40,T40)</f>
        <v>0</v>
      </c>
      <c r="AD40" s="74">
        <f aca="true" t="shared" si="71" ref="AD40:AD61">+SUM(L40,U40)</f>
        <v>285004</v>
      </c>
      <c r="AE40" s="74">
        <f aca="true" t="shared" si="72" ref="AE40:AE61">SUM(AF40,+AK40)</f>
        <v>0</v>
      </c>
      <c r="AF40" s="74">
        <f aca="true" t="shared" si="73" ref="AF40:AF6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aca="true" t="shared" si="74" ref="AM40:AM61">SUM(AN40,AS40,AW40,AX40,BD40)</f>
        <v>0</v>
      </c>
      <c r="AN40" s="74">
        <f aca="true" t="shared" si="75" ref="AN40:AN61">SUM(AO40:AR40)</f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aca="true" t="shared" si="76" ref="AS40:AS61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61">SUM(AY40:BB40)</f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244442</v>
      </c>
      <c r="BD40" s="74">
        <v>0</v>
      </c>
      <c r="BE40" s="74">
        <v>0</v>
      </c>
      <c r="BF40" s="74">
        <f aca="true" t="shared" si="78" ref="BF40:BF61">SUM(AE40,+AM40,+BE40)</f>
        <v>0</v>
      </c>
      <c r="BG40" s="74">
        <f aca="true" t="shared" si="79" ref="BG40:BG61">SUM(BH40,+BM40)</f>
        <v>0</v>
      </c>
      <c r="BH40" s="74">
        <f aca="true" t="shared" si="80" ref="BH40:BH6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61">SUM(BP40,BU40,BY40,BZ40,CF40)</f>
        <v>0</v>
      </c>
      <c r="BP40" s="74">
        <f aca="true" t="shared" si="82" ref="BP40:BP61">SUM(BQ40:BT40)</f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aca="true" t="shared" si="83" ref="BU40:BU6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61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40562</v>
      </c>
      <c r="CF40" s="74">
        <v>0</v>
      </c>
      <c r="CG40" s="74">
        <v>0</v>
      </c>
      <c r="CH40" s="74">
        <f aca="true" t="shared" si="85" ref="CH40:CH61">SUM(BG40,+BO40,+CG40)</f>
        <v>0</v>
      </c>
      <c r="CI40" s="74">
        <f aca="true" t="shared" si="86" ref="CI40:CI61">SUM(AE40,+BG40)</f>
        <v>0</v>
      </c>
      <c r="CJ40" s="74">
        <f aca="true" t="shared" si="87" ref="CJ40:CJ61">SUM(AF40,+BH40)</f>
        <v>0</v>
      </c>
      <c r="CK40" s="74">
        <f aca="true" t="shared" si="88" ref="CK40:CK61">SUM(AG40,+BI40)</f>
        <v>0</v>
      </c>
      <c r="CL40" s="74">
        <f aca="true" t="shared" si="89" ref="CL40:CL61">SUM(AH40,+BJ40)</f>
        <v>0</v>
      </c>
      <c r="CM40" s="74">
        <f aca="true" t="shared" si="90" ref="CM40:CM61">SUM(AI40,+BK40)</f>
        <v>0</v>
      </c>
      <c r="CN40" s="74">
        <f aca="true" t="shared" si="91" ref="CN40:CN61">SUM(AJ40,+BL40)</f>
        <v>0</v>
      </c>
      <c r="CO40" s="74">
        <f aca="true" t="shared" si="92" ref="CO40:CO61">SUM(AK40,+BM40)</f>
        <v>0</v>
      </c>
      <c r="CP40" s="74">
        <f aca="true" t="shared" si="93" ref="CP40:CP61">SUM(AL40,+BN40)</f>
        <v>0</v>
      </c>
      <c r="CQ40" s="74">
        <f aca="true" t="shared" si="94" ref="CQ40:CQ61">SUM(AM40,+BO40)</f>
        <v>0</v>
      </c>
      <c r="CR40" s="74">
        <f aca="true" t="shared" si="95" ref="CR40:CR61">SUM(AN40,+BP40)</f>
        <v>0</v>
      </c>
      <c r="CS40" s="74">
        <f aca="true" t="shared" si="96" ref="CS40:CS61">SUM(AO40,+BQ40)</f>
        <v>0</v>
      </c>
      <c r="CT40" s="74">
        <f aca="true" t="shared" si="97" ref="CT40:CT61">SUM(AP40,+BR40)</f>
        <v>0</v>
      </c>
      <c r="CU40" s="74">
        <f aca="true" t="shared" si="98" ref="CU40:CU61">SUM(AQ40,+BS40)</f>
        <v>0</v>
      </c>
      <c r="CV40" s="74">
        <f aca="true" t="shared" si="99" ref="CV40:CV61">SUM(AR40,+BT40)</f>
        <v>0</v>
      </c>
      <c r="CW40" s="74">
        <f aca="true" t="shared" si="100" ref="CW40:CW61">SUM(AS40,+BU40)</f>
        <v>0</v>
      </c>
      <c r="CX40" s="74">
        <f aca="true" t="shared" si="101" ref="CX40:CX61">SUM(AT40,+BV40)</f>
        <v>0</v>
      </c>
      <c r="CY40" s="74">
        <f aca="true" t="shared" si="102" ref="CY40:CY61">SUM(AU40,+BW40)</f>
        <v>0</v>
      </c>
      <c r="CZ40" s="74">
        <f aca="true" t="shared" si="103" ref="CZ40:CZ61">SUM(AV40,+BX40)</f>
        <v>0</v>
      </c>
      <c r="DA40" s="74">
        <f aca="true" t="shared" si="104" ref="DA40:DA61">SUM(AW40,+BY40)</f>
        <v>0</v>
      </c>
      <c r="DB40" s="74">
        <f aca="true" t="shared" si="105" ref="DB40:DB61">SUM(AX40,+BZ40)</f>
        <v>0</v>
      </c>
      <c r="DC40" s="74">
        <f aca="true" t="shared" si="106" ref="DC40:DC61">SUM(AY40,+CA40)</f>
        <v>0</v>
      </c>
      <c r="DD40" s="74">
        <f aca="true" t="shared" si="107" ref="DD40:DD61">SUM(AZ40,+CB40)</f>
        <v>0</v>
      </c>
      <c r="DE40" s="74">
        <f aca="true" t="shared" si="108" ref="DE40:DE61">SUM(BA40,+CC40)</f>
        <v>0</v>
      </c>
      <c r="DF40" s="74">
        <f aca="true" t="shared" si="109" ref="DF40:DF61">SUM(BB40,+CD40)</f>
        <v>0</v>
      </c>
      <c r="DG40" s="74">
        <f aca="true" t="shared" si="110" ref="DG40:DG61">SUM(BC40,+CE40)</f>
        <v>285004</v>
      </c>
      <c r="DH40" s="74">
        <f aca="true" t="shared" si="111" ref="DH40:DH61">SUM(BD40,+CF40)</f>
        <v>0</v>
      </c>
      <c r="DI40" s="74">
        <f aca="true" t="shared" si="112" ref="DI40:DI61">SUM(BE40,+CG40)</f>
        <v>0</v>
      </c>
      <c r="DJ40" s="74">
        <f aca="true" t="shared" si="113" ref="DJ40:DJ61">SUM(BF40,+CH40)</f>
        <v>0</v>
      </c>
    </row>
    <row r="41" spans="1:114" s="50" customFormat="1" ht="12" customHeight="1">
      <c r="A41" s="53" t="s">
        <v>108</v>
      </c>
      <c r="B41" s="54" t="s">
        <v>178</v>
      </c>
      <c r="C41" s="53" t="s">
        <v>179</v>
      </c>
      <c r="D41" s="74">
        <f t="shared" si="60"/>
        <v>717219</v>
      </c>
      <c r="E41" s="74">
        <f t="shared" si="61"/>
        <v>62951</v>
      </c>
      <c r="F41" s="74">
        <v>0</v>
      </c>
      <c r="G41" s="74">
        <v>0</v>
      </c>
      <c r="H41" s="74">
        <v>0</v>
      </c>
      <c r="I41" s="74">
        <v>62951</v>
      </c>
      <c r="J41" s="75" t="s">
        <v>111</v>
      </c>
      <c r="K41" s="74">
        <v>0</v>
      </c>
      <c r="L41" s="74">
        <v>654268</v>
      </c>
      <c r="M41" s="74">
        <f t="shared" si="62"/>
        <v>154128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111</v>
      </c>
      <c r="T41" s="74">
        <v>0</v>
      </c>
      <c r="U41" s="74">
        <v>154128</v>
      </c>
      <c r="V41" s="74">
        <f t="shared" si="64"/>
        <v>871347</v>
      </c>
      <c r="W41" s="74">
        <f t="shared" si="65"/>
        <v>62951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62951</v>
      </c>
      <c r="AB41" s="75" t="s">
        <v>111</v>
      </c>
      <c r="AC41" s="74">
        <f t="shared" si="70"/>
        <v>0</v>
      </c>
      <c r="AD41" s="74">
        <f t="shared" si="71"/>
        <v>808396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72093</v>
      </c>
      <c r="AM41" s="74">
        <f t="shared" si="74"/>
        <v>151642</v>
      </c>
      <c r="AN41" s="74">
        <f t="shared" si="75"/>
        <v>41581</v>
      </c>
      <c r="AO41" s="74">
        <v>9093</v>
      </c>
      <c r="AP41" s="74">
        <v>32488</v>
      </c>
      <c r="AQ41" s="74">
        <v>0</v>
      </c>
      <c r="AR41" s="74">
        <v>0</v>
      </c>
      <c r="AS41" s="74">
        <f t="shared" si="76"/>
        <v>15072</v>
      </c>
      <c r="AT41" s="74">
        <v>8573</v>
      </c>
      <c r="AU41" s="74">
        <v>0</v>
      </c>
      <c r="AV41" s="74">
        <v>6499</v>
      </c>
      <c r="AW41" s="74">
        <v>0</v>
      </c>
      <c r="AX41" s="74">
        <f t="shared" si="77"/>
        <v>94989</v>
      </c>
      <c r="AY41" s="74">
        <v>82598</v>
      </c>
      <c r="AZ41" s="74">
        <v>12391</v>
      </c>
      <c r="BA41" s="74">
        <v>0</v>
      </c>
      <c r="BB41" s="74">
        <v>0</v>
      </c>
      <c r="BC41" s="74">
        <v>486105</v>
      </c>
      <c r="BD41" s="74">
        <v>0</v>
      </c>
      <c r="BE41" s="74">
        <v>7379</v>
      </c>
      <c r="BF41" s="74">
        <f t="shared" si="78"/>
        <v>159021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9877</v>
      </c>
      <c r="BO41" s="74">
        <f t="shared" si="81"/>
        <v>0</v>
      </c>
      <c r="BP41" s="74">
        <f t="shared" si="82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144251</v>
      </c>
      <c r="CF41" s="74">
        <v>0</v>
      </c>
      <c r="CG41" s="74">
        <v>0</v>
      </c>
      <c r="CH41" s="74">
        <f t="shared" si="85"/>
        <v>0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81970</v>
      </c>
      <c r="CQ41" s="74">
        <f t="shared" si="94"/>
        <v>151642</v>
      </c>
      <c r="CR41" s="74">
        <f t="shared" si="95"/>
        <v>41581</v>
      </c>
      <c r="CS41" s="74">
        <f t="shared" si="96"/>
        <v>9093</v>
      </c>
      <c r="CT41" s="74">
        <f t="shared" si="97"/>
        <v>32488</v>
      </c>
      <c r="CU41" s="74">
        <f t="shared" si="98"/>
        <v>0</v>
      </c>
      <c r="CV41" s="74">
        <f t="shared" si="99"/>
        <v>0</v>
      </c>
      <c r="CW41" s="74">
        <f t="shared" si="100"/>
        <v>15072</v>
      </c>
      <c r="CX41" s="74">
        <f t="shared" si="101"/>
        <v>8573</v>
      </c>
      <c r="CY41" s="74">
        <f t="shared" si="102"/>
        <v>0</v>
      </c>
      <c r="CZ41" s="74">
        <f t="shared" si="103"/>
        <v>6499</v>
      </c>
      <c r="DA41" s="74">
        <f t="shared" si="104"/>
        <v>0</v>
      </c>
      <c r="DB41" s="74">
        <f t="shared" si="105"/>
        <v>94989</v>
      </c>
      <c r="DC41" s="74">
        <f t="shared" si="106"/>
        <v>82598</v>
      </c>
      <c r="DD41" s="74">
        <f t="shared" si="107"/>
        <v>12391</v>
      </c>
      <c r="DE41" s="74">
        <f t="shared" si="108"/>
        <v>0</v>
      </c>
      <c r="DF41" s="74">
        <f t="shared" si="109"/>
        <v>0</v>
      </c>
      <c r="DG41" s="74">
        <f t="shared" si="110"/>
        <v>630356</v>
      </c>
      <c r="DH41" s="74">
        <f t="shared" si="111"/>
        <v>0</v>
      </c>
      <c r="DI41" s="74">
        <f t="shared" si="112"/>
        <v>7379</v>
      </c>
      <c r="DJ41" s="74">
        <f t="shared" si="113"/>
        <v>159021</v>
      </c>
    </row>
    <row r="42" spans="1:114" s="50" customFormat="1" ht="12" customHeight="1">
      <c r="A42" s="53" t="s">
        <v>108</v>
      </c>
      <c r="B42" s="54" t="s">
        <v>180</v>
      </c>
      <c r="C42" s="53" t="s">
        <v>181</v>
      </c>
      <c r="D42" s="74">
        <f t="shared" si="60"/>
        <v>688255</v>
      </c>
      <c r="E42" s="74">
        <f t="shared" si="61"/>
        <v>45095</v>
      </c>
      <c r="F42" s="74">
        <v>0</v>
      </c>
      <c r="G42" s="74">
        <v>0</v>
      </c>
      <c r="H42" s="74">
        <v>0</v>
      </c>
      <c r="I42" s="74">
        <v>44990</v>
      </c>
      <c r="J42" s="75" t="s">
        <v>111</v>
      </c>
      <c r="K42" s="74">
        <v>105</v>
      </c>
      <c r="L42" s="74">
        <v>643160</v>
      </c>
      <c r="M42" s="74">
        <f t="shared" si="62"/>
        <v>2159</v>
      </c>
      <c r="N42" s="74">
        <f t="shared" si="63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111</v>
      </c>
      <c r="T42" s="74">
        <v>0</v>
      </c>
      <c r="U42" s="74">
        <v>2159</v>
      </c>
      <c r="V42" s="74">
        <f t="shared" si="64"/>
        <v>690414</v>
      </c>
      <c r="W42" s="74">
        <f t="shared" si="65"/>
        <v>45095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44990</v>
      </c>
      <c r="AB42" s="75" t="s">
        <v>111</v>
      </c>
      <c r="AC42" s="74">
        <f t="shared" si="70"/>
        <v>105</v>
      </c>
      <c r="AD42" s="74">
        <f t="shared" si="71"/>
        <v>645319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70089</v>
      </c>
      <c r="AN42" s="74">
        <f t="shared" si="75"/>
        <v>30442</v>
      </c>
      <c r="AO42" s="74">
        <v>30442</v>
      </c>
      <c r="AP42" s="74">
        <v>0</v>
      </c>
      <c r="AQ42" s="74">
        <v>0</v>
      </c>
      <c r="AR42" s="74">
        <v>0</v>
      </c>
      <c r="AS42" s="74">
        <f t="shared" si="76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77"/>
        <v>39647</v>
      </c>
      <c r="AY42" s="74">
        <v>38984</v>
      </c>
      <c r="AZ42" s="74">
        <v>663</v>
      </c>
      <c r="BA42" s="74">
        <v>0</v>
      </c>
      <c r="BB42" s="74">
        <v>0</v>
      </c>
      <c r="BC42" s="74">
        <v>618166</v>
      </c>
      <c r="BD42" s="74">
        <v>0</v>
      </c>
      <c r="BE42" s="74">
        <v>0</v>
      </c>
      <c r="BF42" s="74">
        <f t="shared" si="78"/>
        <v>70089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621</v>
      </c>
      <c r="BP42" s="74">
        <f t="shared" si="82"/>
        <v>621</v>
      </c>
      <c r="BQ42" s="74">
        <v>621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1538</v>
      </c>
      <c r="CF42" s="74">
        <v>0</v>
      </c>
      <c r="CG42" s="74">
        <v>0</v>
      </c>
      <c r="CH42" s="74">
        <f t="shared" si="85"/>
        <v>621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0</v>
      </c>
      <c r="CQ42" s="74">
        <f t="shared" si="94"/>
        <v>70710</v>
      </c>
      <c r="CR42" s="74">
        <f t="shared" si="95"/>
        <v>31063</v>
      </c>
      <c r="CS42" s="74">
        <f t="shared" si="96"/>
        <v>31063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0</v>
      </c>
      <c r="CX42" s="74">
        <f t="shared" si="101"/>
        <v>0</v>
      </c>
      <c r="CY42" s="74">
        <f t="shared" si="102"/>
        <v>0</v>
      </c>
      <c r="CZ42" s="74">
        <f t="shared" si="103"/>
        <v>0</v>
      </c>
      <c r="DA42" s="74">
        <f t="shared" si="104"/>
        <v>0</v>
      </c>
      <c r="DB42" s="74">
        <f t="shared" si="105"/>
        <v>39647</v>
      </c>
      <c r="DC42" s="74">
        <f t="shared" si="106"/>
        <v>38984</v>
      </c>
      <c r="DD42" s="74">
        <f t="shared" si="107"/>
        <v>663</v>
      </c>
      <c r="DE42" s="74">
        <f t="shared" si="108"/>
        <v>0</v>
      </c>
      <c r="DF42" s="74">
        <f t="shared" si="109"/>
        <v>0</v>
      </c>
      <c r="DG42" s="74">
        <f t="shared" si="110"/>
        <v>619704</v>
      </c>
      <c r="DH42" s="74">
        <f t="shared" si="111"/>
        <v>0</v>
      </c>
      <c r="DI42" s="74">
        <f t="shared" si="112"/>
        <v>0</v>
      </c>
      <c r="DJ42" s="74">
        <f t="shared" si="113"/>
        <v>70710</v>
      </c>
    </row>
    <row r="43" spans="1:114" s="50" customFormat="1" ht="12" customHeight="1">
      <c r="A43" s="53" t="s">
        <v>108</v>
      </c>
      <c r="B43" s="54" t="s">
        <v>182</v>
      </c>
      <c r="C43" s="53" t="s">
        <v>183</v>
      </c>
      <c r="D43" s="74">
        <f t="shared" si="60"/>
        <v>573026</v>
      </c>
      <c r="E43" s="74">
        <f t="shared" si="61"/>
        <v>86774</v>
      </c>
      <c r="F43" s="74">
        <v>0</v>
      </c>
      <c r="G43" s="74">
        <v>0</v>
      </c>
      <c r="H43" s="74">
        <v>0</v>
      </c>
      <c r="I43" s="74">
        <v>86694</v>
      </c>
      <c r="J43" s="75" t="s">
        <v>111</v>
      </c>
      <c r="K43" s="74">
        <v>80</v>
      </c>
      <c r="L43" s="74">
        <v>486252</v>
      </c>
      <c r="M43" s="74">
        <f t="shared" si="62"/>
        <v>133405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111</v>
      </c>
      <c r="T43" s="74">
        <v>0</v>
      </c>
      <c r="U43" s="74">
        <v>133405</v>
      </c>
      <c r="V43" s="74">
        <f t="shared" si="64"/>
        <v>706431</v>
      </c>
      <c r="W43" s="74">
        <f t="shared" si="65"/>
        <v>86774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86694</v>
      </c>
      <c r="AB43" s="75" t="s">
        <v>111</v>
      </c>
      <c r="AC43" s="74">
        <f t="shared" si="70"/>
        <v>80</v>
      </c>
      <c r="AD43" s="74">
        <f t="shared" si="71"/>
        <v>619657</v>
      </c>
      <c r="AE43" s="74">
        <f t="shared" si="72"/>
        <v>74075</v>
      </c>
      <c r="AF43" s="74">
        <f t="shared" si="73"/>
        <v>74075</v>
      </c>
      <c r="AG43" s="74">
        <v>0</v>
      </c>
      <c r="AH43" s="74">
        <v>64365</v>
      </c>
      <c r="AI43" s="74">
        <v>9710</v>
      </c>
      <c r="AJ43" s="74">
        <v>0</v>
      </c>
      <c r="AK43" s="74">
        <v>0</v>
      </c>
      <c r="AL43" s="74">
        <v>0</v>
      </c>
      <c r="AM43" s="74">
        <f t="shared" si="74"/>
        <v>498011</v>
      </c>
      <c r="AN43" s="74">
        <f t="shared" si="75"/>
        <v>122988</v>
      </c>
      <c r="AO43" s="74">
        <v>31620</v>
      </c>
      <c r="AP43" s="74">
        <v>18972</v>
      </c>
      <c r="AQ43" s="74">
        <v>66072</v>
      </c>
      <c r="AR43" s="74">
        <v>6324</v>
      </c>
      <c r="AS43" s="74">
        <f t="shared" si="76"/>
        <v>35717</v>
      </c>
      <c r="AT43" s="74">
        <v>6206</v>
      </c>
      <c r="AU43" s="74">
        <v>29322</v>
      </c>
      <c r="AV43" s="74">
        <v>189</v>
      </c>
      <c r="AW43" s="74">
        <v>618</v>
      </c>
      <c r="AX43" s="74">
        <f t="shared" si="77"/>
        <v>338688</v>
      </c>
      <c r="AY43" s="74">
        <v>93230</v>
      </c>
      <c r="AZ43" s="74">
        <v>244191</v>
      </c>
      <c r="BA43" s="74">
        <v>1267</v>
      </c>
      <c r="BB43" s="74">
        <v>0</v>
      </c>
      <c r="BC43" s="74">
        <v>0</v>
      </c>
      <c r="BD43" s="74">
        <v>0</v>
      </c>
      <c r="BE43" s="74">
        <v>940</v>
      </c>
      <c r="BF43" s="74">
        <f t="shared" si="78"/>
        <v>573026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0</v>
      </c>
      <c r="BP43" s="74">
        <f t="shared" si="82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133405</v>
      </c>
      <c r="CF43" s="74">
        <v>0</v>
      </c>
      <c r="CG43" s="74">
        <v>0</v>
      </c>
      <c r="CH43" s="74">
        <f t="shared" si="85"/>
        <v>0</v>
      </c>
      <c r="CI43" s="74">
        <f t="shared" si="86"/>
        <v>74075</v>
      </c>
      <c r="CJ43" s="74">
        <f t="shared" si="87"/>
        <v>74075</v>
      </c>
      <c r="CK43" s="74">
        <f t="shared" si="88"/>
        <v>0</v>
      </c>
      <c r="CL43" s="74">
        <f t="shared" si="89"/>
        <v>64365</v>
      </c>
      <c r="CM43" s="74">
        <f t="shared" si="90"/>
        <v>9710</v>
      </c>
      <c r="CN43" s="74">
        <f t="shared" si="91"/>
        <v>0</v>
      </c>
      <c r="CO43" s="74">
        <f t="shared" si="92"/>
        <v>0</v>
      </c>
      <c r="CP43" s="74">
        <f t="shared" si="93"/>
        <v>0</v>
      </c>
      <c r="CQ43" s="74">
        <f t="shared" si="94"/>
        <v>498011</v>
      </c>
      <c r="CR43" s="74">
        <f t="shared" si="95"/>
        <v>122988</v>
      </c>
      <c r="CS43" s="74">
        <f t="shared" si="96"/>
        <v>31620</v>
      </c>
      <c r="CT43" s="74">
        <f t="shared" si="97"/>
        <v>18972</v>
      </c>
      <c r="CU43" s="74">
        <f t="shared" si="98"/>
        <v>66072</v>
      </c>
      <c r="CV43" s="74">
        <f t="shared" si="99"/>
        <v>6324</v>
      </c>
      <c r="CW43" s="74">
        <f t="shared" si="100"/>
        <v>35717</v>
      </c>
      <c r="CX43" s="74">
        <f t="shared" si="101"/>
        <v>6206</v>
      </c>
      <c r="CY43" s="74">
        <f t="shared" si="102"/>
        <v>29322</v>
      </c>
      <c r="CZ43" s="74">
        <f t="shared" si="103"/>
        <v>189</v>
      </c>
      <c r="DA43" s="74">
        <f t="shared" si="104"/>
        <v>618</v>
      </c>
      <c r="DB43" s="74">
        <f t="shared" si="105"/>
        <v>338688</v>
      </c>
      <c r="DC43" s="74">
        <f t="shared" si="106"/>
        <v>93230</v>
      </c>
      <c r="DD43" s="74">
        <f t="shared" si="107"/>
        <v>244191</v>
      </c>
      <c r="DE43" s="74">
        <f t="shared" si="108"/>
        <v>1267</v>
      </c>
      <c r="DF43" s="74">
        <f t="shared" si="109"/>
        <v>0</v>
      </c>
      <c r="DG43" s="74">
        <f t="shared" si="110"/>
        <v>133405</v>
      </c>
      <c r="DH43" s="74">
        <f t="shared" si="111"/>
        <v>0</v>
      </c>
      <c r="DI43" s="74">
        <f t="shared" si="112"/>
        <v>940</v>
      </c>
      <c r="DJ43" s="74">
        <f t="shared" si="113"/>
        <v>573026</v>
      </c>
    </row>
    <row r="44" spans="1:114" s="50" customFormat="1" ht="12" customHeight="1">
      <c r="A44" s="53" t="s">
        <v>108</v>
      </c>
      <c r="B44" s="54" t="s">
        <v>184</v>
      </c>
      <c r="C44" s="53" t="s">
        <v>185</v>
      </c>
      <c r="D44" s="74">
        <f t="shared" si="60"/>
        <v>152457</v>
      </c>
      <c r="E44" s="74">
        <f t="shared" si="61"/>
        <v>1191</v>
      </c>
      <c r="F44" s="74">
        <v>0</v>
      </c>
      <c r="G44" s="74">
        <v>0</v>
      </c>
      <c r="H44" s="74">
        <v>0</v>
      </c>
      <c r="I44" s="74">
        <v>961</v>
      </c>
      <c r="J44" s="75" t="s">
        <v>111</v>
      </c>
      <c r="K44" s="74">
        <v>230</v>
      </c>
      <c r="L44" s="74">
        <v>151266</v>
      </c>
      <c r="M44" s="74">
        <f t="shared" si="62"/>
        <v>23922</v>
      </c>
      <c r="N44" s="74">
        <f t="shared" si="63"/>
        <v>20</v>
      </c>
      <c r="O44" s="74">
        <v>0</v>
      </c>
      <c r="P44" s="74">
        <v>0</v>
      </c>
      <c r="Q44" s="74">
        <v>0</v>
      </c>
      <c r="R44" s="74">
        <v>0</v>
      </c>
      <c r="S44" s="75" t="s">
        <v>111</v>
      </c>
      <c r="T44" s="74">
        <v>20</v>
      </c>
      <c r="U44" s="74">
        <v>23902</v>
      </c>
      <c r="V44" s="74">
        <f t="shared" si="64"/>
        <v>176379</v>
      </c>
      <c r="W44" s="74">
        <f t="shared" si="65"/>
        <v>1211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961</v>
      </c>
      <c r="AB44" s="75" t="s">
        <v>111</v>
      </c>
      <c r="AC44" s="74">
        <f t="shared" si="70"/>
        <v>250</v>
      </c>
      <c r="AD44" s="74">
        <f t="shared" si="71"/>
        <v>175168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74"/>
        <v>93001</v>
      </c>
      <c r="AN44" s="74">
        <f t="shared" si="75"/>
        <v>31946</v>
      </c>
      <c r="AO44" s="74">
        <v>31946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61055</v>
      </c>
      <c r="AY44" s="74">
        <v>60223</v>
      </c>
      <c r="AZ44" s="74">
        <v>832</v>
      </c>
      <c r="BA44" s="74">
        <v>0</v>
      </c>
      <c r="BB44" s="74">
        <v>0</v>
      </c>
      <c r="BC44" s="74">
        <v>51388</v>
      </c>
      <c r="BD44" s="74">
        <v>0</v>
      </c>
      <c r="BE44" s="74">
        <v>8068</v>
      </c>
      <c r="BF44" s="74">
        <f t="shared" si="78"/>
        <v>101069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8617</v>
      </c>
      <c r="BP44" s="74">
        <f t="shared" si="82"/>
        <v>8617</v>
      </c>
      <c r="BQ44" s="74">
        <v>8617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15305</v>
      </c>
      <c r="CF44" s="74">
        <v>0</v>
      </c>
      <c r="CG44" s="74">
        <v>0</v>
      </c>
      <c r="CH44" s="74">
        <f t="shared" si="85"/>
        <v>8617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0</v>
      </c>
      <c r="CQ44" s="74">
        <f t="shared" si="94"/>
        <v>101618</v>
      </c>
      <c r="CR44" s="74">
        <f t="shared" si="95"/>
        <v>40563</v>
      </c>
      <c r="CS44" s="74">
        <f t="shared" si="96"/>
        <v>40563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61055</v>
      </c>
      <c r="DC44" s="74">
        <f t="shared" si="106"/>
        <v>60223</v>
      </c>
      <c r="DD44" s="74">
        <f t="shared" si="107"/>
        <v>832</v>
      </c>
      <c r="DE44" s="74">
        <f t="shared" si="108"/>
        <v>0</v>
      </c>
      <c r="DF44" s="74">
        <f t="shared" si="109"/>
        <v>0</v>
      </c>
      <c r="DG44" s="74">
        <f t="shared" si="110"/>
        <v>66693</v>
      </c>
      <c r="DH44" s="74">
        <f t="shared" si="111"/>
        <v>0</v>
      </c>
      <c r="DI44" s="74">
        <f t="shared" si="112"/>
        <v>8068</v>
      </c>
      <c r="DJ44" s="74">
        <f t="shared" si="113"/>
        <v>109686</v>
      </c>
    </row>
    <row r="45" spans="1:114" s="50" customFormat="1" ht="12" customHeight="1">
      <c r="A45" s="53" t="s">
        <v>108</v>
      </c>
      <c r="B45" s="54" t="s">
        <v>186</v>
      </c>
      <c r="C45" s="53" t="s">
        <v>187</v>
      </c>
      <c r="D45" s="74">
        <f t="shared" si="60"/>
        <v>372560</v>
      </c>
      <c r="E45" s="74">
        <f t="shared" si="61"/>
        <v>37411</v>
      </c>
      <c r="F45" s="74">
        <v>0</v>
      </c>
      <c r="G45" s="74">
        <v>0</v>
      </c>
      <c r="H45" s="74">
        <v>0</v>
      </c>
      <c r="I45" s="74">
        <v>37281</v>
      </c>
      <c r="J45" s="75" t="s">
        <v>111</v>
      </c>
      <c r="K45" s="74">
        <v>130</v>
      </c>
      <c r="L45" s="74">
        <v>335149</v>
      </c>
      <c r="M45" s="74">
        <f t="shared" si="62"/>
        <v>24756</v>
      </c>
      <c r="N45" s="74">
        <f t="shared" si="63"/>
        <v>30</v>
      </c>
      <c r="O45" s="74">
        <v>0</v>
      </c>
      <c r="P45" s="74">
        <v>0</v>
      </c>
      <c r="Q45" s="74">
        <v>0</v>
      </c>
      <c r="R45" s="74">
        <v>0</v>
      </c>
      <c r="S45" s="75" t="s">
        <v>111</v>
      </c>
      <c r="T45" s="74">
        <v>30</v>
      </c>
      <c r="U45" s="74">
        <v>24726</v>
      </c>
      <c r="V45" s="74">
        <f t="shared" si="64"/>
        <v>397316</v>
      </c>
      <c r="W45" s="74">
        <f t="shared" si="65"/>
        <v>37441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37281</v>
      </c>
      <c r="AB45" s="75" t="s">
        <v>111</v>
      </c>
      <c r="AC45" s="74">
        <f t="shared" si="70"/>
        <v>160</v>
      </c>
      <c r="AD45" s="74">
        <f t="shared" si="71"/>
        <v>359875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12688</v>
      </c>
      <c r="AM45" s="74">
        <f t="shared" si="74"/>
        <v>101258</v>
      </c>
      <c r="AN45" s="74">
        <f t="shared" si="75"/>
        <v>36114</v>
      </c>
      <c r="AO45" s="74">
        <v>36114</v>
      </c>
      <c r="AP45" s="74">
        <v>0</v>
      </c>
      <c r="AQ45" s="74">
        <v>0</v>
      </c>
      <c r="AR45" s="74">
        <v>0</v>
      </c>
      <c r="AS45" s="74">
        <f t="shared" si="76"/>
        <v>0</v>
      </c>
      <c r="AT45" s="74">
        <v>0</v>
      </c>
      <c r="AU45" s="74">
        <v>0</v>
      </c>
      <c r="AV45" s="74">
        <v>0</v>
      </c>
      <c r="AW45" s="74">
        <v>642</v>
      </c>
      <c r="AX45" s="74">
        <f t="shared" si="77"/>
        <v>64502</v>
      </c>
      <c r="AY45" s="74">
        <v>54800</v>
      </c>
      <c r="AZ45" s="74">
        <v>9702</v>
      </c>
      <c r="BA45" s="74">
        <v>0</v>
      </c>
      <c r="BB45" s="74">
        <v>0</v>
      </c>
      <c r="BC45" s="74">
        <v>111167</v>
      </c>
      <c r="BD45" s="74">
        <v>0</v>
      </c>
      <c r="BE45" s="74">
        <v>147447</v>
      </c>
      <c r="BF45" s="74">
        <f t="shared" si="78"/>
        <v>248705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0</v>
      </c>
      <c r="BP45" s="74">
        <f t="shared" si="82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23310</v>
      </c>
      <c r="CF45" s="74">
        <v>0</v>
      </c>
      <c r="CG45" s="74">
        <v>1446</v>
      </c>
      <c r="CH45" s="74">
        <f t="shared" si="85"/>
        <v>1446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12688</v>
      </c>
      <c r="CQ45" s="74">
        <f t="shared" si="94"/>
        <v>101258</v>
      </c>
      <c r="CR45" s="74">
        <f t="shared" si="95"/>
        <v>36114</v>
      </c>
      <c r="CS45" s="74">
        <f t="shared" si="96"/>
        <v>36114</v>
      </c>
      <c r="CT45" s="74">
        <f t="shared" si="97"/>
        <v>0</v>
      </c>
      <c r="CU45" s="74">
        <f t="shared" si="98"/>
        <v>0</v>
      </c>
      <c r="CV45" s="74">
        <f t="shared" si="99"/>
        <v>0</v>
      </c>
      <c r="CW45" s="74">
        <f t="shared" si="100"/>
        <v>0</v>
      </c>
      <c r="CX45" s="74">
        <f t="shared" si="101"/>
        <v>0</v>
      </c>
      <c r="CY45" s="74">
        <f t="shared" si="102"/>
        <v>0</v>
      </c>
      <c r="CZ45" s="74">
        <f t="shared" si="103"/>
        <v>0</v>
      </c>
      <c r="DA45" s="74">
        <f t="shared" si="104"/>
        <v>642</v>
      </c>
      <c r="DB45" s="74">
        <f t="shared" si="105"/>
        <v>64502</v>
      </c>
      <c r="DC45" s="74">
        <f t="shared" si="106"/>
        <v>54800</v>
      </c>
      <c r="DD45" s="74">
        <f t="shared" si="107"/>
        <v>9702</v>
      </c>
      <c r="DE45" s="74">
        <f t="shared" si="108"/>
        <v>0</v>
      </c>
      <c r="DF45" s="74">
        <f t="shared" si="109"/>
        <v>0</v>
      </c>
      <c r="DG45" s="74">
        <f t="shared" si="110"/>
        <v>134477</v>
      </c>
      <c r="DH45" s="74">
        <f t="shared" si="111"/>
        <v>0</v>
      </c>
      <c r="DI45" s="74">
        <f t="shared" si="112"/>
        <v>148893</v>
      </c>
      <c r="DJ45" s="74">
        <f t="shared" si="113"/>
        <v>250151</v>
      </c>
    </row>
    <row r="46" spans="1:114" s="50" customFormat="1" ht="12" customHeight="1">
      <c r="A46" s="53" t="s">
        <v>108</v>
      </c>
      <c r="B46" s="54" t="s">
        <v>188</v>
      </c>
      <c r="C46" s="53" t="s">
        <v>189</v>
      </c>
      <c r="D46" s="74">
        <f t="shared" si="60"/>
        <v>56375</v>
      </c>
      <c r="E46" s="74">
        <f t="shared" si="61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111</v>
      </c>
      <c r="K46" s="74">
        <v>0</v>
      </c>
      <c r="L46" s="74">
        <v>56375</v>
      </c>
      <c r="M46" s="74">
        <f t="shared" si="62"/>
        <v>15173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111</v>
      </c>
      <c r="T46" s="74">
        <v>0</v>
      </c>
      <c r="U46" s="74">
        <v>15173</v>
      </c>
      <c r="V46" s="74">
        <f t="shared" si="64"/>
        <v>71548</v>
      </c>
      <c r="W46" s="74">
        <f t="shared" si="65"/>
        <v>0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0</v>
      </c>
      <c r="AB46" s="75" t="s">
        <v>111</v>
      </c>
      <c r="AC46" s="74">
        <f t="shared" si="70"/>
        <v>0</v>
      </c>
      <c r="AD46" s="74">
        <f t="shared" si="71"/>
        <v>71548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2344</v>
      </c>
      <c r="AM46" s="74">
        <f t="shared" si="74"/>
        <v>21132</v>
      </c>
      <c r="AN46" s="74">
        <f t="shared" si="75"/>
        <v>3554</v>
      </c>
      <c r="AO46" s="74">
        <v>3554</v>
      </c>
      <c r="AP46" s="74">
        <v>0</v>
      </c>
      <c r="AQ46" s="74">
        <v>0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17578</v>
      </c>
      <c r="AY46" s="74">
        <v>17578</v>
      </c>
      <c r="AZ46" s="74">
        <v>0</v>
      </c>
      <c r="BA46" s="74">
        <v>0</v>
      </c>
      <c r="BB46" s="74">
        <v>0</v>
      </c>
      <c r="BC46" s="74">
        <v>32899</v>
      </c>
      <c r="BD46" s="74">
        <v>0</v>
      </c>
      <c r="BE46" s="74">
        <v>0</v>
      </c>
      <c r="BF46" s="74">
        <f t="shared" si="78"/>
        <v>21132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15173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2344</v>
      </c>
      <c r="CQ46" s="74">
        <f t="shared" si="94"/>
        <v>21132</v>
      </c>
      <c r="CR46" s="74">
        <f t="shared" si="95"/>
        <v>3554</v>
      </c>
      <c r="CS46" s="74">
        <f t="shared" si="96"/>
        <v>3554</v>
      </c>
      <c r="CT46" s="74">
        <f t="shared" si="97"/>
        <v>0</v>
      </c>
      <c r="CU46" s="74">
        <f t="shared" si="98"/>
        <v>0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17578</v>
      </c>
      <c r="DC46" s="74">
        <f t="shared" si="106"/>
        <v>17578</v>
      </c>
      <c r="DD46" s="74">
        <f t="shared" si="107"/>
        <v>0</v>
      </c>
      <c r="DE46" s="74">
        <f t="shared" si="108"/>
        <v>0</v>
      </c>
      <c r="DF46" s="74">
        <f t="shared" si="109"/>
        <v>0</v>
      </c>
      <c r="DG46" s="74">
        <f t="shared" si="110"/>
        <v>48072</v>
      </c>
      <c r="DH46" s="74">
        <f t="shared" si="111"/>
        <v>0</v>
      </c>
      <c r="DI46" s="74">
        <f t="shared" si="112"/>
        <v>0</v>
      </c>
      <c r="DJ46" s="74">
        <f t="shared" si="113"/>
        <v>21132</v>
      </c>
    </row>
    <row r="47" spans="1:114" s="50" customFormat="1" ht="12" customHeight="1">
      <c r="A47" s="53" t="s">
        <v>108</v>
      </c>
      <c r="B47" s="54" t="s">
        <v>190</v>
      </c>
      <c r="C47" s="53" t="s">
        <v>191</v>
      </c>
      <c r="D47" s="74">
        <f t="shared" si="60"/>
        <v>81480</v>
      </c>
      <c r="E47" s="74">
        <f t="shared" si="61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111</v>
      </c>
      <c r="K47" s="74">
        <v>0</v>
      </c>
      <c r="L47" s="74">
        <v>81480</v>
      </c>
      <c r="M47" s="74">
        <f t="shared" si="62"/>
        <v>16738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111</v>
      </c>
      <c r="T47" s="74">
        <v>0</v>
      </c>
      <c r="U47" s="74">
        <v>16738</v>
      </c>
      <c r="V47" s="74">
        <f t="shared" si="64"/>
        <v>98218</v>
      </c>
      <c r="W47" s="74">
        <f t="shared" si="65"/>
        <v>0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0</v>
      </c>
      <c r="AB47" s="75" t="s">
        <v>111</v>
      </c>
      <c r="AC47" s="74">
        <f t="shared" si="70"/>
        <v>0</v>
      </c>
      <c r="AD47" s="74">
        <f t="shared" si="71"/>
        <v>98218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0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81480</v>
      </c>
      <c r="BD47" s="74">
        <v>0</v>
      </c>
      <c r="BE47" s="74">
        <v>0</v>
      </c>
      <c r="BF47" s="74">
        <f t="shared" si="78"/>
        <v>0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617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16121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617</v>
      </c>
      <c r="CQ47" s="74">
        <f t="shared" si="94"/>
        <v>0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0</v>
      </c>
      <c r="DC47" s="74">
        <f t="shared" si="106"/>
        <v>0</v>
      </c>
      <c r="DD47" s="74">
        <f t="shared" si="107"/>
        <v>0</v>
      </c>
      <c r="DE47" s="74">
        <f t="shared" si="108"/>
        <v>0</v>
      </c>
      <c r="DF47" s="74">
        <f t="shared" si="109"/>
        <v>0</v>
      </c>
      <c r="DG47" s="74">
        <f t="shared" si="110"/>
        <v>97601</v>
      </c>
      <c r="DH47" s="74">
        <f t="shared" si="111"/>
        <v>0</v>
      </c>
      <c r="DI47" s="74">
        <f t="shared" si="112"/>
        <v>0</v>
      </c>
      <c r="DJ47" s="74">
        <f t="shared" si="113"/>
        <v>0</v>
      </c>
    </row>
    <row r="48" spans="1:114" s="50" customFormat="1" ht="12" customHeight="1">
      <c r="A48" s="53" t="s">
        <v>108</v>
      </c>
      <c r="B48" s="54" t="s">
        <v>192</v>
      </c>
      <c r="C48" s="53" t="s">
        <v>193</v>
      </c>
      <c r="D48" s="74">
        <f t="shared" si="60"/>
        <v>116011</v>
      </c>
      <c r="E48" s="74">
        <f t="shared" si="61"/>
        <v>0</v>
      </c>
      <c r="F48" s="74">
        <v>0</v>
      </c>
      <c r="G48" s="74">
        <v>0</v>
      </c>
      <c r="H48" s="74">
        <v>0</v>
      </c>
      <c r="I48" s="74">
        <v>0</v>
      </c>
      <c r="J48" s="75" t="s">
        <v>111</v>
      </c>
      <c r="K48" s="74">
        <v>0</v>
      </c>
      <c r="L48" s="74">
        <v>116011</v>
      </c>
      <c r="M48" s="74">
        <f t="shared" si="62"/>
        <v>14894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111</v>
      </c>
      <c r="T48" s="74">
        <v>0</v>
      </c>
      <c r="U48" s="74">
        <v>14894</v>
      </c>
      <c r="V48" s="74">
        <f t="shared" si="64"/>
        <v>130905</v>
      </c>
      <c r="W48" s="74">
        <f t="shared" si="65"/>
        <v>0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0</v>
      </c>
      <c r="AB48" s="75" t="s">
        <v>111</v>
      </c>
      <c r="AC48" s="74">
        <f t="shared" si="70"/>
        <v>0</v>
      </c>
      <c r="AD48" s="74">
        <f t="shared" si="71"/>
        <v>130905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24809</v>
      </c>
      <c r="AM48" s="74">
        <f t="shared" si="74"/>
        <v>0</v>
      </c>
      <c r="AN48" s="74">
        <f t="shared" si="75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76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77"/>
        <v>0</v>
      </c>
      <c r="AY48" s="74">
        <v>0</v>
      </c>
      <c r="AZ48" s="74">
        <v>0</v>
      </c>
      <c r="BA48" s="74">
        <v>0</v>
      </c>
      <c r="BB48" s="74">
        <v>0</v>
      </c>
      <c r="BC48" s="74">
        <v>91202</v>
      </c>
      <c r="BD48" s="74">
        <v>0</v>
      </c>
      <c r="BE48" s="74">
        <v>0</v>
      </c>
      <c r="BF48" s="74">
        <f t="shared" si="78"/>
        <v>0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3292</v>
      </c>
      <c r="BO48" s="74">
        <f t="shared" si="81"/>
        <v>0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11602</v>
      </c>
      <c r="CF48" s="74">
        <v>0</v>
      </c>
      <c r="CG48" s="74">
        <v>0</v>
      </c>
      <c r="CH48" s="74">
        <f t="shared" si="85"/>
        <v>0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28101</v>
      </c>
      <c r="CQ48" s="74">
        <f t="shared" si="94"/>
        <v>0</v>
      </c>
      <c r="CR48" s="74">
        <f t="shared" si="95"/>
        <v>0</v>
      </c>
      <c r="CS48" s="74">
        <f t="shared" si="96"/>
        <v>0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0</v>
      </c>
      <c r="CX48" s="74">
        <f t="shared" si="101"/>
        <v>0</v>
      </c>
      <c r="CY48" s="74">
        <f t="shared" si="102"/>
        <v>0</v>
      </c>
      <c r="CZ48" s="74">
        <f t="shared" si="103"/>
        <v>0</v>
      </c>
      <c r="DA48" s="74">
        <f t="shared" si="104"/>
        <v>0</v>
      </c>
      <c r="DB48" s="74">
        <f t="shared" si="105"/>
        <v>0</v>
      </c>
      <c r="DC48" s="74">
        <f t="shared" si="106"/>
        <v>0</v>
      </c>
      <c r="DD48" s="74">
        <f t="shared" si="107"/>
        <v>0</v>
      </c>
      <c r="DE48" s="74">
        <f t="shared" si="108"/>
        <v>0</v>
      </c>
      <c r="DF48" s="74">
        <f t="shared" si="109"/>
        <v>0</v>
      </c>
      <c r="DG48" s="74">
        <f t="shared" si="110"/>
        <v>102804</v>
      </c>
      <c r="DH48" s="74">
        <f t="shared" si="111"/>
        <v>0</v>
      </c>
      <c r="DI48" s="74">
        <f t="shared" si="112"/>
        <v>0</v>
      </c>
      <c r="DJ48" s="74">
        <f t="shared" si="113"/>
        <v>0</v>
      </c>
    </row>
    <row r="49" spans="1:114" s="50" customFormat="1" ht="12" customHeight="1">
      <c r="A49" s="53" t="s">
        <v>108</v>
      </c>
      <c r="B49" s="54" t="s">
        <v>194</v>
      </c>
      <c r="C49" s="53" t="s">
        <v>195</v>
      </c>
      <c r="D49" s="74">
        <f t="shared" si="60"/>
        <v>422852</v>
      </c>
      <c r="E49" s="74">
        <f t="shared" si="61"/>
        <v>52047</v>
      </c>
      <c r="F49" s="74">
        <v>11442</v>
      </c>
      <c r="G49" s="74">
        <v>0</v>
      </c>
      <c r="H49" s="74">
        <v>0</v>
      </c>
      <c r="I49" s="74">
        <v>40605</v>
      </c>
      <c r="J49" s="75" t="s">
        <v>111</v>
      </c>
      <c r="K49" s="74">
        <v>0</v>
      </c>
      <c r="L49" s="74">
        <v>370805</v>
      </c>
      <c r="M49" s="74">
        <f t="shared" si="62"/>
        <v>727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111</v>
      </c>
      <c r="T49" s="74">
        <v>0</v>
      </c>
      <c r="U49" s="74">
        <v>727</v>
      </c>
      <c r="V49" s="74">
        <f t="shared" si="64"/>
        <v>423579</v>
      </c>
      <c r="W49" s="74">
        <f t="shared" si="65"/>
        <v>52047</v>
      </c>
      <c r="X49" s="74">
        <f t="shared" si="66"/>
        <v>11442</v>
      </c>
      <c r="Y49" s="74">
        <f t="shared" si="67"/>
        <v>0</v>
      </c>
      <c r="Z49" s="74">
        <f t="shared" si="68"/>
        <v>0</v>
      </c>
      <c r="AA49" s="74">
        <f t="shared" si="69"/>
        <v>40605</v>
      </c>
      <c r="AB49" s="75" t="s">
        <v>111</v>
      </c>
      <c r="AC49" s="74">
        <f t="shared" si="70"/>
        <v>0</v>
      </c>
      <c r="AD49" s="74">
        <f t="shared" si="71"/>
        <v>371532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131117</v>
      </c>
      <c r="AN49" s="74">
        <f t="shared" si="75"/>
        <v>34688</v>
      </c>
      <c r="AO49" s="74">
        <v>20163</v>
      </c>
      <c r="AP49" s="74">
        <v>14525</v>
      </c>
      <c r="AQ49" s="74">
        <v>0</v>
      </c>
      <c r="AR49" s="74">
        <v>0</v>
      </c>
      <c r="AS49" s="74">
        <f t="shared" si="76"/>
        <v>499</v>
      </c>
      <c r="AT49" s="74">
        <v>499</v>
      </c>
      <c r="AU49" s="74">
        <v>0</v>
      </c>
      <c r="AV49" s="74">
        <v>0</v>
      </c>
      <c r="AW49" s="74">
        <v>11442</v>
      </c>
      <c r="AX49" s="74">
        <f t="shared" si="77"/>
        <v>84488</v>
      </c>
      <c r="AY49" s="74">
        <v>73635</v>
      </c>
      <c r="AZ49" s="74">
        <v>0</v>
      </c>
      <c r="BA49" s="74">
        <v>0</v>
      </c>
      <c r="BB49" s="74">
        <v>10853</v>
      </c>
      <c r="BC49" s="74">
        <v>286716</v>
      </c>
      <c r="BD49" s="74">
        <v>0</v>
      </c>
      <c r="BE49" s="74">
        <v>5019</v>
      </c>
      <c r="BF49" s="74">
        <f t="shared" si="78"/>
        <v>136136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727</v>
      </c>
      <c r="CF49" s="74">
        <v>0</v>
      </c>
      <c r="CG49" s="74">
        <v>0</v>
      </c>
      <c r="CH49" s="74">
        <f t="shared" si="85"/>
        <v>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131117</v>
      </c>
      <c r="CR49" s="74">
        <f t="shared" si="95"/>
        <v>34688</v>
      </c>
      <c r="CS49" s="74">
        <f t="shared" si="96"/>
        <v>20163</v>
      </c>
      <c r="CT49" s="74">
        <f t="shared" si="97"/>
        <v>14525</v>
      </c>
      <c r="CU49" s="74">
        <f t="shared" si="98"/>
        <v>0</v>
      </c>
      <c r="CV49" s="74">
        <f t="shared" si="99"/>
        <v>0</v>
      </c>
      <c r="CW49" s="74">
        <f t="shared" si="100"/>
        <v>499</v>
      </c>
      <c r="CX49" s="74">
        <f t="shared" si="101"/>
        <v>499</v>
      </c>
      <c r="CY49" s="74">
        <f t="shared" si="102"/>
        <v>0</v>
      </c>
      <c r="CZ49" s="74">
        <f t="shared" si="103"/>
        <v>0</v>
      </c>
      <c r="DA49" s="74">
        <f t="shared" si="104"/>
        <v>11442</v>
      </c>
      <c r="DB49" s="74">
        <f t="shared" si="105"/>
        <v>84488</v>
      </c>
      <c r="DC49" s="74">
        <f t="shared" si="106"/>
        <v>73635</v>
      </c>
      <c r="DD49" s="74">
        <f t="shared" si="107"/>
        <v>0</v>
      </c>
      <c r="DE49" s="74">
        <f t="shared" si="108"/>
        <v>0</v>
      </c>
      <c r="DF49" s="74">
        <f t="shared" si="109"/>
        <v>10853</v>
      </c>
      <c r="DG49" s="74">
        <f t="shared" si="110"/>
        <v>287443</v>
      </c>
      <c r="DH49" s="74">
        <f t="shared" si="111"/>
        <v>0</v>
      </c>
      <c r="DI49" s="74">
        <f t="shared" si="112"/>
        <v>5019</v>
      </c>
      <c r="DJ49" s="74">
        <f t="shared" si="113"/>
        <v>136136</v>
      </c>
    </row>
    <row r="50" spans="1:114" s="50" customFormat="1" ht="12" customHeight="1">
      <c r="A50" s="53" t="s">
        <v>108</v>
      </c>
      <c r="B50" s="54" t="s">
        <v>196</v>
      </c>
      <c r="C50" s="53" t="s">
        <v>197</v>
      </c>
      <c r="D50" s="74">
        <f t="shared" si="60"/>
        <v>152120</v>
      </c>
      <c r="E50" s="74">
        <f t="shared" si="61"/>
        <v>0</v>
      </c>
      <c r="F50" s="74">
        <v>0</v>
      </c>
      <c r="G50" s="74">
        <v>0</v>
      </c>
      <c r="H50" s="74">
        <v>0</v>
      </c>
      <c r="I50" s="74">
        <v>0</v>
      </c>
      <c r="J50" s="75" t="s">
        <v>111</v>
      </c>
      <c r="K50" s="74">
        <v>0</v>
      </c>
      <c r="L50" s="74">
        <v>152120</v>
      </c>
      <c r="M50" s="74">
        <f t="shared" si="62"/>
        <v>496</v>
      </c>
      <c r="N50" s="74">
        <f t="shared" si="63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111</v>
      </c>
      <c r="T50" s="74">
        <v>0</v>
      </c>
      <c r="U50" s="74">
        <v>496</v>
      </c>
      <c r="V50" s="74">
        <f t="shared" si="64"/>
        <v>152616</v>
      </c>
      <c r="W50" s="74">
        <f t="shared" si="65"/>
        <v>0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0</v>
      </c>
      <c r="AB50" s="75" t="s">
        <v>111</v>
      </c>
      <c r="AC50" s="74">
        <f t="shared" si="70"/>
        <v>0</v>
      </c>
      <c r="AD50" s="74">
        <f t="shared" si="71"/>
        <v>152616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33673</v>
      </c>
      <c r="AN50" s="74">
        <f t="shared" si="75"/>
        <v>8016</v>
      </c>
      <c r="AO50" s="74">
        <v>4990</v>
      </c>
      <c r="AP50" s="74">
        <v>3026</v>
      </c>
      <c r="AQ50" s="74">
        <v>0</v>
      </c>
      <c r="AR50" s="74">
        <v>0</v>
      </c>
      <c r="AS50" s="74">
        <f t="shared" si="76"/>
        <v>910</v>
      </c>
      <c r="AT50" s="74">
        <v>910</v>
      </c>
      <c r="AU50" s="74">
        <v>0</v>
      </c>
      <c r="AV50" s="74">
        <v>0</v>
      </c>
      <c r="AW50" s="74">
        <v>0</v>
      </c>
      <c r="AX50" s="74">
        <f t="shared" si="77"/>
        <v>24747</v>
      </c>
      <c r="AY50" s="74">
        <v>24747</v>
      </c>
      <c r="AZ50" s="74">
        <v>0</v>
      </c>
      <c r="BA50" s="74">
        <v>0</v>
      </c>
      <c r="BB50" s="74">
        <v>0</v>
      </c>
      <c r="BC50" s="74">
        <v>118447</v>
      </c>
      <c r="BD50" s="74">
        <v>0</v>
      </c>
      <c r="BE50" s="74">
        <v>0</v>
      </c>
      <c r="BF50" s="74">
        <f t="shared" si="78"/>
        <v>33673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0</v>
      </c>
      <c r="BP50" s="74">
        <f t="shared" si="82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496</v>
      </c>
      <c r="CF50" s="74">
        <v>0</v>
      </c>
      <c r="CG50" s="74">
        <v>0</v>
      </c>
      <c r="CH50" s="74">
        <f t="shared" si="85"/>
        <v>0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0</v>
      </c>
      <c r="CQ50" s="74">
        <f t="shared" si="94"/>
        <v>33673</v>
      </c>
      <c r="CR50" s="74">
        <f t="shared" si="95"/>
        <v>8016</v>
      </c>
      <c r="CS50" s="74">
        <f t="shared" si="96"/>
        <v>4990</v>
      </c>
      <c r="CT50" s="74">
        <f t="shared" si="97"/>
        <v>3026</v>
      </c>
      <c r="CU50" s="74">
        <f t="shared" si="98"/>
        <v>0</v>
      </c>
      <c r="CV50" s="74">
        <f t="shared" si="99"/>
        <v>0</v>
      </c>
      <c r="CW50" s="74">
        <f t="shared" si="100"/>
        <v>910</v>
      </c>
      <c r="CX50" s="74">
        <f t="shared" si="101"/>
        <v>910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24747</v>
      </c>
      <c r="DC50" s="74">
        <f t="shared" si="106"/>
        <v>24747</v>
      </c>
      <c r="DD50" s="74">
        <f t="shared" si="107"/>
        <v>0</v>
      </c>
      <c r="DE50" s="74">
        <f t="shared" si="108"/>
        <v>0</v>
      </c>
      <c r="DF50" s="74">
        <f t="shared" si="109"/>
        <v>0</v>
      </c>
      <c r="DG50" s="74">
        <f t="shared" si="110"/>
        <v>118943</v>
      </c>
      <c r="DH50" s="74">
        <f t="shared" si="111"/>
        <v>0</v>
      </c>
      <c r="DI50" s="74">
        <f t="shared" si="112"/>
        <v>0</v>
      </c>
      <c r="DJ50" s="74">
        <f t="shared" si="113"/>
        <v>33673</v>
      </c>
    </row>
    <row r="51" spans="1:114" s="50" customFormat="1" ht="12" customHeight="1">
      <c r="A51" s="53" t="s">
        <v>108</v>
      </c>
      <c r="B51" s="54" t="s">
        <v>198</v>
      </c>
      <c r="C51" s="53" t="s">
        <v>199</v>
      </c>
      <c r="D51" s="74">
        <f t="shared" si="60"/>
        <v>184050</v>
      </c>
      <c r="E51" s="74">
        <f t="shared" si="61"/>
        <v>0</v>
      </c>
      <c r="F51" s="74">
        <v>0</v>
      </c>
      <c r="G51" s="74">
        <v>0</v>
      </c>
      <c r="H51" s="74">
        <v>0</v>
      </c>
      <c r="I51" s="74">
        <v>0</v>
      </c>
      <c r="J51" s="75" t="s">
        <v>111</v>
      </c>
      <c r="K51" s="74">
        <v>0</v>
      </c>
      <c r="L51" s="74">
        <v>184050</v>
      </c>
      <c r="M51" s="74">
        <f t="shared" si="62"/>
        <v>341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111</v>
      </c>
      <c r="T51" s="74">
        <v>0</v>
      </c>
      <c r="U51" s="74">
        <v>341</v>
      </c>
      <c r="V51" s="74">
        <f t="shared" si="64"/>
        <v>184391</v>
      </c>
      <c r="W51" s="74">
        <f t="shared" si="65"/>
        <v>0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0</v>
      </c>
      <c r="AB51" s="75" t="s">
        <v>111</v>
      </c>
      <c r="AC51" s="74">
        <f t="shared" si="70"/>
        <v>0</v>
      </c>
      <c r="AD51" s="74">
        <f t="shared" si="71"/>
        <v>184391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0</v>
      </c>
      <c r="AN51" s="74">
        <f t="shared" si="75"/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184050</v>
      </c>
      <c r="BD51" s="74">
        <v>0</v>
      </c>
      <c r="BE51" s="74">
        <v>0</v>
      </c>
      <c r="BF51" s="74">
        <f t="shared" si="78"/>
        <v>0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0</v>
      </c>
      <c r="BP51" s="74">
        <f t="shared" si="82"/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341</v>
      </c>
      <c r="CF51" s="74">
        <v>0</v>
      </c>
      <c r="CG51" s="74">
        <v>0</v>
      </c>
      <c r="CH51" s="74">
        <f t="shared" si="85"/>
        <v>0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0</v>
      </c>
      <c r="CQ51" s="74">
        <f t="shared" si="94"/>
        <v>0</v>
      </c>
      <c r="CR51" s="74">
        <f t="shared" si="95"/>
        <v>0</v>
      </c>
      <c r="CS51" s="74">
        <f t="shared" si="96"/>
        <v>0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0</v>
      </c>
      <c r="DC51" s="74">
        <f t="shared" si="106"/>
        <v>0</v>
      </c>
      <c r="DD51" s="74">
        <f t="shared" si="107"/>
        <v>0</v>
      </c>
      <c r="DE51" s="74">
        <f t="shared" si="108"/>
        <v>0</v>
      </c>
      <c r="DF51" s="74">
        <f t="shared" si="109"/>
        <v>0</v>
      </c>
      <c r="DG51" s="74">
        <f t="shared" si="110"/>
        <v>184391</v>
      </c>
      <c r="DH51" s="74">
        <f t="shared" si="111"/>
        <v>0</v>
      </c>
      <c r="DI51" s="74">
        <f t="shared" si="112"/>
        <v>0</v>
      </c>
      <c r="DJ51" s="74">
        <f t="shared" si="113"/>
        <v>0</v>
      </c>
    </row>
    <row r="52" spans="1:114" s="50" customFormat="1" ht="12" customHeight="1">
      <c r="A52" s="53" t="s">
        <v>108</v>
      </c>
      <c r="B52" s="54" t="s">
        <v>200</v>
      </c>
      <c r="C52" s="53" t="s">
        <v>201</v>
      </c>
      <c r="D52" s="74">
        <f t="shared" si="60"/>
        <v>280693</v>
      </c>
      <c r="E52" s="74">
        <f t="shared" si="61"/>
        <v>0</v>
      </c>
      <c r="F52" s="74">
        <v>0</v>
      </c>
      <c r="G52" s="74">
        <v>0</v>
      </c>
      <c r="H52" s="74">
        <v>0</v>
      </c>
      <c r="I52" s="74">
        <v>0</v>
      </c>
      <c r="J52" s="75" t="s">
        <v>111</v>
      </c>
      <c r="K52" s="74">
        <v>0</v>
      </c>
      <c r="L52" s="74">
        <v>280693</v>
      </c>
      <c r="M52" s="74">
        <f t="shared" si="62"/>
        <v>12154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111</v>
      </c>
      <c r="T52" s="74">
        <v>0</v>
      </c>
      <c r="U52" s="74">
        <v>12154</v>
      </c>
      <c r="V52" s="74">
        <f t="shared" si="64"/>
        <v>292847</v>
      </c>
      <c r="W52" s="74">
        <f t="shared" si="65"/>
        <v>0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0</v>
      </c>
      <c r="AB52" s="75" t="s">
        <v>111</v>
      </c>
      <c r="AC52" s="74">
        <f t="shared" si="70"/>
        <v>0</v>
      </c>
      <c r="AD52" s="74">
        <f t="shared" si="71"/>
        <v>292847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0</v>
      </c>
      <c r="AN52" s="74">
        <f t="shared" si="75"/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0</v>
      </c>
      <c r="AY52" s="74">
        <v>0</v>
      </c>
      <c r="AZ52" s="74">
        <v>0</v>
      </c>
      <c r="BA52" s="74">
        <v>0</v>
      </c>
      <c r="BB52" s="74">
        <v>0</v>
      </c>
      <c r="BC52" s="74">
        <v>280693</v>
      </c>
      <c r="BD52" s="74">
        <v>0</v>
      </c>
      <c r="BE52" s="74">
        <v>0</v>
      </c>
      <c r="BF52" s="74">
        <f t="shared" si="78"/>
        <v>0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437</v>
      </c>
      <c r="BO52" s="74">
        <f t="shared" si="81"/>
        <v>0</v>
      </c>
      <c r="BP52" s="74">
        <f t="shared" si="82"/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11717</v>
      </c>
      <c r="CF52" s="74">
        <v>0</v>
      </c>
      <c r="CG52" s="74">
        <v>0</v>
      </c>
      <c r="CH52" s="74">
        <f t="shared" si="85"/>
        <v>0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437</v>
      </c>
      <c r="CQ52" s="74">
        <f t="shared" si="94"/>
        <v>0</v>
      </c>
      <c r="CR52" s="74">
        <f t="shared" si="95"/>
        <v>0</v>
      </c>
      <c r="CS52" s="74">
        <f t="shared" si="96"/>
        <v>0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0</v>
      </c>
      <c r="DC52" s="74">
        <f t="shared" si="106"/>
        <v>0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292410</v>
      </c>
      <c r="DH52" s="74">
        <f t="shared" si="111"/>
        <v>0</v>
      </c>
      <c r="DI52" s="74">
        <f t="shared" si="112"/>
        <v>0</v>
      </c>
      <c r="DJ52" s="74">
        <f t="shared" si="113"/>
        <v>0</v>
      </c>
    </row>
    <row r="53" spans="1:114" s="50" customFormat="1" ht="12" customHeight="1">
      <c r="A53" s="53" t="s">
        <v>108</v>
      </c>
      <c r="B53" s="54" t="s">
        <v>202</v>
      </c>
      <c r="C53" s="53" t="s">
        <v>203</v>
      </c>
      <c r="D53" s="74">
        <f t="shared" si="60"/>
        <v>62294</v>
      </c>
      <c r="E53" s="74">
        <f t="shared" si="61"/>
        <v>0</v>
      </c>
      <c r="F53" s="74">
        <v>0</v>
      </c>
      <c r="G53" s="74">
        <v>0</v>
      </c>
      <c r="H53" s="74">
        <v>0</v>
      </c>
      <c r="I53" s="74">
        <v>0</v>
      </c>
      <c r="J53" s="75" t="s">
        <v>111</v>
      </c>
      <c r="K53" s="74">
        <v>0</v>
      </c>
      <c r="L53" s="74">
        <v>62294</v>
      </c>
      <c r="M53" s="74">
        <f t="shared" si="62"/>
        <v>0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111</v>
      </c>
      <c r="T53" s="74">
        <v>0</v>
      </c>
      <c r="U53" s="74">
        <v>0</v>
      </c>
      <c r="V53" s="74">
        <f t="shared" si="64"/>
        <v>62294</v>
      </c>
      <c r="W53" s="74">
        <f t="shared" si="65"/>
        <v>0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0</v>
      </c>
      <c r="AB53" s="75" t="s">
        <v>111</v>
      </c>
      <c r="AC53" s="74">
        <f t="shared" si="70"/>
        <v>0</v>
      </c>
      <c r="AD53" s="74">
        <f t="shared" si="71"/>
        <v>62294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8258</v>
      </c>
      <c r="AM53" s="74">
        <f t="shared" si="74"/>
        <v>0</v>
      </c>
      <c r="AN53" s="74">
        <f t="shared" si="75"/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0</v>
      </c>
      <c r="AY53" s="74">
        <v>0</v>
      </c>
      <c r="AZ53" s="74">
        <v>0</v>
      </c>
      <c r="BA53" s="74">
        <v>0</v>
      </c>
      <c r="BB53" s="74">
        <v>0</v>
      </c>
      <c r="BC53" s="74">
        <v>54036</v>
      </c>
      <c r="BD53" s="74">
        <v>0</v>
      </c>
      <c r="BE53" s="74">
        <v>0</v>
      </c>
      <c r="BF53" s="74">
        <f t="shared" si="78"/>
        <v>0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0</v>
      </c>
      <c r="BP53" s="74">
        <f t="shared" si="82"/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0</v>
      </c>
      <c r="CF53" s="74">
        <v>0</v>
      </c>
      <c r="CG53" s="74">
        <v>0</v>
      </c>
      <c r="CH53" s="74">
        <f t="shared" si="85"/>
        <v>0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8258</v>
      </c>
      <c r="CQ53" s="74">
        <f t="shared" si="94"/>
        <v>0</v>
      </c>
      <c r="CR53" s="74">
        <f t="shared" si="95"/>
        <v>0</v>
      </c>
      <c r="CS53" s="74">
        <f t="shared" si="96"/>
        <v>0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0</v>
      </c>
      <c r="DC53" s="74">
        <f t="shared" si="106"/>
        <v>0</v>
      </c>
      <c r="DD53" s="74">
        <f t="shared" si="107"/>
        <v>0</v>
      </c>
      <c r="DE53" s="74">
        <f t="shared" si="108"/>
        <v>0</v>
      </c>
      <c r="DF53" s="74">
        <f t="shared" si="109"/>
        <v>0</v>
      </c>
      <c r="DG53" s="74">
        <f t="shared" si="110"/>
        <v>54036</v>
      </c>
      <c r="DH53" s="74">
        <f t="shared" si="111"/>
        <v>0</v>
      </c>
      <c r="DI53" s="74">
        <f t="shared" si="112"/>
        <v>0</v>
      </c>
      <c r="DJ53" s="74">
        <f t="shared" si="113"/>
        <v>0</v>
      </c>
    </row>
    <row r="54" spans="1:114" s="50" customFormat="1" ht="12" customHeight="1">
      <c r="A54" s="53" t="s">
        <v>108</v>
      </c>
      <c r="B54" s="54" t="s">
        <v>204</v>
      </c>
      <c r="C54" s="53" t="s">
        <v>205</v>
      </c>
      <c r="D54" s="74">
        <f t="shared" si="60"/>
        <v>32499</v>
      </c>
      <c r="E54" s="74">
        <f t="shared" si="61"/>
        <v>0</v>
      </c>
      <c r="F54" s="74">
        <v>0</v>
      </c>
      <c r="G54" s="74">
        <v>0</v>
      </c>
      <c r="H54" s="74">
        <v>0</v>
      </c>
      <c r="I54" s="74">
        <v>0</v>
      </c>
      <c r="J54" s="75" t="s">
        <v>111</v>
      </c>
      <c r="K54" s="74">
        <v>0</v>
      </c>
      <c r="L54" s="74">
        <v>32499</v>
      </c>
      <c r="M54" s="74">
        <f t="shared" si="62"/>
        <v>0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111</v>
      </c>
      <c r="T54" s="74">
        <v>0</v>
      </c>
      <c r="U54" s="74">
        <v>0</v>
      </c>
      <c r="V54" s="74">
        <f t="shared" si="64"/>
        <v>32499</v>
      </c>
      <c r="W54" s="74">
        <f t="shared" si="65"/>
        <v>0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0</v>
      </c>
      <c r="AB54" s="75" t="s">
        <v>111</v>
      </c>
      <c r="AC54" s="74">
        <f t="shared" si="70"/>
        <v>0</v>
      </c>
      <c r="AD54" s="74">
        <f t="shared" si="71"/>
        <v>32499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3710</v>
      </c>
      <c r="AM54" s="74">
        <f t="shared" si="74"/>
        <v>0</v>
      </c>
      <c r="AN54" s="74">
        <f t="shared" si="75"/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f t="shared" si="76"/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f t="shared" si="77"/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28789</v>
      </c>
      <c r="BD54" s="74">
        <v>0</v>
      </c>
      <c r="BE54" s="74">
        <v>0</v>
      </c>
      <c r="BF54" s="74">
        <f t="shared" si="78"/>
        <v>0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0</v>
      </c>
      <c r="BP54" s="74">
        <f t="shared" si="82"/>
        <v>0</v>
      </c>
      <c r="BQ54" s="74">
        <v>0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0</v>
      </c>
      <c r="CA54" s="74">
        <v>0</v>
      </c>
      <c r="CB54" s="74">
        <v>0</v>
      </c>
      <c r="CC54" s="74">
        <v>0</v>
      </c>
      <c r="CD54" s="74">
        <v>0</v>
      </c>
      <c r="CE54" s="74">
        <v>0</v>
      </c>
      <c r="CF54" s="74">
        <v>0</v>
      </c>
      <c r="CG54" s="74">
        <v>0</v>
      </c>
      <c r="CH54" s="74">
        <f t="shared" si="85"/>
        <v>0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3710</v>
      </c>
      <c r="CQ54" s="74">
        <f t="shared" si="94"/>
        <v>0</v>
      </c>
      <c r="CR54" s="74">
        <f t="shared" si="95"/>
        <v>0</v>
      </c>
      <c r="CS54" s="74">
        <f t="shared" si="96"/>
        <v>0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0</v>
      </c>
      <c r="CX54" s="74">
        <f t="shared" si="101"/>
        <v>0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0</v>
      </c>
      <c r="DC54" s="74">
        <f t="shared" si="106"/>
        <v>0</v>
      </c>
      <c r="DD54" s="74">
        <f t="shared" si="107"/>
        <v>0</v>
      </c>
      <c r="DE54" s="74">
        <f t="shared" si="108"/>
        <v>0</v>
      </c>
      <c r="DF54" s="74">
        <f t="shared" si="109"/>
        <v>0</v>
      </c>
      <c r="DG54" s="74">
        <f t="shared" si="110"/>
        <v>28789</v>
      </c>
      <c r="DH54" s="74">
        <f t="shared" si="111"/>
        <v>0</v>
      </c>
      <c r="DI54" s="74">
        <f t="shared" si="112"/>
        <v>0</v>
      </c>
      <c r="DJ54" s="74">
        <f t="shared" si="113"/>
        <v>0</v>
      </c>
    </row>
    <row r="55" spans="1:114" s="50" customFormat="1" ht="12" customHeight="1">
      <c r="A55" s="53" t="s">
        <v>108</v>
      </c>
      <c r="B55" s="54" t="s">
        <v>206</v>
      </c>
      <c r="C55" s="53" t="s">
        <v>207</v>
      </c>
      <c r="D55" s="74">
        <f t="shared" si="60"/>
        <v>59739</v>
      </c>
      <c r="E55" s="74">
        <f t="shared" si="61"/>
        <v>0</v>
      </c>
      <c r="F55" s="74">
        <v>0</v>
      </c>
      <c r="G55" s="74">
        <v>0</v>
      </c>
      <c r="H55" s="74">
        <v>0</v>
      </c>
      <c r="I55" s="74">
        <v>0</v>
      </c>
      <c r="J55" s="75" t="s">
        <v>111</v>
      </c>
      <c r="K55" s="74">
        <v>0</v>
      </c>
      <c r="L55" s="74">
        <v>59739</v>
      </c>
      <c r="M55" s="74">
        <f t="shared" si="62"/>
        <v>0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111</v>
      </c>
      <c r="T55" s="74">
        <v>0</v>
      </c>
      <c r="U55" s="74">
        <v>0</v>
      </c>
      <c r="V55" s="74">
        <f t="shared" si="64"/>
        <v>59739</v>
      </c>
      <c r="W55" s="74">
        <f t="shared" si="65"/>
        <v>0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0</v>
      </c>
      <c r="AB55" s="75" t="s">
        <v>111</v>
      </c>
      <c r="AC55" s="74">
        <f t="shared" si="70"/>
        <v>0</v>
      </c>
      <c r="AD55" s="74">
        <f t="shared" si="71"/>
        <v>59739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8142</v>
      </c>
      <c r="AM55" s="74">
        <f t="shared" si="74"/>
        <v>0</v>
      </c>
      <c r="AN55" s="74">
        <f t="shared" si="75"/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f t="shared" si="76"/>
        <v>0</v>
      </c>
      <c r="AT55" s="74">
        <v>0</v>
      </c>
      <c r="AU55" s="74">
        <v>0</v>
      </c>
      <c r="AV55" s="74">
        <v>0</v>
      </c>
      <c r="AW55" s="74">
        <v>0</v>
      </c>
      <c r="AX55" s="74">
        <f t="shared" si="77"/>
        <v>0</v>
      </c>
      <c r="AY55" s="74">
        <v>0</v>
      </c>
      <c r="AZ55" s="74">
        <v>0</v>
      </c>
      <c r="BA55" s="74">
        <v>0</v>
      </c>
      <c r="BB55" s="74">
        <v>0</v>
      </c>
      <c r="BC55" s="74">
        <v>51597</v>
      </c>
      <c r="BD55" s="74">
        <v>0</v>
      </c>
      <c r="BE55" s="74">
        <v>0</v>
      </c>
      <c r="BF55" s="74">
        <f t="shared" si="78"/>
        <v>0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0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0</v>
      </c>
      <c r="CF55" s="74">
        <v>0</v>
      </c>
      <c r="CG55" s="74">
        <v>0</v>
      </c>
      <c r="CH55" s="74">
        <f t="shared" si="85"/>
        <v>0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8142</v>
      </c>
      <c r="CQ55" s="74">
        <f t="shared" si="94"/>
        <v>0</v>
      </c>
      <c r="CR55" s="74">
        <f t="shared" si="95"/>
        <v>0</v>
      </c>
      <c r="CS55" s="74">
        <f t="shared" si="96"/>
        <v>0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0</v>
      </c>
      <c r="CX55" s="74">
        <f t="shared" si="101"/>
        <v>0</v>
      </c>
      <c r="CY55" s="74">
        <f t="shared" si="102"/>
        <v>0</v>
      </c>
      <c r="CZ55" s="74">
        <f t="shared" si="103"/>
        <v>0</v>
      </c>
      <c r="DA55" s="74">
        <f t="shared" si="104"/>
        <v>0</v>
      </c>
      <c r="DB55" s="74">
        <f t="shared" si="105"/>
        <v>0</v>
      </c>
      <c r="DC55" s="74">
        <f t="shared" si="106"/>
        <v>0</v>
      </c>
      <c r="DD55" s="74">
        <f t="shared" si="107"/>
        <v>0</v>
      </c>
      <c r="DE55" s="74">
        <f t="shared" si="108"/>
        <v>0</v>
      </c>
      <c r="DF55" s="74">
        <f t="shared" si="109"/>
        <v>0</v>
      </c>
      <c r="DG55" s="74">
        <f t="shared" si="110"/>
        <v>51597</v>
      </c>
      <c r="DH55" s="74">
        <f t="shared" si="111"/>
        <v>0</v>
      </c>
      <c r="DI55" s="74">
        <f t="shared" si="112"/>
        <v>0</v>
      </c>
      <c r="DJ55" s="74">
        <f t="shared" si="113"/>
        <v>0</v>
      </c>
    </row>
    <row r="56" spans="1:114" s="50" customFormat="1" ht="12" customHeight="1">
      <c r="A56" s="53" t="s">
        <v>108</v>
      </c>
      <c r="B56" s="54" t="s">
        <v>208</v>
      </c>
      <c r="C56" s="53" t="s">
        <v>209</v>
      </c>
      <c r="D56" s="74">
        <f t="shared" si="60"/>
        <v>55019</v>
      </c>
      <c r="E56" s="74">
        <f t="shared" si="61"/>
        <v>0</v>
      </c>
      <c r="F56" s="74">
        <v>0</v>
      </c>
      <c r="G56" s="74">
        <v>0</v>
      </c>
      <c r="H56" s="74">
        <v>0</v>
      </c>
      <c r="I56" s="74">
        <v>0</v>
      </c>
      <c r="J56" s="75" t="s">
        <v>111</v>
      </c>
      <c r="K56" s="74">
        <v>0</v>
      </c>
      <c r="L56" s="74">
        <v>55019</v>
      </c>
      <c r="M56" s="74">
        <f t="shared" si="62"/>
        <v>76228</v>
      </c>
      <c r="N56" s="74">
        <f t="shared" si="63"/>
        <v>47993</v>
      </c>
      <c r="O56" s="74">
        <v>0</v>
      </c>
      <c r="P56" s="74">
        <v>0</v>
      </c>
      <c r="Q56" s="74">
        <v>0</v>
      </c>
      <c r="R56" s="74">
        <v>41784</v>
      </c>
      <c r="S56" s="75" t="s">
        <v>111</v>
      </c>
      <c r="T56" s="74">
        <v>6209</v>
      </c>
      <c r="U56" s="74">
        <v>28235</v>
      </c>
      <c r="V56" s="74">
        <f t="shared" si="64"/>
        <v>131247</v>
      </c>
      <c r="W56" s="74">
        <f t="shared" si="65"/>
        <v>47993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41784</v>
      </c>
      <c r="AB56" s="75" t="s">
        <v>111</v>
      </c>
      <c r="AC56" s="74">
        <f t="shared" si="70"/>
        <v>6209</v>
      </c>
      <c r="AD56" s="74">
        <f t="shared" si="71"/>
        <v>83254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7572</v>
      </c>
      <c r="AM56" s="74">
        <f t="shared" si="74"/>
        <v>0</v>
      </c>
      <c r="AN56" s="74">
        <f t="shared" si="75"/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47447</v>
      </c>
      <c r="BD56" s="74">
        <v>0</v>
      </c>
      <c r="BE56" s="74">
        <v>0</v>
      </c>
      <c r="BF56" s="74">
        <f t="shared" si="78"/>
        <v>0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61397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27934</v>
      </c>
      <c r="BV56" s="74">
        <v>0</v>
      </c>
      <c r="BW56" s="74">
        <v>27934</v>
      </c>
      <c r="BX56" s="74">
        <v>0</v>
      </c>
      <c r="BY56" s="74">
        <v>0</v>
      </c>
      <c r="BZ56" s="74">
        <f t="shared" si="84"/>
        <v>33463</v>
      </c>
      <c r="CA56" s="74">
        <v>0</v>
      </c>
      <c r="CB56" s="74">
        <v>33463</v>
      </c>
      <c r="CC56" s="74">
        <v>0</v>
      </c>
      <c r="CD56" s="74">
        <v>0</v>
      </c>
      <c r="CE56" s="74">
        <v>0</v>
      </c>
      <c r="CF56" s="74">
        <v>0</v>
      </c>
      <c r="CG56" s="74">
        <v>14831</v>
      </c>
      <c r="CH56" s="74">
        <f t="shared" si="85"/>
        <v>76228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7572</v>
      </c>
      <c r="CQ56" s="74">
        <f t="shared" si="94"/>
        <v>61397</v>
      </c>
      <c r="CR56" s="74">
        <f t="shared" si="95"/>
        <v>0</v>
      </c>
      <c r="CS56" s="74">
        <f t="shared" si="96"/>
        <v>0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27934</v>
      </c>
      <c r="CX56" s="74">
        <f t="shared" si="101"/>
        <v>0</v>
      </c>
      <c r="CY56" s="74">
        <f t="shared" si="102"/>
        <v>27934</v>
      </c>
      <c r="CZ56" s="74">
        <f t="shared" si="103"/>
        <v>0</v>
      </c>
      <c r="DA56" s="74">
        <f t="shared" si="104"/>
        <v>0</v>
      </c>
      <c r="DB56" s="74">
        <f t="shared" si="105"/>
        <v>33463</v>
      </c>
      <c r="DC56" s="74">
        <f t="shared" si="106"/>
        <v>0</v>
      </c>
      <c r="DD56" s="74">
        <f t="shared" si="107"/>
        <v>33463</v>
      </c>
      <c r="DE56" s="74">
        <f t="shared" si="108"/>
        <v>0</v>
      </c>
      <c r="DF56" s="74">
        <f t="shared" si="109"/>
        <v>0</v>
      </c>
      <c r="DG56" s="74">
        <f t="shared" si="110"/>
        <v>47447</v>
      </c>
      <c r="DH56" s="74">
        <f t="shared" si="111"/>
        <v>0</v>
      </c>
      <c r="DI56" s="74">
        <f t="shared" si="112"/>
        <v>14831</v>
      </c>
      <c r="DJ56" s="74">
        <f t="shared" si="113"/>
        <v>76228</v>
      </c>
    </row>
    <row r="57" spans="1:114" s="50" customFormat="1" ht="12" customHeight="1">
      <c r="A57" s="53" t="s">
        <v>108</v>
      </c>
      <c r="B57" s="54" t="s">
        <v>210</v>
      </c>
      <c r="C57" s="53" t="s">
        <v>211</v>
      </c>
      <c r="D57" s="74">
        <f t="shared" si="60"/>
        <v>45321</v>
      </c>
      <c r="E57" s="74">
        <f t="shared" si="61"/>
        <v>0</v>
      </c>
      <c r="F57" s="74">
        <v>0</v>
      </c>
      <c r="G57" s="74">
        <v>0</v>
      </c>
      <c r="H57" s="74">
        <v>0</v>
      </c>
      <c r="I57" s="74">
        <v>0</v>
      </c>
      <c r="J57" s="75" t="s">
        <v>111</v>
      </c>
      <c r="K57" s="74">
        <v>0</v>
      </c>
      <c r="L57" s="74">
        <v>45321</v>
      </c>
      <c r="M57" s="74">
        <f t="shared" si="62"/>
        <v>0</v>
      </c>
      <c r="N57" s="74">
        <f t="shared" si="63"/>
        <v>0</v>
      </c>
      <c r="O57" s="74">
        <v>0</v>
      </c>
      <c r="P57" s="74">
        <v>0</v>
      </c>
      <c r="Q57" s="74">
        <v>0</v>
      </c>
      <c r="R57" s="74">
        <v>0</v>
      </c>
      <c r="S57" s="75" t="s">
        <v>111</v>
      </c>
      <c r="T57" s="74">
        <v>0</v>
      </c>
      <c r="U57" s="74">
        <v>0</v>
      </c>
      <c r="V57" s="74">
        <f t="shared" si="64"/>
        <v>45321</v>
      </c>
      <c r="W57" s="74">
        <f t="shared" si="65"/>
        <v>0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0</v>
      </c>
      <c r="AB57" s="75" t="s">
        <v>111</v>
      </c>
      <c r="AC57" s="74">
        <f t="shared" si="70"/>
        <v>0</v>
      </c>
      <c r="AD57" s="74">
        <f t="shared" si="71"/>
        <v>45321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6513</v>
      </c>
      <c r="AM57" s="74">
        <f t="shared" si="74"/>
        <v>0</v>
      </c>
      <c r="AN57" s="74">
        <f t="shared" si="75"/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f t="shared" si="76"/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f t="shared" si="77"/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38808</v>
      </c>
      <c r="BD57" s="74">
        <v>0</v>
      </c>
      <c r="BE57" s="74">
        <v>0</v>
      </c>
      <c r="BF57" s="74">
        <f t="shared" si="78"/>
        <v>0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0</v>
      </c>
      <c r="BP57" s="74">
        <f t="shared" si="82"/>
        <v>0</v>
      </c>
      <c r="BQ57" s="74">
        <v>0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0</v>
      </c>
      <c r="CF57" s="74">
        <v>0</v>
      </c>
      <c r="CG57" s="74">
        <v>0</v>
      </c>
      <c r="CH57" s="74">
        <f t="shared" si="85"/>
        <v>0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6513</v>
      </c>
      <c r="CQ57" s="74">
        <f t="shared" si="94"/>
        <v>0</v>
      </c>
      <c r="CR57" s="74">
        <f t="shared" si="95"/>
        <v>0</v>
      </c>
      <c r="CS57" s="74">
        <f t="shared" si="96"/>
        <v>0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0</v>
      </c>
      <c r="CX57" s="74">
        <f t="shared" si="101"/>
        <v>0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0</v>
      </c>
      <c r="DC57" s="74">
        <f t="shared" si="106"/>
        <v>0</v>
      </c>
      <c r="DD57" s="74">
        <f t="shared" si="107"/>
        <v>0</v>
      </c>
      <c r="DE57" s="74">
        <f t="shared" si="108"/>
        <v>0</v>
      </c>
      <c r="DF57" s="74">
        <f t="shared" si="109"/>
        <v>0</v>
      </c>
      <c r="DG57" s="74">
        <f t="shared" si="110"/>
        <v>38808</v>
      </c>
      <c r="DH57" s="74">
        <f t="shared" si="111"/>
        <v>0</v>
      </c>
      <c r="DI57" s="74">
        <f t="shared" si="112"/>
        <v>0</v>
      </c>
      <c r="DJ57" s="74">
        <f t="shared" si="113"/>
        <v>0</v>
      </c>
    </row>
    <row r="58" spans="1:114" s="50" customFormat="1" ht="12" customHeight="1">
      <c r="A58" s="53" t="s">
        <v>108</v>
      </c>
      <c r="B58" s="54" t="s">
        <v>212</v>
      </c>
      <c r="C58" s="53" t="s">
        <v>213</v>
      </c>
      <c r="D58" s="74">
        <f t="shared" si="60"/>
        <v>38951</v>
      </c>
      <c r="E58" s="74">
        <f t="shared" si="61"/>
        <v>0</v>
      </c>
      <c r="F58" s="74">
        <v>0</v>
      </c>
      <c r="G58" s="74">
        <v>0</v>
      </c>
      <c r="H58" s="74">
        <v>0</v>
      </c>
      <c r="I58" s="74">
        <v>0</v>
      </c>
      <c r="J58" s="75" t="s">
        <v>111</v>
      </c>
      <c r="K58" s="74">
        <v>0</v>
      </c>
      <c r="L58" s="74">
        <v>38951</v>
      </c>
      <c r="M58" s="74">
        <f t="shared" si="62"/>
        <v>0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111</v>
      </c>
      <c r="T58" s="74">
        <v>0</v>
      </c>
      <c r="U58" s="74">
        <v>0</v>
      </c>
      <c r="V58" s="74">
        <f t="shared" si="64"/>
        <v>38951</v>
      </c>
      <c r="W58" s="74">
        <f t="shared" si="65"/>
        <v>0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0</v>
      </c>
      <c r="AB58" s="75" t="s">
        <v>111</v>
      </c>
      <c r="AC58" s="74">
        <f t="shared" si="70"/>
        <v>0</v>
      </c>
      <c r="AD58" s="74">
        <f t="shared" si="71"/>
        <v>38951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4652</v>
      </c>
      <c r="AM58" s="74">
        <f t="shared" si="74"/>
        <v>0</v>
      </c>
      <c r="AN58" s="74">
        <f t="shared" si="75"/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34299</v>
      </c>
      <c r="BD58" s="74">
        <v>0</v>
      </c>
      <c r="BE58" s="74">
        <v>0</v>
      </c>
      <c r="BF58" s="74">
        <f t="shared" si="78"/>
        <v>0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0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4">
        <v>0</v>
      </c>
      <c r="CH58" s="74">
        <f t="shared" si="85"/>
        <v>0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4652</v>
      </c>
      <c r="CQ58" s="74">
        <f t="shared" si="94"/>
        <v>0</v>
      </c>
      <c r="CR58" s="74">
        <f t="shared" si="95"/>
        <v>0</v>
      </c>
      <c r="CS58" s="74">
        <f t="shared" si="96"/>
        <v>0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0</v>
      </c>
      <c r="DC58" s="74">
        <f t="shared" si="106"/>
        <v>0</v>
      </c>
      <c r="DD58" s="74">
        <f t="shared" si="107"/>
        <v>0</v>
      </c>
      <c r="DE58" s="74">
        <f t="shared" si="108"/>
        <v>0</v>
      </c>
      <c r="DF58" s="74">
        <f t="shared" si="109"/>
        <v>0</v>
      </c>
      <c r="DG58" s="74">
        <f t="shared" si="110"/>
        <v>34299</v>
      </c>
      <c r="DH58" s="74">
        <f t="shared" si="111"/>
        <v>0</v>
      </c>
      <c r="DI58" s="74">
        <f t="shared" si="112"/>
        <v>0</v>
      </c>
      <c r="DJ58" s="74">
        <f t="shared" si="113"/>
        <v>0</v>
      </c>
    </row>
    <row r="59" spans="1:114" s="50" customFormat="1" ht="12" customHeight="1">
      <c r="A59" s="53" t="s">
        <v>108</v>
      </c>
      <c r="B59" s="54" t="s">
        <v>214</v>
      </c>
      <c r="C59" s="53" t="s">
        <v>215</v>
      </c>
      <c r="D59" s="74">
        <f t="shared" si="60"/>
        <v>182043</v>
      </c>
      <c r="E59" s="74">
        <f t="shared" si="61"/>
        <v>28166</v>
      </c>
      <c r="F59" s="74">
        <v>0</v>
      </c>
      <c r="G59" s="74">
        <v>0</v>
      </c>
      <c r="H59" s="74">
        <v>0</v>
      </c>
      <c r="I59" s="74">
        <v>18269</v>
      </c>
      <c r="J59" s="75" t="s">
        <v>111</v>
      </c>
      <c r="K59" s="74">
        <v>9897</v>
      </c>
      <c r="L59" s="74">
        <v>153877</v>
      </c>
      <c r="M59" s="74">
        <f t="shared" si="62"/>
        <v>34277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111</v>
      </c>
      <c r="T59" s="74">
        <v>0</v>
      </c>
      <c r="U59" s="74">
        <v>34277</v>
      </c>
      <c r="V59" s="74">
        <f t="shared" si="64"/>
        <v>216320</v>
      </c>
      <c r="W59" s="74">
        <f t="shared" si="65"/>
        <v>28166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18269</v>
      </c>
      <c r="AB59" s="75" t="s">
        <v>111</v>
      </c>
      <c r="AC59" s="74">
        <f t="shared" si="70"/>
        <v>9897</v>
      </c>
      <c r="AD59" s="74">
        <f t="shared" si="71"/>
        <v>188154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182043</v>
      </c>
      <c r="AN59" s="74">
        <f t="shared" si="75"/>
        <v>14991</v>
      </c>
      <c r="AO59" s="74">
        <v>13327</v>
      </c>
      <c r="AP59" s="74">
        <v>0</v>
      </c>
      <c r="AQ59" s="74">
        <v>1664</v>
      </c>
      <c r="AR59" s="74">
        <v>0</v>
      </c>
      <c r="AS59" s="74">
        <f t="shared" si="76"/>
        <v>38071</v>
      </c>
      <c r="AT59" s="74">
        <v>0</v>
      </c>
      <c r="AU59" s="74">
        <v>38071</v>
      </c>
      <c r="AV59" s="74">
        <v>0</v>
      </c>
      <c r="AW59" s="74">
        <v>0</v>
      </c>
      <c r="AX59" s="74">
        <f t="shared" si="77"/>
        <v>128981</v>
      </c>
      <c r="AY59" s="74">
        <v>31459</v>
      </c>
      <c r="AZ59" s="74">
        <v>95822</v>
      </c>
      <c r="BA59" s="74">
        <v>1700</v>
      </c>
      <c r="BB59" s="74">
        <v>0</v>
      </c>
      <c r="BC59" s="74">
        <v>0</v>
      </c>
      <c r="BD59" s="74">
        <v>0</v>
      </c>
      <c r="BE59" s="74">
        <v>0</v>
      </c>
      <c r="BF59" s="74">
        <f t="shared" si="78"/>
        <v>182043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0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34277</v>
      </c>
      <c r="CF59" s="74">
        <v>0</v>
      </c>
      <c r="CG59" s="74">
        <v>0</v>
      </c>
      <c r="CH59" s="74">
        <f t="shared" si="85"/>
        <v>0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182043</v>
      </c>
      <c r="CR59" s="74">
        <f t="shared" si="95"/>
        <v>14991</v>
      </c>
      <c r="CS59" s="74">
        <f t="shared" si="96"/>
        <v>13327</v>
      </c>
      <c r="CT59" s="74">
        <f t="shared" si="97"/>
        <v>0</v>
      </c>
      <c r="CU59" s="74">
        <f t="shared" si="98"/>
        <v>1664</v>
      </c>
      <c r="CV59" s="74">
        <f t="shared" si="99"/>
        <v>0</v>
      </c>
      <c r="CW59" s="74">
        <f t="shared" si="100"/>
        <v>38071</v>
      </c>
      <c r="CX59" s="74">
        <f t="shared" si="101"/>
        <v>0</v>
      </c>
      <c r="CY59" s="74">
        <f t="shared" si="102"/>
        <v>38071</v>
      </c>
      <c r="CZ59" s="74">
        <f t="shared" si="103"/>
        <v>0</v>
      </c>
      <c r="DA59" s="74">
        <f t="shared" si="104"/>
        <v>0</v>
      </c>
      <c r="DB59" s="74">
        <f t="shared" si="105"/>
        <v>128981</v>
      </c>
      <c r="DC59" s="74">
        <f t="shared" si="106"/>
        <v>31459</v>
      </c>
      <c r="DD59" s="74">
        <f t="shared" si="107"/>
        <v>95822</v>
      </c>
      <c r="DE59" s="74">
        <f t="shared" si="108"/>
        <v>1700</v>
      </c>
      <c r="DF59" s="74">
        <f t="shared" si="109"/>
        <v>0</v>
      </c>
      <c r="DG59" s="74">
        <f t="shared" si="110"/>
        <v>34277</v>
      </c>
      <c r="DH59" s="74">
        <f t="shared" si="111"/>
        <v>0</v>
      </c>
      <c r="DI59" s="74">
        <f t="shared" si="112"/>
        <v>0</v>
      </c>
      <c r="DJ59" s="74">
        <f t="shared" si="113"/>
        <v>182043</v>
      </c>
    </row>
    <row r="60" spans="1:114" s="50" customFormat="1" ht="12" customHeight="1">
      <c r="A60" s="53" t="s">
        <v>108</v>
      </c>
      <c r="B60" s="54" t="s">
        <v>216</v>
      </c>
      <c r="C60" s="53" t="s">
        <v>217</v>
      </c>
      <c r="D60" s="74">
        <f t="shared" si="60"/>
        <v>315374</v>
      </c>
      <c r="E60" s="74">
        <f t="shared" si="61"/>
        <v>208640</v>
      </c>
      <c r="F60" s="74">
        <v>0</v>
      </c>
      <c r="G60" s="74">
        <v>0</v>
      </c>
      <c r="H60" s="74">
        <v>0</v>
      </c>
      <c r="I60" s="74">
        <v>17503</v>
      </c>
      <c r="J60" s="75" t="s">
        <v>111</v>
      </c>
      <c r="K60" s="74">
        <v>191137</v>
      </c>
      <c r="L60" s="74">
        <v>106734</v>
      </c>
      <c r="M60" s="74">
        <f t="shared" si="62"/>
        <v>30395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111</v>
      </c>
      <c r="T60" s="74">
        <v>0</v>
      </c>
      <c r="U60" s="74">
        <v>30395</v>
      </c>
      <c r="V60" s="74">
        <f t="shared" si="64"/>
        <v>345769</v>
      </c>
      <c r="W60" s="74">
        <f t="shared" si="65"/>
        <v>208640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17503</v>
      </c>
      <c r="AB60" s="75" t="s">
        <v>111</v>
      </c>
      <c r="AC60" s="74">
        <f t="shared" si="70"/>
        <v>191137</v>
      </c>
      <c r="AD60" s="74">
        <f t="shared" si="71"/>
        <v>137129</v>
      </c>
      <c r="AE60" s="74">
        <f t="shared" si="72"/>
        <v>9989</v>
      </c>
      <c r="AF60" s="74">
        <f t="shared" si="73"/>
        <v>9989</v>
      </c>
      <c r="AG60" s="74">
        <v>0</v>
      </c>
      <c r="AH60" s="74">
        <v>0</v>
      </c>
      <c r="AI60" s="74">
        <v>9989</v>
      </c>
      <c r="AJ60" s="74">
        <v>0</v>
      </c>
      <c r="AK60" s="74">
        <v>0</v>
      </c>
      <c r="AL60" s="74">
        <v>0</v>
      </c>
      <c r="AM60" s="74">
        <f t="shared" si="74"/>
        <v>305385</v>
      </c>
      <c r="AN60" s="74">
        <f t="shared" si="75"/>
        <v>40956</v>
      </c>
      <c r="AO60" s="74">
        <v>5449</v>
      </c>
      <c r="AP60" s="74">
        <v>19159</v>
      </c>
      <c r="AQ60" s="74">
        <v>16348</v>
      </c>
      <c r="AR60" s="74"/>
      <c r="AS60" s="74">
        <f t="shared" si="76"/>
        <v>73934</v>
      </c>
      <c r="AT60" s="74">
        <v>3614</v>
      </c>
      <c r="AU60" s="74">
        <v>70320</v>
      </c>
      <c r="AV60" s="74">
        <v>0</v>
      </c>
      <c r="AW60" s="74">
        <v>3891</v>
      </c>
      <c r="AX60" s="74">
        <f t="shared" si="77"/>
        <v>183209</v>
      </c>
      <c r="AY60" s="74">
        <v>3190</v>
      </c>
      <c r="AZ60" s="74">
        <v>180019</v>
      </c>
      <c r="BA60" s="74">
        <v>0</v>
      </c>
      <c r="BB60" s="74">
        <v>0</v>
      </c>
      <c r="BC60" s="74">
        <v>0</v>
      </c>
      <c r="BD60" s="74">
        <v>3395</v>
      </c>
      <c r="BE60" s="74">
        <v>0</v>
      </c>
      <c r="BF60" s="74">
        <f t="shared" si="78"/>
        <v>315374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0</v>
      </c>
      <c r="BP60" s="74">
        <f t="shared" si="82"/>
        <v>0</v>
      </c>
      <c r="BQ60" s="74"/>
      <c r="BR60" s="74">
        <v>0</v>
      </c>
      <c r="BS60" s="74"/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30395</v>
      </c>
      <c r="CF60" s="74">
        <v>0</v>
      </c>
      <c r="CG60" s="74">
        <v>0</v>
      </c>
      <c r="CH60" s="74">
        <f t="shared" si="85"/>
        <v>0</v>
      </c>
      <c r="CI60" s="74">
        <f t="shared" si="86"/>
        <v>9989</v>
      </c>
      <c r="CJ60" s="74">
        <f t="shared" si="87"/>
        <v>9989</v>
      </c>
      <c r="CK60" s="74">
        <f t="shared" si="88"/>
        <v>0</v>
      </c>
      <c r="CL60" s="74">
        <f t="shared" si="89"/>
        <v>0</v>
      </c>
      <c r="CM60" s="74">
        <f t="shared" si="90"/>
        <v>9989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305385</v>
      </c>
      <c r="CR60" s="74">
        <f t="shared" si="95"/>
        <v>40956</v>
      </c>
      <c r="CS60" s="74">
        <f t="shared" si="96"/>
        <v>5449</v>
      </c>
      <c r="CT60" s="74">
        <f t="shared" si="97"/>
        <v>19159</v>
      </c>
      <c r="CU60" s="74">
        <f t="shared" si="98"/>
        <v>16348</v>
      </c>
      <c r="CV60" s="74">
        <f t="shared" si="99"/>
        <v>0</v>
      </c>
      <c r="CW60" s="74">
        <f t="shared" si="100"/>
        <v>73934</v>
      </c>
      <c r="CX60" s="74">
        <f t="shared" si="101"/>
        <v>3614</v>
      </c>
      <c r="CY60" s="74">
        <f t="shared" si="102"/>
        <v>70320</v>
      </c>
      <c r="CZ60" s="74">
        <f t="shared" si="103"/>
        <v>0</v>
      </c>
      <c r="DA60" s="74">
        <f t="shared" si="104"/>
        <v>3891</v>
      </c>
      <c r="DB60" s="74">
        <f t="shared" si="105"/>
        <v>183209</v>
      </c>
      <c r="DC60" s="74">
        <f t="shared" si="106"/>
        <v>3190</v>
      </c>
      <c r="DD60" s="74">
        <f t="shared" si="107"/>
        <v>180019</v>
      </c>
      <c r="DE60" s="74">
        <f t="shared" si="108"/>
        <v>0</v>
      </c>
      <c r="DF60" s="74">
        <f t="shared" si="109"/>
        <v>0</v>
      </c>
      <c r="DG60" s="74">
        <f t="shared" si="110"/>
        <v>30395</v>
      </c>
      <c r="DH60" s="74">
        <f t="shared" si="111"/>
        <v>3395</v>
      </c>
      <c r="DI60" s="74">
        <f t="shared" si="112"/>
        <v>0</v>
      </c>
      <c r="DJ60" s="74">
        <f t="shared" si="113"/>
        <v>315374</v>
      </c>
    </row>
    <row r="61" spans="1:114" s="50" customFormat="1" ht="12" customHeight="1">
      <c r="A61" s="53" t="s">
        <v>108</v>
      </c>
      <c r="B61" s="54" t="s">
        <v>218</v>
      </c>
      <c r="C61" s="53" t="s">
        <v>219</v>
      </c>
      <c r="D61" s="74">
        <f t="shared" si="60"/>
        <v>86159</v>
      </c>
      <c r="E61" s="74">
        <f t="shared" si="61"/>
        <v>0</v>
      </c>
      <c r="F61" s="74">
        <v>0</v>
      </c>
      <c r="G61" s="74">
        <v>0</v>
      </c>
      <c r="H61" s="74">
        <v>0</v>
      </c>
      <c r="I61" s="74">
        <v>0</v>
      </c>
      <c r="J61" s="75" t="s">
        <v>111</v>
      </c>
      <c r="K61" s="74">
        <v>0</v>
      </c>
      <c r="L61" s="74">
        <v>86159</v>
      </c>
      <c r="M61" s="74">
        <f t="shared" si="62"/>
        <v>24272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111</v>
      </c>
      <c r="T61" s="74">
        <v>0</v>
      </c>
      <c r="U61" s="74">
        <v>24272</v>
      </c>
      <c r="V61" s="74">
        <f t="shared" si="64"/>
        <v>110431</v>
      </c>
      <c r="W61" s="74">
        <f t="shared" si="65"/>
        <v>0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0</v>
      </c>
      <c r="AB61" s="75" t="s">
        <v>111</v>
      </c>
      <c r="AC61" s="74">
        <f t="shared" si="70"/>
        <v>0</v>
      </c>
      <c r="AD61" s="74">
        <f t="shared" si="71"/>
        <v>110431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0</v>
      </c>
      <c r="AN61" s="74">
        <f t="shared" si="75"/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86159</v>
      </c>
      <c r="BD61" s="74">
        <v>0</v>
      </c>
      <c r="BE61" s="74">
        <v>0</v>
      </c>
      <c r="BF61" s="74">
        <f t="shared" si="78"/>
        <v>0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24272</v>
      </c>
      <c r="CF61" s="74">
        <v>0</v>
      </c>
      <c r="CG61" s="74">
        <v>0</v>
      </c>
      <c r="CH61" s="74">
        <f t="shared" si="85"/>
        <v>0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0</v>
      </c>
      <c r="CR61" s="74">
        <f t="shared" si="95"/>
        <v>0</v>
      </c>
      <c r="CS61" s="74">
        <f t="shared" si="96"/>
        <v>0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0</v>
      </c>
      <c r="DC61" s="74">
        <f t="shared" si="106"/>
        <v>0</v>
      </c>
      <c r="DD61" s="74">
        <f t="shared" si="107"/>
        <v>0</v>
      </c>
      <c r="DE61" s="74">
        <f t="shared" si="108"/>
        <v>0</v>
      </c>
      <c r="DF61" s="74">
        <f t="shared" si="109"/>
        <v>0</v>
      </c>
      <c r="DG61" s="74">
        <f t="shared" si="110"/>
        <v>110431</v>
      </c>
      <c r="DH61" s="74">
        <f t="shared" si="111"/>
        <v>0</v>
      </c>
      <c r="DI61" s="74">
        <f t="shared" si="112"/>
        <v>0</v>
      </c>
      <c r="DJ61" s="74">
        <f t="shared" si="113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"/>
  <sheetViews>
    <sheetView zoomScalePageLayoutView="0" workbookViewId="0" topLeftCell="A1">
      <pane xSplit="3" ySplit="6" topLeftCell="I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L18" sqref="L18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220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221</v>
      </c>
      <c r="B2" s="147" t="s">
        <v>222</v>
      </c>
      <c r="C2" s="150" t="s">
        <v>223</v>
      </c>
      <c r="D2" s="131" t="s">
        <v>224</v>
      </c>
      <c r="E2" s="78"/>
      <c r="F2" s="78"/>
      <c r="G2" s="78"/>
      <c r="H2" s="78"/>
      <c r="I2" s="78"/>
      <c r="J2" s="78"/>
      <c r="K2" s="78"/>
      <c r="L2" s="79"/>
      <c r="M2" s="131" t="s">
        <v>225</v>
      </c>
      <c r="N2" s="78"/>
      <c r="O2" s="78"/>
      <c r="P2" s="78"/>
      <c r="Q2" s="78"/>
      <c r="R2" s="78"/>
      <c r="S2" s="78"/>
      <c r="T2" s="78"/>
      <c r="U2" s="79"/>
      <c r="V2" s="131" t="s">
        <v>226</v>
      </c>
      <c r="W2" s="78"/>
      <c r="X2" s="78"/>
      <c r="Y2" s="78"/>
      <c r="Z2" s="78"/>
      <c r="AA2" s="78"/>
      <c r="AB2" s="78"/>
      <c r="AC2" s="78"/>
      <c r="AD2" s="79"/>
      <c r="AE2" s="132" t="s">
        <v>227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228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229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230</v>
      </c>
      <c r="E3" s="83"/>
      <c r="F3" s="83"/>
      <c r="G3" s="83"/>
      <c r="H3" s="83"/>
      <c r="I3" s="83"/>
      <c r="J3" s="83"/>
      <c r="K3" s="83"/>
      <c r="L3" s="84"/>
      <c r="M3" s="133" t="s">
        <v>231</v>
      </c>
      <c r="N3" s="83"/>
      <c r="O3" s="83"/>
      <c r="P3" s="83"/>
      <c r="Q3" s="83"/>
      <c r="R3" s="83"/>
      <c r="S3" s="83"/>
      <c r="T3" s="83"/>
      <c r="U3" s="84"/>
      <c r="V3" s="133" t="s">
        <v>232</v>
      </c>
      <c r="W3" s="83"/>
      <c r="X3" s="83"/>
      <c r="Y3" s="83"/>
      <c r="Z3" s="83"/>
      <c r="AA3" s="83"/>
      <c r="AB3" s="83"/>
      <c r="AC3" s="83"/>
      <c r="AD3" s="84"/>
      <c r="AE3" s="134" t="s">
        <v>233</v>
      </c>
      <c r="AF3" s="80"/>
      <c r="AG3" s="80"/>
      <c r="AH3" s="80"/>
      <c r="AI3" s="80"/>
      <c r="AJ3" s="80"/>
      <c r="AK3" s="80"/>
      <c r="AL3" s="85"/>
      <c r="AM3" s="81" t="s">
        <v>234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235</v>
      </c>
      <c r="BG3" s="134" t="s">
        <v>233</v>
      </c>
      <c r="BH3" s="80"/>
      <c r="BI3" s="80"/>
      <c r="BJ3" s="80"/>
      <c r="BK3" s="80"/>
      <c r="BL3" s="80"/>
      <c r="BM3" s="80"/>
      <c r="BN3" s="85"/>
      <c r="BO3" s="81" t="s">
        <v>236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237</v>
      </c>
      <c r="CH3" s="90" t="s">
        <v>235</v>
      </c>
      <c r="CI3" s="134" t="s">
        <v>238</v>
      </c>
      <c r="CJ3" s="80"/>
      <c r="CK3" s="80"/>
      <c r="CL3" s="80"/>
      <c r="CM3" s="80"/>
      <c r="CN3" s="80"/>
      <c r="CO3" s="80"/>
      <c r="CP3" s="85"/>
      <c r="CQ3" s="81" t="s">
        <v>234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237</v>
      </c>
      <c r="DJ3" s="90" t="s">
        <v>226</v>
      </c>
    </row>
    <row r="4" spans="1:114" s="55" customFormat="1" ht="13.5" customHeight="1">
      <c r="A4" s="148"/>
      <c r="B4" s="148"/>
      <c r="C4" s="151"/>
      <c r="D4" s="68"/>
      <c r="E4" s="133" t="s">
        <v>239</v>
      </c>
      <c r="F4" s="91"/>
      <c r="G4" s="91"/>
      <c r="H4" s="91"/>
      <c r="I4" s="91"/>
      <c r="J4" s="91"/>
      <c r="K4" s="92"/>
      <c r="L4" s="124" t="s">
        <v>240</v>
      </c>
      <c r="M4" s="68"/>
      <c r="N4" s="133" t="s">
        <v>241</v>
      </c>
      <c r="O4" s="91"/>
      <c r="P4" s="91"/>
      <c r="Q4" s="91"/>
      <c r="R4" s="91"/>
      <c r="S4" s="91"/>
      <c r="T4" s="92"/>
      <c r="U4" s="124" t="s">
        <v>240</v>
      </c>
      <c r="V4" s="68"/>
      <c r="W4" s="133" t="s">
        <v>239</v>
      </c>
      <c r="X4" s="91"/>
      <c r="Y4" s="91"/>
      <c r="Z4" s="91"/>
      <c r="AA4" s="91"/>
      <c r="AB4" s="91"/>
      <c r="AC4" s="92"/>
      <c r="AD4" s="124" t="s">
        <v>242</v>
      </c>
      <c r="AE4" s="90" t="s">
        <v>243</v>
      </c>
      <c r="AF4" s="95" t="s">
        <v>244</v>
      </c>
      <c r="AG4" s="89"/>
      <c r="AH4" s="93"/>
      <c r="AI4" s="80"/>
      <c r="AJ4" s="94"/>
      <c r="AK4" s="135" t="s">
        <v>245</v>
      </c>
      <c r="AL4" s="145" t="s">
        <v>246</v>
      </c>
      <c r="AM4" s="90" t="s">
        <v>247</v>
      </c>
      <c r="AN4" s="134" t="s">
        <v>248</v>
      </c>
      <c r="AO4" s="87"/>
      <c r="AP4" s="87"/>
      <c r="AQ4" s="87"/>
      <c r="AR4" s="88"/>
      <c r="AS4" s="134" t="s">
        <v>249</v>
      </c>
      <c r="AT4" s="80"/>
      <c r="AU4" s="80"/>
      <c r="AV4" s="94"/>
      <c r="AW4" s="95" t="s">
        <v>250</v>
      </c>
      <c r="AX4" s="134" t="s">
        <v>251</v>
      </c>
      <c r="AY4" s="86"/>
      <c r="AZ4" s="87"/>
      <c r="BA4" s="87"/>
      <c r="BB4" s="88"/>
      <c r="BC4" s="95" t="s">
        <v>3</v>
      </c>
      <c r="BD4" s="95" t="s">
        <v>252</v>
      </c>
      <c r="BE4" s="90"/>
      <c r="BF4" s="90"/>
      <c r="BG4" s="90" t="s">
        <v>253</v>
      </c>
      <c r="BH4" s="95" t="s">
        <v>254</v>
      </c>
      <c r="BI4" s="89"/>
      <c r="BJ4" s="93"/>
      <c r="BK4" s="80"/>
      <c r="BL4" s="94"/>
      <c r="BM4" s="135" t="s">
        <v>245</v>
      </c>
      <c r="BN4" s="145" t="s">
        <v>246</v>
      </c>
      <c r="BO4" s="90" t="s">
        <v>235</v>
      </c>
      <c r="BP4" s="134" t="s">
        <v>255</v>
      </c>
      <c r="BQ4" s="87"/>
      <c r="BR4" s="87"/>
      <c r="BS4" s="87"/>
      <c r="BT4" s="88"/>
      <c r="BU4" s="134" t="s">
        <v>256</v>
      </c>
      <c r="BV4" s="80"/>
      <c r="BW4" s="80"/>
      <c r="BX4" s="94"/>
      <c r="BY4" s="95" t="s">
        <v>257</v>
      </c>
      <c r="BZ4" s="134" t="s">
        <v>251</v>
      </c>
      <c r="CA4" s="96"/>
      <c r="CB4" s="96"/>
      <c r="CC4" s="97"/>
      <c r="CD4" s="88"/>
      <c r="CE4" s="95" t="s">
        <v>3</v>
      </c>
      <c r="CF4" s="95" t="s">
        <v>258</v>
      </c>
      <c r="CG4" s="90"/>
      <c r="CH4" s="90"/>
      <c r="CI4" s="90" t="s">
        <v>247</v>
      </c>
      <c r="CJ4" s="95" t="s">
        <v>259</v>
      </c>
      <c r="CK4" s="89"/>
      <c r="CL4" s="93"/>
      <c r="CM4" s="80"/>
      <c r="CN4" s="94"/>
      <c r="CO4" s="135" t="s">
        <v>260</v>
      </c>
      <c r="CP4" s="145" t="s">
        <v>246</v>
      </c>
      <c r="CQ4" s="90" t="s">
        <v>235</v>
      </c>
      <c r="CR4" s="134" t="s">
        <v>261</v>
      </c>
      <c r="CS4" s="87"/>
      <c r="CT4" s="87"/>
      <c r="CU4" s="87"/>
      <c r="CV4" s="88"/>
      <c r="CW4" s="134" t="s">
        <v>249</v>
      </c>
      <c r="CX4" s="80"/>
      <c r="CY4" s="80"/>
      <c r="CZ4" s="94"/>
      <c r="DA4" s="95" t="s">
        <v>262</v>
      </c>
      <c r="DB4" s="134" t="s">
        <v>263</v>
      </c>
      <c r="DC4" s="87"/>
      <c r="DD4" s="87"/>
      <c r="DE4" s="87"/>
      <c r="DF4" s="88"/>
      <c r="DG4" s="95" t="s">
        <v>3</v>
      </c>
      <c r="DH4" s="95" t="s">
        <v>258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235</v>
      </c>
      <c r="F5" s="123" t="s">
        <v>264</v>
      </c>
      <c r="G5" s="123" t="s">
        <v>265</v>
      </c>
      <c r="H5" s="123" t="s">
        <v>266</v>
      </c>
      <c r="I5" s="123" t="s">
        <v>267</v>
      </c>
      <c r="J5" s="123" t="s">
        <v>268</v>
      </c>
      <c r="K5" s="123" t="s">
        <v>5</v>
      </c>
      <c r="L5" s="67"/>
      <c r="M5" s="68"/>
      <c r="N5" s="125" t="s">
        <v>235</v>
      </c>
      <c r="O5" s="123" t="s">
        <v>269</v>
      </c>
      <c r="P5" s="123" t="s">
        <v>270</v>
      </c>
      <c r="Q5" s="123" t="s">
        <v>271</v>
      </c>
      <c r="R5" s="123" t="s">
        <v>272</v>
      </c>
      <c r="S5" s="123" t="s">
        <v>4</v>
      </c>
      <c r="T5" s="123" t="s">
        <v>5</v>
      </c>
      <c r="U5" s="67"/>
      <c r="V5" s="68"/>
      <c r="W5" s="125" t="s">
        <v>235</v>
      </c>
      <c r="X5" s="123" t="s">
        <v>264</v>
      </c>
      <c r="Y5" s="123" t="s">
        <v>273</v>
      </c>
      <c r="Z5" s="123" t="s">
        <v>266</v>
      </c>
      <c r="AA5" s="123" t="s">
        <v>267</v>
      </c>
      <c r="AB5" s="123" t="s">
        <v>4</v>
      </c>
      <c r="AC5" s="123" t="s">
        <v>5</v>
      </c>
      <c r="AD5" s="67"/>
      <c r="AE5" s="90"/>
      <c r="AF5" s="90" t="s">
        <v>247</v>
      </c>
      <c r="AG5" s="135" t="s">
        <v>274</v>
      </c>
      <c r="AH5" s="135" t="s">
        <v>275</v>
      </c>
      <c r="AI5" s="135" t="s">
        <v>276</v>
      </c>
      <c r="AJ5" s="135" t="s">
        <v>5</v>
      </c>
      <c r="AK5" s="98"/>
      <c r="AL5" s="146"/>
      <c r="AM5" s="90"/>
      <c r="AN5" s="90" t="s">
        <v>235</v>
      </c>
      <c r="AO5" s="90" t="s">
        <v>277</v>
      </c>
      <c r="AP5" s="90" t="s">
        <v>278</v>
      </c>
      <c r="AQ5" s="90" t="s">
        <v>279</v>
      </c>
      <c r="AR5" s="90" t="s">
        <v>280</v>
      </c>
      <c r="AS5" s="90" t="s">
        <v>235</v>
      </c>
      <c r="AT5" s="95" t="s">
        <v>281</v>
      </c>
      <c r="AU5" s="95" t="s">
        <v>282</v>
      </c>
      <c r="AV5" s="95" t="s">
        <v>283</v>
      </c>
      <c r="AW5" s="90"/>
      <c r="AX5" s="90" t="s">
        <v>247</v>
      </c>
      <c r="AY5" s="95" t="s">
        <v>281</v>
      </c>
      <c r="AZ5" s="95" t="s">
        <v>284</v>
      </c>
      <c r="BA5" s="95" t="s">
        <v>285</v>
      </c>
      <c r="BB5" s="95" t="s">
        <v>286</v>
      </c>
      <c r="BC5" s="90"/>
      <c r="BD5" s="90"/>
      <c r="BE5" s="90"/>
      <c r="BF5" s="90"/>
      <c r="BG5" s="90"/>
      <c r="BH5" s="90" t="s">
        <v>287</v>
      </c>
      <c r="BI5" s="135" t="s">
        <v>288</v>
      </c>
      <c r="BJ5" s="135" t="s">
        <v>289</v>
      </c>
      <c r="BK5" s="135" t="s">
        <v>276</v>
      </c>
      <c r="BL5" s="135" t="s">
        <v>5</v>
      </c>
      <c r="BM5" s="98"/>
      <c r="BN5" s="146"/>
      <c r="BO5" s="90"/>
      <c r="BP5" s="90" t="s">
        <v>247</v>
      </c>
      <c r="BQ5" s="90" t="s">
        <v>290</v>
      </c>
      <c r="BR5" s="90" t="s">
        <v>291</v>
      </c>
      <c r="BS5" s="90" t="s">
        <v>292</v>
      </c>
      <c r="BT5" s="90" t="s">
        <v>280</v>
      </c>
      <c r="BU5" s="90" t="s">
        <v>235</v>
      </c>
      <c r="BV5" s="95" t="s">
        <v>293</v>
      </c>
      <c r="BW5" s="95" t="s">
        <v>294</v>
      </c>
      <c r="BX5" s="95" t="s">
        <v>295</v>
      </c>
      <c r="BY5" s="90"/>
      <c r="BZ5" s="90" t="s">
        <v>235</v>
      </c>
      <c r="CA5" s="95" t="s">
        <v>281</v>
      </c>
      <c r="CB5" s="95" t="s">
        <v>284</v>
      </c>
      <c r="CC5" s="95" t="s">
        <v>295</v>
      </c>
      <c r="CD5" s="95" t="s">
        <v>296</v>
      </c>
      <c r="CE5" s="90"/>
      <c r="CF5" s="90"/>
      <c r="CG5" s="90"/>
      <c r="CH5" s="90"/>
      <c r="CI5" s="90"/>
      <c r="CJ5" s="90" t="s">
        <v>247</v>
      </c>
      <c r="CK5" s="135" t="s">
        <v>297</v>
      </c>
      <c r="CL5" s="135" t="s">
        <v>289</v>
      </c>
      <c r="CM5" s="135" t="s">
        <v>276</v>
      </c>
      <c r="CN5" s="135" t="s">
        <v>5</v>
      </c>
      <c r="CO5" s="98"/>
      <c r="CP5" s="146"/>
      <c r="CQ5" s="90"/>
      <c r="CR5" s="90" t="s">
        <v>235</v>
      </c>
      <c r="CS5" s="90" t="s">
        <v>298</v>
      </c>
      <c r="CT5" s="90" t="s">
        <v>299</v>
      </c>
      <c r="CU5" s="90" t="s">
        <v>292</v>
      </c>
      <c r="CV5" s="90" t="s">
        <v>280</v>
      </c>
      <c r="CW5" s="90" t="s">
        <v>235</v>
      </c>
      <c r="CX5" s="95" t="s">
        <v>281</v>
      </c>
      <c r="CY5" s="95" t="s">
        <v>284</v>
      </c>
      <c r="CZ5" s="95" t="s">
        <v>285</v>
      </c>
      <c r="DA5" s="90"/>
      <c r="DB5" s="90" t="s">
        <v>235</v>
      </c>
      <c r="DC5" s="95" t="s">
        <v>281</v>
      </c>
      <c r="DD5" s="95" t="s">
        <v>284</v>
      </c>
      <c r="DE5" s="95" t="s">
        <v>285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300</v>
      </c>
      <c r="E6" s="99" t="s">
        <v>300</v>
      </c>
      <c r="F6" s="100" t="s">
        <v>300</v>
      </c>
      <c r="G6" s="100" t="s">
        <v>300</v>
      </c>
      <c r="H6" s="100" t="s">
        <v>300</v>
      </c>
      <c r="I6" s="100" t="s">
        <v>300</v>
      </c>
      <c r="J6" s="100" t="s">
        <v>300</v>
      </c>
      <c r="K6" s="100" t="s">
        <v>300</v>
      </c>
      <c r="L6" s="100" t="s">
        <v>300</v>
      </c>
      <c r="M6" s="99" t="s">
        <v>300</v>
      </c>
      <c r="N6" s="99" t="s">
        <v>300</v>
      </c>
      <c r="O6" s="100" t="s">
        <v>300</v>
      </c>
      <c r="P6" s="100" t="s">
        <v>300</v>
      </c>
      <c r="Q6" s="100" t="s">
        <v>300</v>
      </c>
      <c r="R6" s="100" t="s">
        <v>300</v>
      </c>
      <c r="S6" s="100" t="s">
        <v>300</v>
      </c>
      <c r="T6" s="100" t="s">
        <v>300</v>
      </c>
      <c r="U6" s="100" t="s">
        <v>300</v>
      </c>
      <c r="V6" s="99" t="s">
        <v>300</v>
      </c>
      <c r="W6" s="99" t="s">
        <v>300</v>
      </c>
      <c r="X6" s="100" t="s">
        <v>300</v>
      </c>
      <c r="Y6" s="100" t="s">
        <v>300</v>
      </c>
      <c r="Z6" s="100" t="s">
        <v>300</v>
      </c>
      <c r="AA6" s="100" t="s">
        <v>300</v>
      </c>
      <c r="AB6" s="100" t="s">
        <v>300</v>
      </c>
      <c r="AC6" s="100" t="s">
        <v>300</v>
      </c>
      <c r="AD6" s="100" t="s">
        <v>300</v>
      </c>
      <c r="AE6" s="101" t="s">
        <v>300</v>
      </c>
      <c r="AF6" s="101" t="s">
        <v>300</v>
      </c>
      <c r="AG6" s="102" t="s">
        <v>300</v>
      </c>
      <c r="AH6" s="102" t="s">
        <v>300</v>
      </c>
      <c r="AI6" s="102" t="s">
        <v>300</v>
      </c>
      <c r="AJ6" s="102" t="s">
        <v>300</v>
      </c>
      <c r="AK6" s="102" t="s">
        <v>300</v>
      </c>
      <c r="AL6" s="102" t="s">
        <v>300</v>
      </c>
      <c r="AM6" s="101" t="s">
        <v>300</v>
      </c>
      <c r="AN6" s="101" t="s">
        <v>300</v>
      </c>
      <c r="AO6" s="101" t="s">
        <v>300</v>
      </c>
      <c r="AP6" s="101" t="s">
        <v>300</v>
      </c>
      <c r="AQ6" s="101" t="s">
        <v>300</v>
      </c>
      <c r="AR6" s="101" t="s">
        <v>300</v>
      </c>
      <c r="AS6" s="101" t="s">
        <v>300</v>
      </c>
      <c r="AT6" s="101" t="s">
        <v>300</v>
      </c>
      <c r="AU6" s="101" t="s">
        <v>300</v>
      </c>
      <c r="AV6" s="101" t="s">
        <v>300</v>
      </c>
      <c r="AW6" s="101" t="s">
        <v>300</v>
      </c>
      <c r="AX6" s="101" t="s">
        <v>300</v>
      </c>
      <c r="AY6" s="101" t="s">
        <v>300</v>
      </c>
      <c r="AZ6" s="101" t="s">
        <v>300</v>
      </c>
      <c r="BA6" s="101" t="s">
        <v>300</v>
      </c>
      <c r="BB6" s="101" t="s">
        <v>300</v>
      </c>
      <c r="BC6" s="101" t="s">
        <v>300</v>
      </c>
      <c r="BD6" s="101" t="s">
        <v>300</v>
      </c>
      <c r="BE6" s="101" t="s">
        <v>300</v>
      </c>
      <c r="BF6" s="101" t="s">
        <v>300</v>
      </c>
      <c r="BG6" s="101" t="s">
        <v>300</v>
      </c>
      <c r="BH6" s="101" t="s">
        <v>300</v>
      </c>
      <c r="BI6" s="102" t="s">
        <v>300</v>
      </c>
      <c r="BJ6" s="102" t="s">
        <v>300</v>
      </c>
      <c r="BK6" s="102" t="s">
        <v>300</v>
      </c>
      <c r="BL6" s="102" t="s">
        <v>300</v>
      </c>
      <c r="BM6" s="102" t="s">
        <v>300</v>
      </c>
      <c r="BN6" s="102" t="s">
        <v>300</v>
      </c>
      <c r="BO6" s="101" t="s">
        <v>300</v>
      </c>
      <c r="BP6" s="101" t="s">
        <v>300</v>
      </c>
      <c r="BQ6" s="101" t="s">
        <v>300</v>
      </c>
      <c r="BR6" s="101" t="s">
        <v>300</v>
      </c>
      <c r="BS6" s="101" t="s">
        <v>300</v>
      </c>
      <c r="BT6" s="101" t="s">
        <v>300</v>
      </c>
      <c r="BU6" s="101" t="s">
        <v>300</v>
      </c>
      <c r="BV6" s="101" t="s">
        <v>300</v>
      </c>
      <c r="BW6" s="101" t="s">
        <v>300</v>
      </c>
      <c r="BX6" s="101" t="s">
        <v>300</v>
      </c>
      <c r="BY6" s="101" t="s">
        <v>300</v>
      </c>
      <c r="BZ6" s="101" t="s">
        <v>300</v>
      </c>
      <c r="CA6" s="101" t="s">
        <v>300</v>
      </c>
      <c r="CB6" s="101" t="s">
        <v>300</v>
      </c>
      <c r="CC6" s="101" t="s">
        <v>300</v>
      </c>
      <c r="CD6" s="101" t="s">
        <v>300</v>
      </c>
      <c r="CE6" s="101" t="s">
        <v>300</v>
      </c>
      <c r="CF6" s="101" t="s">
        <v>300</v>
      </c>
      <c r="CG6" s="101" t="s">
        <v>300</v>
      </c>
      <c r="CH6" s="101" t="s">
        <v>300</v>
      </c>
      <c r="CI6" s="101" t="s">
        <v>300</v>
      </c>
      <c r="CJ6" s="101" t="s">
        <v>300</v>
      </c>
      <c r="CK6" s="102" t="s">
        <v>300</v>
      </c>
      <c r="CL6" s="102" t="s">
        <v>300</v>
      </c>
      <c r="CM6" s="102" t="s">
        <v>300</v>
      </c>
      <c r="CN6" s="102" t="s">
        <v>300</v>
      </c>
      <c r="CO6" s="102" t="s">
        <v>300</v>
      </c>
      <c r="CP6" s="102" t="s">
        <v>300</v>
      </c>
      <c r="CQ6" s="101" t="s">
        <v>300</v>
      </c>
      <c r="CR6" s="101" t="s">
        <v>300</v>
      </c>
      <c r="CS6" s="102" t="s">
        <v>300</v>
      </c>
      <c r="CT6" s="102" t="s">
        <v>300</v>
      </c>
      <c r="CU6" s="102" t="s">
        <v>300</v>
      </c>
      <c r="CV6" s="102" t="s">
        <v>300</v>
      </c>
      <c r="CW6" s="101" t="s">
        <v>300</v>
      </c>
      <c r="CX6" s="101" t="s">
        <v>300</v>
      </c>
      <c r="CY6" s="101" t="s">
        <v>300</v>
      </c>
      <c r="CZ6" s="101" t="s">
        <v>300</v>
      </c>
      <c r="DA6" s="101" t="s">
        <v>300</v>
      </c>
      <c r="DB6" s="101" t="s">
        <v>300</v>
      </c>
      <c r="DC6" s="101" t="s">
        <v>300</v>
      </c>
      <c r="DD6" s="101" t="s">
        <v>300</v>
      </c>
      <c r="DE6" s="101" t="s">
        <v>300</v>
      </c>
      <c r="DF6" s="101" t="s">
        <v>300</v>
      </c>
      <c r="DG6" s="101" t="s">
        <v>300</v>
      </c>
      <c r="DH6" s="101" t="s">
        <v>300</v>
      </c>
      <c r="DI6" s="101" t="s">
        <v>300</v>
      </c>
      <c r="DJ6" s="101" t="s">
        <v>300</v>
      </c>
    </row>
    <row r="7" spans="1:114" s="50" customFormat="1" ht="12" customHeight="1">
      <c r="A7" s="48" t="s">
        <v>301</v>
      </c>
      <c r="B7" s="63" t="s">
        <v>302</v>
      </c>
      <c r="C7" s="48" t="s">
        <v>235</v>
      </c>
      <c r="D7" s="70">
        <f aca="true" t="shared" si="0" ref="D7:AK7">SUM(D8:D23)</f>
        <v>2692176</v>
      </c>
      <c r="E7" s="70">
        <f t="shared" si="0"/>
        <v>2349077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2109032</v>
      </c>
      <c r="J7" s="70">
        <f t="shared" si="0"/>
        <v>7611541</v>
      </c>
      <c r="K7" s="70">
        <f t="shared" si="0"/>
        <v>240045</v>
      </c>
      <c r="L7" s="70">
        <f t="shared" si="0"/>
        <v>343099</v>
      </c>
      <c r="M7" s="70">
        <f t="shared" si="0"/>
        <v>1762053</v>
      </c>
      <c r="N7" s="70">
        <f t="shared" si="0"/>
        <v>1748899</v>
      </c>
      <c r="O7" s="70">
        <f t="shared" si="0"/>
        <v>1522</v>
      </c>
      <c r="P7" s="70">
        <f t="shared" si="0"/>
        <v>0</v>
      </c>
      <c r="Q7" s="70">
        <f t="shared" si="0"/>
        <v>0</v>
      </c>
      <c r="R7" s="70">
        <f t="shared" si="0"/>
        <v>1676879</v>
      </c>
      <c r="S7" s="70">
        <f t="shared" si="0"/>
        <v>1267986</v>
      </c>
      <c r="T7" s="70">
        <f t="shared" si="0"/>
        <v>70498</v>
      </c>
      <c r="U7" s="70">
        <f t="shared" si="0"/>
        <v>13154</v>
      </c>
      <c r="V7" s="70">
        <f t="shared" si="0"/>
        <v>4454229</v>
      </c>
      <c r="W7" s="70">
        <f t="shared" si="0"/>
        <v>4097976</v>
      </c>
      <c r="X7" s="70">
        <f t="shared" si="0"/>
        <v>1522</v>
      </c>
      <c r="Y7" s="70">
        <f t="shared" si="0"/>
        <v>0</v>
      </c>
      <c r="Z7" s="70">
        <f t="shared" si="0"/>
        <v>0</v>
      </c>
      <c r="AA7" s="70">
        <f t="shared" si="0"/>
        <v>3785911</v>
      </c>
      <c r="AB7" s="70">
        <f t="shared" si="0"/>
        <v>8879527</v>
      </c>
      <c r="AC7" s="70">
        <f t="shared" si="0"/>
        <v>310543</v>
      </c>
      <c r="AD7" s="70">
        <f t="shared" si="0"/>
        <v>356253</v>
      </c>
      <c r="AE7" s="70">
        <f t="shared" si="0"/>
        <v>243909</v>
      </c>
      <c r="AF7" s="70">
        <f t="shared" si="0"/>
        <v>237822</v>
      </c>
      <c r="AG7" s="70">
        <f t="shared" si="0"/>
        <v>0</v>
      </c>
      <c r="AH7" s="70">
        <f t="shared" si="0"/>
        <v>225788</v>
      </c>
      <c r="AI7" s="70">
        <f t="shared" si="0"/>
        <v>12034</v>
      </c>
      <c r="AJ7" s="70">
        <f t="shared" si="0"/>
        <v>0</v>
      </c>
      <c r="AK7" s="70">
        <f t="shared" si="0"/>
        <v>6087</v>
      </c>
      <c r="AL7" s="71" t="s">
        <v>303</v>
      </c>
      <c r="AM7" s="70">
        <f aca="true" t="shared" si="1" ref="AM7:BB7">SUM(AM8:AM23)</f>
        <v>8748797</v>
      </c>
      <c r="AN7" s="70">
        <f t="shared" si="1"/>
        <v>1489887</v>
      </c>
      <c r="AO7" s="70">
        <f t="shared" si="1"/>
        <v>1306659</v>
      </c>
      <c r="AP7" s="70">
        <f t="shared" si="1"/>
        <v>28233</v>
      </c>
      <c r="AQ7" s="70">
        <f t="shared" si="1"/>
        <v>109622</v>
      </c>
      <c r="AR7" s="70">
        <f t="shared" si="1"/>
        <v>45373</v>
      </c>
      <c r="AS7" s="70">
        <f t="shared" si="1"/>
        <v>2411657</v>
      </c>
      <c r="AT7" s="70">
        <f t="shared" si="1"/>
        <v>38965</v>
      </c>
      <c r="AU7" s="70">
        <f t="shared" si="1"/>
        <v>2042387</v>
      </c>
      <c r="AV7" s="70">
        <f t="shared" si="1"/>
        <v>330305</v>
      </c>
      <c r="AW7" s="70">
        <f t="shared" si="1"/>
        <v>5477</v>
      </c>
      <c r="AX7" s="70">
        <f t="shared" si="1"/>
        <v>4841776</v>
      </c>
      <c r="AY7" s="70">
        <f t="shared" si="1"/>
        <v>1686396</v>
      </c>
      <c r="AZ7" s="70">
        <f t="shared" si="1"/>
        <v>2871151</v>
      </c>
      <c r="BA7" s="70">
        <f t="shared" si="1"/>
        <v>209355</v>
      </c>
      <c r="BB7" s="70">
        <f t="shared" si="1"/>
        <v>74874</v>
      </c>
      <c r="BC7" s="71" t="s">
        <v>303</v>
      </c>
      <c r="BD7" s="70">
        <f aca="true" t="shared" si="2" ref="BD7:BM7">SUM(BD8:BD23)</f>
        <v>0</v>
      </c>
      <c r="BE7" s="70">
        <f t="shared" si="2"/>
        <v>1311417</v>
      </c>
      <c r="BF7" s="70">
        <f t="shared" si="2"/>
        <v>10304123</v>
      </c>
      <c r="BG7" s="70">
        <f t="shared" si="2"/>
        <v>4817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4817</v>
      </c>
      <c r="BN7" s="71" t="s">
        <v>303</v>
      </c>
      <c r="BO7" s="70">
        <f aca="true" t="shared" si="3" ref="BO7:CD7">SUM(BO8:BO23)</f>
        <v>2937981</v>
      </c>
      <c r="BP7" s="70">
        <f t="shared" si="3"/>
        <v>1029548</v>
      </c>
      <c r="BQ7" s="70">
        <f t="shared" si="3"/>
        <v>789854</v>
      </c>
      <c r="BR7" s="70">
        <f t="shared" si="3"/>
        <v>172394</v>
      </c>
      <c r="BS7" s="70">
        <f t="shared" si="3"/>
        <v>67300</v>
      </c>
      <c r="BT7" s="70">
        <f t="shared" si="3"/>
        <v>0</v>
      </c>
      <c r="BU7" s="70">
        <f t="shared" si="3"/>
        <v>969616</v>
      </c>
      <c r="BV7" s="70">
        <f t="shared" si="3"/>
        <v>96594</v>
      </c>
      <c r="BW7" s="70">
        <f t="shared" si="3"/>
        <v>873022</v>
      </c>
      <c r="BX7" s="70">
        <f t="shared" si="3"/>
        <v>0</v>
      </c>
      <c r="BY7" s="70">
        <f t="shared" si="3"/>
        <v>10074</v>
      </c>
      <c r="BZ7" s="70">
        <f t="shared" si="3"/>
        <v>928743</v>
      </c>
      <c r="CA7" s="70">
        <f t="shared" si="3"/>
        <v>475006</v>
      </c>
      <c r="CB7" s="70">
        <f t="shared" si="3"/>
        <v>417482</v>
      </c>
      <c r="CC7" s="70">
        <f t="shared" si="3"/>
        <v>14628</v>
      </c>
      <c r="CD7" s="70">
        <f t="shared" si="3"/>
        <v>21627</v>
      </c>
      <c r="CE7" s="71" t="s">
        <v>303</v>
      </c>
      <c r="CF7" s="70">
        <f aca="true" t="shared" si="4" ref="CF7:CO7">SUM(CF8:CF23)</f>
        <v>0</v>
      </c>
      <c r="CG7" s="70">
        <f t="shared" si="4"/>
        <v>87241</v>
      </c>
      <c r="CH7" s="70">
        <f t="shared" si="4"/>
        <v>3030039</v>
      </c>
      <c r="CI7" s="70">
        <f t="shared" si="4"/>
        <v>248726</v>
      </c>
      <c r="CJ7" s="70">
        <f t="shared" si="4"/>
        <v>237822</v>
      </c>
      <c r="CK7" s="70">
        <f t="shared" si="4"/>
        <v>0</v>
      </c>
      <c r="CL7" s="70">
        <f t="shared" si="4"/>
        <v>225788</v>
      </c>
      <c r="CM7" s="70">
        <f t="shared" si="4"/>
        <v>12034</v>
      </c>
      <c r="CN7" s="70">
        <f t="shared" si="4"/>
        <v>0</v>
      </c>
      <c r="CO7" s="70">
        <f t="shared" si="4"/>
        <v>10904</v>
      </c>
      <c r="CP7" s="71" t="s">
        <v>303</v>
      </c>
      <c r="CQ7" s="70">
        <f aca="true" t="shared" si="5" ref="CQ7:DF7">SUM(CQ8:CQ23)</f>
        <v>11686778</v>
      </c>
      <c r="CR7" s="70">
        <f t="shared" si="5"/>
        <v>2519435</v>
      </c>
      <c r="CS7" s="70">
        <f t="shared" si="5"/>
        <v>2096513</v>
      </c>
      <c r="CT7" s="70">
        <f t="shared" si="5"/>
        <v>200627</v>
      </c>
      <c r="CU7" s="70">
        <f t="shared" si="5"/>
        <v>176922</v>
      </c>
      <c r="CV7" s="70">
        <f t="shared" si="5"/>
        <v>45373</v>
      </c>
      <c r="CW7" s="70">
        <f t="shared" si="5"/>
        <v>3381273</v>
      </c>
      <c r="CX7" s="70">
        <f t="shared" si="5"/>
        <v>135559</v>
      </c>
      <c r="CY7" s="70">
        <f t="shared" si="5"/>
        <v>2915409</v>
      </c>
      <c r="CZ7" s="70">
        <f t="shared" si="5"/>
        <v>330305</v>
      </c>
      <c r="DA7" s="70">
        <f t="shared" si="5"/>
        <v>15551</v>
      </c>
      <c r="DB7" s="70">
        <f t="shared" si="5"/>
        <v>5770519</v>
      </c>
      <c r="DC7" s="70">
        <f t="shared" si="5"/>
        <v>2161402</v>
      </c>
      <c r="DD7" s="70">
        <f t="shared" si="5"/>
        <v>3288633</v>
      </c>
      <c r="DE7" s="70">
        <f t="shared" si="5"/>
        <v>223983</v>
      </c>
      <c r="DF7" s="70">
        <f t="shared" si="5"/>
        <v>96501</v>
      </c>
      <c r="DG7" s="71" t="s">
        <v>303</v>
      </c>
      <c r="DH7" s="70">
        <f>SUM(DH8:DH23)</f>
        <v>0</v>
      </c>
      <c r="DI7" s="70">
        <f>SUM(DI8:DI23)</f>
        <v>1398658</v>
      </c>
      <c r="DJ7" s="70">
        <f>SUM(DJ8:DJ23)</f>
        <v>13334162</v>
      </c>
    </row>
    <row r="8" spans="1:114" s="50" customFormat="1" ht="12" customHeight="1">
      <c r="A8" s="51" t="s">
        <v>304</v>
      </c>
      <c r="B8" s="64" t="s">
        <v>305</v>
      </c>
      <c r="C8" s="51" t="s">
        <v>306</v>
      </c>
      <c r="D8" s="72">
        <f aca="true" t="shared" si="6" ref="D8:D23">SUM(E8,+L8)</f>
        <v>68863</v>
      </c>
      <c r="E8" s="72">
        <f aca="true" t="shared" si="7" ref="E8:E23">SUM(F8:I8)+K8</f>
        <v>68863</v>
      </c>
      <c r="F8" s="72">
        <v>0</v>
      </c>
      <c r="G8" s="72">
        <v>0</v>
      </c>
      <c r="H8" s="72">
        <v>0</v>
      </c>
      <c r="I8" s="72">
        <v>68863</v>
      </c>
      <c r="J8" s="72">
        <v>215167</v>
      </c>
      <c r="K8" s="72">
        <v>0</v>
      </c>
      <c r="L8" s="72"/>
      <c r="M8" s="72">
        <f aca="true" t="shared" si="8" ref="M8:M23">SUM(N8,+U8)</f>
        <v>147914</v>
      </c>
      <c r="N8" s="72">
        <f aca="true" t="shared" si="9" ref="N8:N23">SUM(O8:R8)+T8</f>
        <v>147914</v>
      </c>
      <c r="O8" s="72">
        <v>0</v>
      </c>
      <c r="P8" s="72">
        <v>0</v>
      </c>
      <c r="Q8" s="72">
        <v>0</v>
      </c>
      <c r="R8" s="72">
        <v>147914</v>
      </c>
      <c r="S8" s="72">
        <v>61833</v>
      </c>
      <c r="T8" s="72">
        <v>0</v>
      </c>
      <c r="U8" s="72"/>
      <c r="V8" s="72">
        <f aca="true" t="shared" si="10" ref="V8:V23">+SUM(D8,M8)</f>
        <v>216777</v>
      </c>
      <c r="W8" s="72">
        <f aca="true" t="shared" si="11" ref="W8:W23">+SUM(E8,N8)</f>
        <v>216777</v>
      </c>
      <c r="X8" s="72">
        <f aca="true" t="shared" si="12" ref="X8:X23">+SUM(F8,O8)</f>
        <v>0</v>
      </c>
      <c r="Y8" s="72">
        <f aca="true" t="shared" si="13" ref="Y8:Y23">+SUM(G8,P8)</f>
        <v>0</v>
      </c>
      <c r="Z8" s="72">
        <f aca="true" t="shared" si="14" ref="Z8:Z23">+SUM(H8,Q8)</f>
        <v>0</v>
      </c>
      <c r="AA8" s="72">
        <f aca="true" t="shared" si="15" ref="AA8:AA23">+SUM(I8,R8)</f>
        <v>216777</v>
      </c>
      <c r="AB8" s="72">
        <f aca="true" t="shared" si="16" ref="AB8:AB23">+SUM(J8,S8)</f>
        <v>277000</v>
      </c>
      <c r="AC8" s="72">
        <f aca="true" t="shared" si="17" ref="AC8:AC23">+SUM(K8,T8)</f>
        <v>0</v>
      </c>
      <c r="AD8" s="72">
        <f aca="true" t="shared" si="18" ref="AD8:AD23">+SUM(L8,U8)</f>
        <v>0</v>
      </c>
      <c r="AE8" s="72">
        <f aca="true" t="shared" si="19" ref="AE8:AE23">SUM(AF8,+AK8)</f>
        <v>0</v>
      </c>
      <c r="AF8" s="72">
        <f aca="true" t="shared" si="20" ref="AF8:AF2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303</v>
      </c>
      <c r="AM8" s="72">
        <f aca="true" t="shared" si="21" ref="AM8:AM23">SUM(AN8,AS8,AW8,AX8,BD8)</f>
        <v>252525</v>
      </c>
      <c r="AN8" s="72">
        <f aca="true" t="shared" si="22" ref="AN8:AN23">SUM(AO8:AR8)</f>
        <v>123983</v>
      </c>
      <c r="AO8" s="72">
        <v>123983</v>
      </c>
      <c r="AP8" s="72">
        <v>0</v>
      </c>
      <c r="AQ8" s="72">
        <v>0</v>
      </c>
      <c r="AR8" s="72">
        <v>0</v>
      </c>
      <c r="AS8" s="72">
        <f aca="true" t="shared" si="23" ref="AS8:AS23">SUM(AT8:AV8)</f>
        <v>77838</v>
      </c>
      <c r="AT8" s="72">
        <v>24403</v>
      </c>
      <c r="AU8" s="72">
        <v>41169</v>
      </c>
      <c r="AV8" s="72">
        <v>12266</v>
      </c>
      <c r="AW8" s="72">
        <v>5477</v>
      </c>
      <c r="AX8" s="72">
        <f aca="true" t="shared" si="24" ref="AX8:AX23">SUM(AY8:BB8)</f>
        <v>45227</v>
      </c>
      <c r="AY8" s="72">
        <v>15939</v>
      </c>
      <c r="AZ8" s="72">
        <v>21685</v>
      </c>
      <c r="BA8" s="72">
        <v>7603</v>
      </c>
      <c r="BB8" s="72">
        <v>0</v>
      </c>
      <c r="BC8" s="73" t="s">
        <v>303</v>
      </c>
      <c r="BD8" s="72">
        <v>0</v>
      </c>
      <c r="BE8" s="72">
        <v>31505</v>
      </c>
      <c r="BF8" s="72">
        <f aca="true" t="shared" si="25" ref="BF8:BF23">SUM(AE8,+AM8,+BE8)</f>
        <v>284030</v>
      </c>
      <c r="BG8" s="72">
        <f aca="true" t="shared" si="26" ref="BG8:BG23">SUM(BH8,+BM8)</f>
        <v>0</v>
      </c>
      <c r="BH8" s="72">
        <f aca="true" t="shared" si="27" ref="BH8:BH2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303</v>
      </c>
      <c r="BO8" s="72">
        <f aca="true" t="shared" si="28" ref="BO8:BO23">SUM(BP8,BU8,BY8,BZ8,CF8)</f>
        <v>202649</v>
      </c>
      <c r="BP8" s="72">
        <f aca="true" t="shared" si="29" ref="BP8:BP23">SUM(BQ8:BT8)</f>
        <v>115476</v>
      </c>
      <c r="BQ8" s="72">
        <v>115476</v>
      </c>
      <c r="BR8" s="72">
        <v>0</v>
      </c>
      <c r="BS8" s="72">
        <v>0</v>
      </c>
      <c r="BT8" s="72">
        <v>0</v>
      </c>
      <c r="BU8" s="72">
        <f aca="true" t="shared" si="30" ref="BU8:BU23">SUM(BV8:BX8)</f>
        <v>51766</v>
      </c>
      <c r="BV8" s="72">
        <v>10650</v>
      </c>
      <c r="BW8" s="72">
        <v>41116</v>
      </c>
      <c r="BX8" s="72">
        <v>0</v>
      </c>
      <c r="BY8" s="72">
        <v>4988</v>
      </c>
      <c r="BZ8" s="72">
        <f aca="true" t="shared" si="31" ref="BZ8:BZ23">SUM(CA8:CD8)</f>
        <v>30419</v>
      </c>
      <c r="CA8" s="72">
        <v>1047</v>
      </c>
      <c r="CB8" s="72">
        <v>29372</v>
      </c>
      <c r="CC8" s="72">
        <v>0</v>
      </c>
      <c r="CD8" s="72">
        <v>0</v>
      </c>
      <c r="CE8" s="73" t="s">
        <v>303</v>
      </c>
      <c r="CF8" s="72">
        <v>0</v>
      </c>
      <c r="CG8" s="72">
        <v>7098</v>
      </c>
      <c r="CH8" s="72">
        <f aca="true" t="shared" si="32" ref="CH8:CH23">SUM(BG8,+BO8,+CG8)</f>
        <v>209747</v>
      </c>
      <c r="CI8" s="72">
        <f aca="true" t="shared" si="33" ref="CI8:CI23">SUM(AE8,+BG8)</f>
        <v>0</v>
      </c>
      <c r="CJ8" s="72">
        <f aca="true" t="shared" si="34" ref="CJ8:CJ23">SUM(AF8,+BH8)</f>
        <v>0</v>
      </c>
      <c r="CK8" s="72">
        <f aca="true" t="shared" si="35" ref="CK8:CK23">SUM(AG8,+BI8)</f>
        <v>0</v>
      </c>
      <c r="CL8" s="72">
        <f aca="true" t="shared" si="36" ref="CL8:CL23">SUM(AH8,+BJ8)</f>
        <v>0</v>
      </c>
      <c r="CM8" s="72">
        <f aca="true" t="shared" si="37" ref="CM8:CM23">SUM(AI8,+BK8)</f>
        <v>0</v>
      </c>
      <c r="CN8" s="72">
        <f aca="true" t="shared" si="38" ref="CN8:CN23">SUM(AJ8,+BL8)</f>
        <v>0</v>
      </c>
      <c r="CO8" s="72">
        <f aca="true" t="shared" si="39" ref="CO8:CO23">SUM(AK8,+BM8)</f>
        <v>0</v>
      </c>
      <c r="CP8" s="73" t="s">
        <v>303</v>
      </c>
      <c r="CQ8" s="72">
        <f aca="true" t="shared" si="40" ref="CQ8:CQ23">SUM(AM8,+BO8)</f>
        <v>455174</v>
      </c>
      <c r="CR8" s="72">
        <f aca="true" t="shared" si="41" ref="CR8:CR23">SUM(AN8,+BP8)</f>
        <v>239459</v>
      </c>
      <c r="CS8" s="72">
        <f aca="true" t="shared" si="42" ref="CS8:CS23">SUM(AO8,+BQ8)</f>
        <v>239459</v>
      </c>
      <c r="CT8" s="72">
        <f aca="true" t="shared" si="43" ref="CT8:CT23">SUM(AP8,+BR8)</f>
        <v>0</v>
      </c>
      <c r="CU8" s="72">
        <f aca="true" t="shared" si="44" ref="CU8:CU23">SUM(AQ8,+BS8)</f>
        <v>0</v>
      </c>
      <c r="CV8" s="72">
        <f aca="true" t="shared" si="45" ref="CV8:CV23">SUM(AR8,+BT8)</f>
        <v>0</v>
      </c>
      <c r="CW8" s="72">
        <f aca="true" t="shared" si="46" ref="CW8:CW23">SUM(AS8,+BU8)</f>
        <v>129604</v>
      </c>
      <c r="CX8" s="72">
        <f aca="true" t="shared" si="47" ref="CX8:CX23">SUM(AT8,+BV8)</f>
        <v>35053</v>
      </c>
      <c r="CY8" s="72">
        <f aca="true" t="shared" si="48" ref="CY8:CY23">SUM(AU8,+BW8)</f>
        <v>82285</v>
      </c>
      <c r="CZ8" s="72">
        <f aca="true" t="shared" si="49" ref="CZ8:CZ23">SUM(AV8,+BX8)</f>
        <v>12266</v>
      </c>
      <c r="DA8" s="72">
        <f aca="true" t="shared" si="50" ref="DA8:DA23">SUM(AW8,+BY8)</f>
        <v>10465</v>
      </c>
      <c r="DB8" s="72">
        <f aca="true" t="shared" si="51" ref="DB8:DB23">SUM(AX8,+BZ8)</f>
        <v>75646</v>
      </c>
      <c r="DC8" s="72">
        <f aca="true" t="shared" si="52" ref="DC8:DC23">SUM(AY8,+CA8)</f>
        <v>16986</v>
      </c>
      <c r="DD8" s="72">
        <f aca="true" t="shared" si="53" ref="DD8:DD23">SUM(AZ8,+CB8)</f>
        <v>51057</v>
      </c>
      <c r="DE8" s="72">
        <f aca="true" t="shared" si="54" ref="DE8:DE23">SUM(BA8,+CC8)</f>
        <v>7603</v>
      </c>
      <c r="DF8" s="72">
        <f aca="true" t="shared" si="55" ref="DF8:DF23">SUM(BB8,+CD8)</f>
        <v>0</v>
      </c>
      <c r="DG8" s="73" t="s">
        <v>303</v>
      </c>
      <c r="DH8" s="72">
        <f aca="true" t="shared" si="56" ref="DH8:DH23">SUM(BD8,+CF8)</f>
        <v>0</v>
      </c>
      <c r="DI8" s="72">
        <f aca="true" t="shared" si="57" ref="DI8:DI23">SUM(BE8,+CG8)</f>
        <v>38603</v>
      </c>
      <c r="DJ8" s="72">
        <f aca="true" t="shared" si="58" ref="DJ8:DJ23">SUM(BF8,+CH8)</f>
        <v>493777</v>
      </c>
    </row>
    <row r="9" spans="1:114" s="50" customFormat="1" ht="12" customHeight="1">
      <c r="A9" s="51" t="s">
        <v>304</v>
      </c>
      <c r="B9" s="64" t="s">
        <v>307</v>
      </c>
      <c r="C9" s="51" t="s">
        <v>308</v>
      </c>
      <c r="D9" s="72">
        <f t="shared" si="6"/>
        <v>579255</v>
      </c>
      <c r="E9" s="72">
        <f t="shared" si="7"/>
        <v>395159</v>
      </c>
      <c r="F9" s="72">
        <v>0</v>
      </c>
      <c r="G9" s="72">
        <v>0</v>
      </c>
      <c r="H9" s="72">
        <v>0</v>
      </c>
      <c r="I9" s="72">
        <v>395159</v>
      </c>
      <c r="J9" s="72">
        <v>451957</v>
      </c>
      <c r="K9" s="72">
        <v>0</v>
      </c>
      <c r="L9" s="72">
        <v>184096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579255</v>
      </c>
      <c r="W9" s="72">
        <f t="shared" si="11"/>
        <v>395159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395159</v>
      </c>
      <c r="AB9" s="72">
        <f t="shared" si="16"/>
        <v>451957</v>
      </c>
      <c r="AC9" s="72">
        <f t="shared" si="17"/>
        <v>0</v>
      </c>
      <c r="AD9" s="72">
        <f t="shared" si="18"/>
        <v>184096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303</v>
      </c>
      <c r="AM9" s="72">
        <f t="shared" si="21"/>
        <v>804709</v>
      </c>
      <c r="AN9" s="72">
        <f t="shared" si="22"/>
        <v>169385</v>
      </c>
      <c r="AO9" s="72">
        <v>104857</v>
      </c>
      <c r="AP9" s="72">
        <v>0</v>
      </c>
      <c r="AQ9" s="72">
        <v>40330</v>
      </c>
      <c r="AR9" s="72">
        <v>24198</v>
      </c>
      <c r="AS9" s="72">
        <f t="shared" si="23"/>
        <v>94480</v>
      </c>
      <c r="AT9" s="72">
        <v>0</v>
      </c>
      <c r="AU9" s="72">
        <v>81647</v>
      </c>
      <c r="AV9" s="72">
        <v>12833</v>
      </c>
      <c r="AW9" s="72">
        <v>0</v>
      </c>
      <c r="AX9" s="72">
        <f t="shared" si="24"/>
        <v>540844</v>
      </c>
      <c r="AY9" s="72">
        <v>0</v>
      </c>
      <c r="AZ9" s="72">
        <v>521281</v>
      </c>
      <c r="BA9" s="72">
        <v>15505</v>
      </c>
      <c r="BB9" s="72">
        <v>4058</v>
      </c>
      <c r="BC9" s="73" t="s">
        <v>303</v>
      </c>
      <c r="BD9" s="72">
        <v>0</v>
      </c>
      <c r="BE9" s="72">
        <v>226503</v>
      </c>
      <c r="BF9" s="72">
        <f t="shared" si="25"/>
        <v>1031212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303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303</v>
      </c>
      <c r="CF9" s="72">
        <v>0</v>
      </c>
      <c r="CG9" s="72">
        <v>0</v>
      </c>
      <c r="CH9" s="72">
        <f t="shared" si="32"/>
        <v>0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303</v>
      </c>
      <c r="CQ9" s="72">
        <f t="shared" si="40"/>
        <v>804709</v>
      </c>
      <c r="CR9" s="72">
        <f t="shared" si="41"/>
        <v>169385</v>
      </c>
      <c r="CS9" s="72">
        <f t="shared" si="42"/>
        <v>104857</v>
      </c>
      <c r="CT9" s="72">
        <f t="shared" si="43"/>
        <v>0</v>
      </c>
      <c r="CU9" s="72">
        <f t="shared" si="44"/>
        <v>40330</v>
      </c>
      <c r="CV9" s="72">
        <f t="shared" si="45"/>
        <v>24198</v>
      </c>
      <c r="CW9" s="72">
        <f t="shared" si="46"/>
        <v>94480</v>
      </c>
      <c r="CX9" s="72">
        <f t="shared" si="47"/>
        <v>0</v>
      </c>
      <c r="CY9" s="72">
        <f t="shared" si="48"/>
        <v>81647</v>
      </c>
      <c r="CZ9" s="72">
        <f t="shared" si="49"/>
        <v>12833</v>
      </c>
      <c r="DA9" s="72">
        <f t="shared" si="50"/>
        <v>0</v>
      </c>
      <c r="DB9" s="72">
        <f t="shared" si="51"/>
        <v>540844</v>
      </c>
      <c r="DC9" s="72">
        <f t="shared" si="52"/>
        <v>0</v>
      </c>
      <c r="DD9" s="72">
        <f t="shared" si="53"/>
        <v>521281</v>
      </c>
      <c r="DE9" s="72">
        <f t="shared" si="54"/>
        <v>15505</v>
      </c>
      <c r="DF9" s="72">
        <f t="shared" si="55"/>
        <v>4058</v>
      </c>
      <c r="DG9" s="73" t="s">
        <v>303</v>
      </c>
      <c r="DH9" s="72">
        <f t="shared" si="56"/>
        <v>0</v>
      </c>
      <c r="DI9" s="72">
        <f t="shared" si="57"/>
        <v>226503</v>
      </c>
      <c r="DJ9" s="72">
        <f t="shared" si="58"/>
        <v>1031212</v>
      </c>
    </row>
    <row r="10" spans="1:114" s="50" customFormat="1" ht="12" customHeight="1">
      <c r="A10" s="51" t="s">
        <v>304</v>
      </c>
      <c r="B10" s="64" t="s">
        <v>309</v>
      </c>
      <c r="C10" s="51" t="s">
        <v>310</v>
      </c>
      <c r="D10" s="72">
        <f t="shared" si="6"/>
        <v>195310</v>
      </c>
      <c r="E10" s="72">
        <f t="shared" si="7"/>
        <v>166826</v>
      </c>
      <c r="F10" s="72">
        <v>0</v>
      </c>
      <c r="G10" s="72">
        <v>0</v>
      </c>
      <c r="H10" s="72">
        <v>0</v>
      </c>
      <c r="I10" s="72">
        <v>160599</v>
      </c>
      <c r="J10" s="72">
        <v>930312</v>
      </c>
      <c r="K10" s="72">
        <v>6227</v>
      </c>
      <c r="L10" s="72">
        <v>28484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195310</v>
      </c>
      <c r="W10" s="72">
        <f t="shared" si="11"/>
        <v>166826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160599</v>
      </c>
      <c r="AB10" s="72">
        <f t="shared" si="16"/>
        <v>930312</v>
      </c>
      <c r="AC10" s="72">
        <f t="shared" si="17"/>
        <v>6227</v>
      </c>
      <c r="AD10" s="72">
        <f t="shared" si="18"/>
        <v>28484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303</v>
      </c>
      <c r="AM10" s="72">
        <f t="shared" si="21"/>
        <v>1052410</v>
      </c>
      <c r="AN10" s="72">
        <f t="shared" si="22"/>
        <v>154743</v>
      </c>
      <c r="AO10" s="72">
        <v>154743</v>
      </c>
      <c r="AP10" s="72">
        <v>0</v>
      </c>
      <c r="AQ10" s="72">
        <v>0</v>
      </c>
      <c r="AR10" s="72">
        <v>0</v>
      </c>
      <c r="AS10" s="72">
        <f t="shared" si="23"/>
        <v>390775</v>
      </c>
      <c r="AT10" s="72">
        <v>0</v>
      </c>
      <c r="AU10" s="72">
        <v>388422</v>
      </c>
      <c r="AV10" s="72">
        <v>2353</v>
      </c>
      <c r="AW10" s="72">
        <v>0</v>
      </c>
      <c r="AX10" s="72">
        <f t="shared" si="24"/>
        <v>506892</v>
      </c>
      <c r="AY10" s="72">
        <v>16698</v>
      </c>
      <c r="AZ10" s="72">
        <v>481313</v>
      </c>
      <c r="BA10" s="72">
        <v>8881</v>
      </c>
      <c r="BB10" s="72">
        <v>0</v>
      </c>
      <c r="BC10" s="73" t="s">
        <v>303</v>
      </c>
      <c r="BD10" s="72">
        <v>0</v>
      </c>
      <c r="BE10" s="72">
        <v>73212</v>
      </c>
      <c r="BF10" s="72">
        <f t="shared" si="25"/>
        <v>1125622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303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303</v>
      </c>
      <c r="CF10" s="72">
        <v>0</v>
      </c>
      <c r="CG10" s="72">
        <v>0</v>
      </c>
      <c r="CH10" s="72">
        <f t="shared" si="32"/>
        <v>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303</v>
      </c>
      <c r="CQ10" s="72">
        <f t="shared" si="40"/>
        <v>1052410</v>
      </c>
      <c r="CR10" s="72">
        <f t="shared" si="41"/>
        <v>154743</v>
      </c>
      <c r="CS10" s="72">
        <f t="shared" si="42"/>
        <v>154743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390775</v>
      </c>
      <c r="CX10" s="72">
        <f t="shared" si="47"/>
        <v>0</v>
      </c>
      <c r="CY10" s="72">
        <f t="shared" si="48"/>
        <v>388422</v>
      </c>
      <c r="CZ10" s="72">
        <f t="shared" si="49"/>
        <v>2353</v>
      </c>
      <c r="DA10" s="72">
        <f t="shared" si="50"/>
        <v>0</v>
      </c>
      <c r="DB10" s="72">
        <f t="shared" si="51"/>
        <v>506892</v>
      </c>
      <c r="DC10" s="72">
        <f t="shared" si="52"/>
        <v>16698</v>
      </c>
      <c r="DD10" s="72">
        <f t="shared" si="53"/>
        <v>481313</v>
      </c>
      <c r="DE10" s="72">
        <f t="shared" si="54"/>
        <v>8881</v>
      </c>
      <c r="DF10" s="72">
        <f t="shared" si="55"/>
        <v>0</v>
      </c>
      <c r="DG10" s="73" t="s">
        <v>303</v>
      </c>
      <c r="DH10" s="72">
        <f t="shared" si="56"/>
        <v>0</v>
      </c>
      <c r="DI10" s="72">
        <f t="shared" si="57"/>
        <v>73212</v>
      </c>
      <c r="DJ10" s="72">
        <f t="shared" si="58"/>
        <v>1125622</v>
      </c>
    </row>
    <row r="11" spans="1:114" s="50" customFormat="1" ht="12" customHeight="1">
      <c r="A11" s="51" t="s">
        <v>304</v>
      </c>
      <c r="B11" s="64" t="s">
        <v>311</v>
      </c>
      <c r="C11" s="51" t="s">
        <v>312</v>
      </c>
      <c r="D11" s="72">
        <f t="shared" si="6"/>
        <v>288047</v>
      </c>
      <c r="E11" s="72">
        <f t="shared" si="7"/>
        <v>288047</v>
      </c>
      <c r="F11" s="72">
        <v>0</v>
      </c>
      <c r="G11" s="72">
        <v>0</v>
      </c>
      <c r="H11" s="72">
        <v>0</v>
      </c>
      <c r="I11" s="72">
        <v>162217</v>
      </c>
      <c r="J11" s="72">
        <v>884000</v>
      </c>
      <c r="K11" s="72">
        <v>125830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288047</v>
      </c>
      <c r="W11" s="72">
        <f t="shared" si="11"/>
        <v>288047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162217</v>
      </c>
      <c r="AB11" s="72">
        <f t="shared" si="16"/>
        <v>884000</v>
      </c>
      <c r="AC11" s="72">
        <f t="shared" si="17"/>
        <v>125830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303</v>
      </c>
      <c r="AM11" s="72">
        <f t="shared" si="21"/>
        <v>401065</v>
      </c>
      <c r="AN11" s="72">
        <f t="shared" si="22"/>
        <v>86032</v>
      </c>
      <c r="AO11" s="72">
        <v>86032</v>
      </c>
      <c r="AP11" s="72">
        <v>0</v>
      </c>
      <c r="AQ11" s="72">
        <v>0</v>
      </c>
      <c r="AR11" s="72">
        <v>0</v>
      </c>
      <c r="AS11" s="72">
        <f t="shared" si="23"/>
        <v>89575</v>
      </c>
      <c r="AT11" s="72">
        <v>1434</v>
      </c>
      <c r="AU11" s="72">
        <v>82579</v>
      </c>
      <c r="AV11" s="72">
        <v>5562</v>
      </c>
      <c r="AW11" s="72">
        <v>0</v>
      </c>
      <c r="AX11" s="72">
        <f t="shared" si="24"/>
        <v>225458</v>
      </c>
      <c r="AY11" s="72">
        <v>63731</v>
      </c>
      <c r="AZ11" s="72">
        <v>113925</v>
      </c>
      <c r="BA11" s="72">
        <v>1796</v>
      </c>
      <c r="BB11" s="72">
        <v>46006</v>
      </c>
      <c r="BC11" s="73" t="s">
        <v>303</v>
      </c>
      <c r="BD11" s="72">
        <v>0</v>
      </c>
      <c r="BE11" s="72">
        <v>770982</v>
      </c>
      <c r="BF11" s="72">
        <f t="shared" si="25"/>
        <v>1172047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303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303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303</v>
      </c>
      <c r="CQ11" s="72">
        <f t="shared" si="40"/>
        <v>401065</v>
      </c>
      <c r="CR11" s="72">
        <f t="shared" si="41"/>
        <v>86032</v>
      </c>
      <c r="CS11" s="72">
        <f t="shared" si="42"/>
        <v>86032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89575</v>
      </c>
      <c r="CX11" s="72">
        <f t="shared" si="47"/>
        <v>1434</v>
      </c>
      <c r="CY11" s="72">
        <f t="shared" si="48"/>
        <v>82579</v>
      </c>
      <c r="CZ11" s="72">
        <f t="shared" si="49"/>
        <v>5562</v>
      </c>
      <c r="DA11" s="72">
        <f t="shared" si="50"/>
        <v>0</v>
      </c>
      <c r="DB11" s="72">
        <f t="shared" si="51"/>
        <v>225458</v>
      </c>
      <c r="DC11" s="72">
        <f t="shared" si="52"/>
        <v>63731</v>
      </c>
      <c r="DD11" s="72">
        <f t="shared" si="53"/>
        <v>113925</v>
      </c>
      <c r="DE11" s="72">
        <f t="shared" si="54"/>
        <v>1796</v>
      </c>
      <c r="DF11" s="72">
        <f t="shared" si="55"/>
        <v>46006</v>
      </c>
      <c r="DG11" s="73" t="s">
        <v>303</v>
      </c>
      <c r="DH11" s="72">
        <f t="shared" si="56"/>
        <v>0</v>
      </c>
      <c r="DI11" s="72">
        <f t="shared" si="57"/>
        <v>770982</v>
      </c>
      <c r="DJ11" s="72">
        <f t="shared" si="58"/>
        <v>1172047</v>
      </c>
    </row>
    <row r="12" spans="1:114" s="50" customFormat="1" ht="12" customHeight="1">
      <c r="A12" s="53" t="s">
        <v>304</v>
      </c>
      <c r="B12" s="54" t="s">
        <v>313</v>
      </c>
      <c r="C12" s="53" t="s">
        <v>314</v>
      </c>
      <c r="D12" s="74">
        <f t="shared" si="6"/>
        <v>180959</v>
      </c>
      <c r="E12" s="74">
        <f t="shared" si="7"/>
        <v>179830</v>
      </c>
      <c r="F12" s="74">
        <v>0</v>
      </c>
      <c r="G12" s="74">
        <v>0</v>
      </c>
      <c r="H12" s="74">
        <v>0</v>
      </c>
      <c r="I12" s="74">
        <v>179830</v>
      </c>
      <c r="J12" s="74">
        <v>1545681</v>
      </c>
      <c r="K12" s="74">
        <v>0</v>
      </c>
      <c r="L12" s="74">
        <v>1129</v>
      </c>
      <c r="M12" s="74">
        <f t="shared" si="8"/>
        <v>27703</v>
      </c>
      <c r="N12" s="74">
        <f t="shared" si="9"/>
        <v>27703</v>
      </c>
      <c r="O12" s="74">
        <v>0</v>
      </c>
      <c r="P12" s="74">
        <v>0</v>
      </c>
      <c r="Q12" s="74">
        <v>0</v>
      </c>
      <c r="R12" s="74">
        <v>27703</v>
      </c>
      <c r="S12" s="74">
        <v>240012</v>
      </c>
      <c r="T12" s="74">
        <v>0</v>
      </c>
      <c r="U12" s="74">
        <v>0</v>
      </c>
      <c r="V12" s="74">
        <f t="shared" si="10"/>
        <v>208662</v>
      </c>
      <c r="W12" s="74">
        <f t="shared" si="11"/>
        <v>207533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207533</v>
      </c>
      <c r="AB12" s="74">
        <f t="shared" si="16"/>
        <v>1785693</v>
      </c>
      <c r="AC12" s="74">
        <f t="shared" si="17"/>
        <v>0</v>
      </c>
      <c r="AD12" s="74">
        <f t="shared" si="18"/>
        <v>1129</v>
      </c>
      <c r="AE12" s="74">
        <f t="shared" si="19"/>
        <v>2856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2856</v>
      </c>
      <c r="AL12" s="75" t="s">
        <v>303</v>
      </c>
      <c r="AM12" s="74">
        <f t="shared" si="21"/>
        <v>1712923</v>
      </c>
      <c r="AN12" s="74">
        <f t="shared" si="22"/>
        <v>70043</v>
      </c>
      <c r="AO12" s="74">
        <v>70043</v>
      </c>
      <c r="AP12" s="74">
        <v>0</v>
      </c>
      <c r="AQ12" s="74">
        <v>0</v>
      </c>
      <c r="AR12" s="74">
        <v>0</v>
      </c>
      <c r="AS12" s="74">
        <f t="shared" si="23"/>
        <v>378798</v>
      </c>
      <c r="AT12" s="74">
        <v>0</v>
      </c>
      <c r="AU12" s="74">
        <v>378798</v>
      </c>
      <c r="AV12" s="74">
        <v>0</v>
      </c>
      <c r="AW12" s="74">
        <v>0</v>
      </c>
      <c r="AX12" s="74">
        <f t="shared" si="24"/>
        <v>1264082</v>
      </c>
      <c r="AY12" s="74">
        <v>540263</v>
      </c>
      <c r="AZ12" s="74">
        <v>600583</v>
      </c>
      <c r="BA12" s="74">
        <v>117783</v>
      </c>
      <c r="BB12" s="74">
        <v>5453</v>
      </c>
      <c r="BC12" s="75" t="s">
        <v>303</v>
      </c>
      <c r="BD12" s="74">
        <v>0</v>
      </c>
      <c r="BE12" s="74">
        <v>10861</v>
      </c>
      <c r="BF12" s="74">
        <f t="shared" si="25"/>
        <v>1726640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303</v>
      </c>
      <c r="BO12" s="74">
        <f t="shared" si="28"/>
        <v>242167</v>
      </c>
      <c r="BP12" s="74">
        <f t="shared" si="29"/>
        <v>22958</v>
      </c>
      <c r="BQ12" s="74">
        <v>22958</v>
      </c>
      <c r="BR12" s="74">
        <v>0</v>
      </c>
      <c r="BS12" s="74">
        <v>0</v>
      </c>
      <c r="BT12" s="74">
        <v>0</v>
      </c>
      <c r="BU12" s="74">
        <f t="shared" si="30"/>
        <v>144055</v>
      </c>
      <c r="BV12" s="74">
        <v>0</v>
      </c>
      <c r="BW12" s="74">
        <v>144055</v>
      </c>
      <c r="BX12" s="74">
        <v>0</v>
      </c>
      <c r="BY12" s="74">
        <v>0</v>
      </c>
      <c r="BZ12" s="74">
        <f t="shared" si="31"/>
        <v>75154</v>
      </c>
      <c r="CA12" s="74">
        <v>0</v>
      </c>
      <c r="CB12" s="74">
        <v>61861</v>
      </c>
      <c r="CC12" s="74">
        <v>5943</v>
      </c>
      <c r="CD12" s="74">
        <v>7350</v>
      </c>
      <c r="CE12" s="75" t="s">
        <v>303</v>
      </c>
      <c r="CF12" s="74">
        <v>0</v>
      </c>
      <c r="CG12" s="74">
        <v>25548</v>
      </c>
      <c r="CH12" s="74">
        <f t="shared" si="32"/>
        <v>267715</v>
      </c>
      <c r="CI12" s="74">
        <f t="shared" si="33"/>
        <v>2856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2856</v>
      </c>
      <c r="CP12" s="75" t="s">
        <v>303</v>
      </c>
      <c r="CQ12" s="74">
        <f t="shared" si="40"/>
        <v>1955090</v>
      </c>
      <c r="CR12" s="74">
        <f t="shared" si="41"/>
        <v>93001</v>
      </c>
      <c r="CS12" s="74">
        <f t="shared" si="42"/>
        <v>93001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522853</v>
      </c>
      <c r="CX12" s="74">
        <f t="shared" si="47"/>
        <v>0</v>
      </c>
      <c r="CY12" s="74">
        <f t="shared" si="48"/>
        <v>522853</v>
      </c>
      <c r="CZ12" s="74">
        <f t="shared" si="49"/>
        <v>0</v>
      </c>
      <c r="DA12" s="74">
        <f t="shared" si="50"/>
        <v>0</v>
      </c>
      <c r="DB12" s="74">
        <f t="shared" si="51"/>
        <v>1339236</v>
      </c>
      <c r="DC12" s="74">
        <f t="shared" si="52"/>
        <v>540263</v>
      </c>
      <c r="DD12" s="74">
        <f t="shared" si="53"/>
        <v>662444</v>
      </c>
      <c r="DE12" s="74">
        <f t="shared" si="54"/>
        <v>123726</v>
      </c>
      <c r="DF12" s="74">
        <f t="shared" si="55"/>
        <v>12803</v>
      </c>
      <c r="DG12" s="75" t="s">
        <v>303</v>
      </c>
      <c r="DH12" s="74">
        <f t="shared" si="56"/>
        <v>0</v>
      </c>
      <c r="DI12" s="74">
        <f t="shared" si="57"/>
        <v>36409</v>
      </c>
      <c r="DJ12" s="74">
        <f t="shared" si="58"/>
        <v>1994355</v>
      </c>
    </row>
    <row r="13" spans="1:114" s="50" customFormat="1" ht="12" customHeight="1">
      <c r="A13" s="53" t="s">
        <v>304</v>
      </c>
      <c r="B13" s="54" t="s">
        <v>315</v>
      </c>
      <c r="C13" s="53" t="s">
        <v>316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13154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330990</v>
      </c>
      <c r="T13" s="74">
        <v>0</v>
      </c>
      <c r="U13" s="74">
        <v>13154</v>
      </c>
      <c r="V13" s="74">
        <f t="shared" si="10"/>
        <v>13154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330990</v>
      </c>
      <c r="AC13" s="74">
        <f t="shared" si="17"/>
        <v>0</v>
      </c>
      <c r="AD13" s="74">
        <f t="shared" si="18"/>
        <v>13154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303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303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303</v>
      </c>
      <c r="BO13" s="74">
        <f t="shared" si="28"/>
        <v>331675</v>
      </c>
      <c r="BP13" s="74">
        <f t="shared" si="29"/>
        <v>70854</v>
      </c>
      <c r="BQ13" s="74">
        <v>70854</v>
      </c>
      <c r="BR13" s="74">
        <v>0</v>
      </c>
      <c r="BS13" s="74">
        <v>0</v>
      </c>
      <c r="BT13" s="74">
        <v>0</v>
      </c>
      <c r="BU13" s="74">
        <f t="shared" si="30"/>
        <v>171874</v>
      </c>
      <c r="BV13" s="74">
        <v>0</v>
      </c>
      <c r="BW13" s="74">
        <v>171874</v>
      </c>
      <c r="BX13" s="74">
        <v>0</v>
      </c>
      <c r="BY13" s="74">
        <v>0</v>
      </c>
      <c r="BZ13" s="74">
        <f t="shared" si="31"/>
        <v>88947</v>
      </c>
      <c r="CA13" s="74">
        <v>0</v>
      </c>
      <c r="CB13" s="74">
        <v>88947</v>
      </c>
      <c r="CC13" s="74">
        <v>0</v>
      </c>
      <c r="CD13" s="74">
        <v>0</v>
      </c>
      <c r="CE13" s="75" t="s">
        <v>303</v>
      </c>
      <c r="CF13" s="74">
        <v>0</v>
      </c>
      <c r="CG13" s="74">
        <v>12469</v>
      </c>
      <c r="CH13" s="74">
        <f t="shared" si="32"/>
        <v>344144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303</v>
      </c>
      <c r="CQ13" s="74">
        <f t="shared" si="40"/>
        <v>331675</v>
      </c>
      <c r="CR13" s="74">
        <f t="shared" si="41"/>
        <v>70854</v>
      </c>
      <c r="CS13" s="74">
        <f t="shared" si="42"/>
        <v>70854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171874</v>
      </c>
      <c r="CX13" s="74">
        <f t="shared" si="47"/>
        <v>0</v>
      </c>
      <c r="CY13" s="74">
        <f t="shared" si="48"/>
        <v>171874</v>
      </c>
      <c r="CZ13" s="74">
        <f t="shared" si="49"/>
        <v>0</v>
      </c>
      <c r="DA13" s="74">
        <f t="shared" si="50"/>
        <v>0</v>
      </c>
      <c r="DB13" s="74">
        <f t="shared" si="51"/>
        <v>88947</v>
      </c>
      <c r="DC13" s="74">
        <f t="shared" si="52"/>
        <v>0</v>
      </c>
      <c r="DD13" s="74">
        <f t="shared" si="53"/>
        <v>88947</v>
      </c>
      <c r="DE13" s="74">
        <f t="shared" si="54"/>
        <v>0</v>
      </c>
      <c r="DF13" s="74">
        <f t="shared" si="55"/>
        <v>0</v>
      </c>
      <c r="DG13" s="75" t="s">
        <v>303</v>
      </c>
      <c r="DH13" s="74">
        <f t="shared" si="56"/>
        <v>0</v>
      </c>
      <c r="DI13" s="74">
        <f t="shared" si="57"/>
        <v>12469</v>
      </c>
      <c r="DJ13" s="74">
        <f t="shared" si="58"/>
        <v>344144</v>
      </c>
    </row>
    <row r="14" spans="1:114" s="50" customFormat="1" ht="12" customHeight="1">
      <c r="A14" s="53" t="s">
        <v>304</v>
      </c>
      <c r="B14" s="54" t="s">
        <v>317</v>
      </c>
      <c r="C14" s="53" t="s">
        <v>318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13770</v>
      </c>
      <c r="N14" s="74">
        <f t="shared" si="9"/>
        <v>13770</v>
      </c>
      <c r="O14" s="74">
        <v>0</v>
      </c>
      <c r="P14" s="74">
        <v>0</v>
      </c>
      <c r="Q14" s="74">
        <v>0</v>
      </c>
      <c r="R14" s="74">
        <v>13770</v>
      </c>
      <c r="S14" s="74">
        <v>117726</v>
      </c>
      <c r="T14" s="74">
        <v>0</v>
      </c>
      <c r="U14" s="74">
        <v>0</v>
      </c>
      <c r="V14" s="74">
        <f t="shared" si="10"/>
        <v>13770</v>
      </c>
      <c r="W14" s="74">
        <f t="shared" si="11"/>
        <v>13770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13770</v>
      </c>
      <c r="AB14" s="74">
        <f t="shared" si="16"/>
        <v>117726</v>
      </c>
      <c r="AC14" s="74">
        <f t="shared" si="17"/>
        <v>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303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303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303</v>
      </c>
      <c r="BO14" s="74">
        <f t="shared" si="28"/>
        <v>125467</v>
      </c>
      <c r="BP14" s="74">
        <f t="shared" si="29"/>
        <v>56221</v>
      </c>
      <c r="BQ14" s="74">
        <v>56221</v>
      </c>
      <c r="BR14" s="74">
        <v>0</v>
      </c>
      <c r="BS14" s="74">
        <v>0</v>
      </c>
      <c r="BT14" s="74">
        <v>0</v>
      </c>
      <c r="BU14" s="74">
        <f t="shared" si="30"/>
        <v>44473</v>
      </c>
      <c r="BV14" s="74">
        <v>0</v>
      </c>
      <c r="BW14" s="74">
        <v>44473</v>
      </c>
      <c r="BX14" s="74">
        <v>0</v>
      </c>
      <c r="BY14" s="74">
        <v>0</v>
      </c>
      <c r="BZ14" s="74">
        <f t="shared" si="31"/>
        <v>24773</v>
      </c>
      <c r="CA14" s="74">
        <v>0</v>
      </c>
      <c r="CB14" s="74">
        <v>24633</v>
      </c>
      <c r="CC14" s="74">
        <v>140</v>
      </c>
      <c r="CD14" s="74">
        <v>0</v>
      </c>
      <c r="CE14" s="75" t="s">
        <v>303</v>
      </c>
      <c r="CF14" s="74">
        <v>0</v>
      </c>
      <c r="CG14" s="74">
        <v>6029</v>
      </c>
      <c r="CH14" s="74">
        <f t="shared" si="32"/>
        <v>131496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303</v>
      </c>
      <c r="CQ14" s="74">
        <f t="shared" si="40"/>
        <v>125467</v>
      </c>
      <c r="CR14" s="74">
        <f t="shared" si="41"/>
        <v>56221</v>
      </c>
      <c r="CS14" s="74">
        <f t="shared" si="42"/>
        <v>56221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44473</v>
      </c>
      <c r="CX14" s="74">
        <f t="shared" si="47"/>
        <v>0</v>
      </c>
      <c r="CY14" s="74">
        <f t="shared" si="48"/>
        <v>44473</v>
      </c>
      <c r="CZ14" s="74">
        <f t="shared" si="49"/>
        <v>0</v>
      </c>
      <c r="DA14" s="74">
        <f t="shared" si="50"/>
        <v>0</v>
      </c>
      <c r="DB14" s="74">
        <f t="shared" si="51"/>
        <v>24773</v>
      </c>
      <c r="DC14" s="74">
        <f t="shared" si="52"/>
        <v>0</v>
      </c>
      <c r="DD14" s="74">
        <f t="shared" si="53"/>
        <v>24633</v>
      </c>
      <c r="DE14" s="74">
        <f t="shared" si="54"/>
        <v>140</v>
      </c>
      <c r="DF14" s="74">
        <f t="shared" si="55"/>
        <v>0</v>
      </c>
      <c r="DG14" s="75" t="s">
        <v>303</v>
      </c>
      <c r="DH14" s="74">
        <f t="shared" si="56"/>
        <v>0</v>
      </c>
      <c r="DI14" s="74">
        <f t="shared" si="57"/>
        <v>6029</v>
      </c>
      <c r="DJ14" s="74">
        <f t="shared" si="58"/>
        <v>131496</v>
      </c>
    </row>
    <row r="15" spans="1:114" s="50" customFormat="1" ht="12" customHeight="1">
      <c r="A15" s="53" t="s">
        <v>304</v>
      </c>
      <c r="B15" s="54" t="s">
        <v>319</v>
      </c>
      <c r="C15" s="53" t="s">
        <v>320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303357</v>
      </c>
      <c r="N15" s="74">
        <f t="shared" si="9"/>
        <v>303357</v>
      </c>
      <c r="O15" s="74">
        <v>1522</v>
      </c>
      <c r="P15" s="74">
        <v>0</v>
      </c>
      <c r="Q15" s="74">
        <v>0</v>
      </c>
      <c r="R15" s="74">
        <v>301835</v>
      </c>
      <c r="S15" s="74">
        <v>130762</v>
      </c>
      <c r="T15" s="74">
        <v>0</v>
      </c>
      <c r="U15" s="74">
        <v>0</v>
      </c>
      <c r="V15" s="74">
        <f t="shared" si="10"/>
        <v>303357</v>
      </c>
      <c r="W15" s="74">
        <f t="shared" si="11"/>
        <v>303357</v>
      </c>
      <c r="X15" s="74">
        <f t="shared" si="12"/>
        <v>1522</v>
      </c>
      <c r="Y15" s="74">
        <f t="shared" si="13"/>
        <v>0</v>
      </c>
      <c r="Z15" s="74">
        <f t="shared" si="14"/>
        <v>0</v>
      </c>
      <c r="AA15" s="74">
        <f t="shared" si="15"/>
        <v>301835</v>
      </c>
      <c r="AB15" s="74">
        <f t="shared" si="16"/>
        <v>130762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303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303</v>
      </c>
      <c r="BD15" s="74">
        <v>0</v>
      </c>
      <c r="BE15" s="74">
        <v>0</v>
      </c>
      <c r="BF15" s="74">
        <f t="shared" si="25"/>
        <v>0</v>
      </c>
      <c r="BG15" s="74">
        <f t="shared" si="26"/>
        <v>4817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4817</v>
      </c>
      <c r="BN15" s="75" t="s">
        <v>303</v>
      </c>
      <c r="BO15" s="74">
        <f t="shared" si="28"/>
        <v>409084</v>
      </c>
      <c r="BP15" s="74">
        <f t="shared" si="29"/>
        <v>143870</v>
      </c>
      <c r="BQ15" s="74">
        <v>143870</v>
      </c>
      <c r="BR15" s="74">
        <v>0</v>
      </c>
      <c r="BS15" s="74">
        <v>0</v>
      </c>
      <c r="BT15" s="74">
        <v>0</v>
      </c>
      <c r="BU15" s="74">
        <f t="shared" si="30"/>
        <v>137275</v>
      </c>
      <c r="BV15" s="74">
        <v>1808</v>
      </c>
      <c r="BW15" s="74">
        <v>135467</v>
      </c>
      <c r="BX15" s="74">
        <v>0</v>
      </c>
      <c r="BY15" s="74">
        <v>0</v>
      </c>
      <c r="BZ15" s="74">
        <f t="shared" si="31"/>
        <v>127939</v>
      </c>
      <c r="CA15" s="74">
        <v>73175</v>
      </c>
      <c r="CB15" s="74">
        <v>51920</v>
      </c>
      <c r="CC15" s="74">
        <v>2844</v>
      </c>
      <c r="CD15" s="74">
        <v>0</v>
      </c>
      <c r="CE15" s="75" t="s">
        <v>303</v>
      </c>
      <c r="CF15" s="74">
        <v>0</v>
      </c>
      <c r="CG15" s="74">
        <v>20218</v>
      </c>
      <c r="CH15" s="74">
        <f t="shared" si="32"/>
        <v>434119</v>
      </c>
      <c r="CI15" s="74">
        <f t="shared" si="33"/>
        <v>4817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4817</v>
      </c>
      <c r="CP15" s="75" t="s">
        <v>303</v>
      </c>
      <c r="CQ15" s="74">
        <f t="shared" si="40"/>
        <v>409084</v>
      </c>
      <c r="CR15" s="74">
        <f t="shared" si="41"/>
        <v>143870</v>
      </c>
      <c r="CS15" s="74">
        <f t="shared" si="42"/>
        <v>143870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137275</v>
      </c>
      <c r="CX15" s="74">
        <f t="shared" si="47"/>
        <v>1808</v>
      </c>
      <c r="CY15" s="74">
        <f t="shared" si="48"/>
        <v>135467</v>
      </c>
      <c r="CZ15" s="74">
        <f t="shared" si="49"/>
        <v>0</v>
      </c>
      <c r="DA15" s="74">
        <f t="shared" si="50"/>
        <v>0</v>
      </c>
      <c r="DB15" s="74">
        <f t="shared" si="51"/>
        <v>127939</v>
      </c>
      <c r="DC15" s="74">
        <f t="shared" si="52"/>
        <v>73175</v>
      </c>
      <c r="DD15" s="74">
        <f t="shared" si="53"/>
        <v>51920</v>
      </c>
      <c r="DE15" s="74">
        <f t="shared" si="54"/>
        <v>2844</v>
      </c>
      <c r="DF15" s="74">
        <f t="shared" si="55"/>
        <v>0</v>
      </c>
      <c r="DG15" s="75" t="s">
        <v>303</v>
      </c>
      <c r="DH15" s="74">
        <f t="shared" si="56"/>
        <v>0</v>
      </c>
      <c r="DI15" s="74">
        <f t="shared" si="57"/>
        <v>20218</v>
      </c>
      <c r="DJ15" s="74">
        <f t="shared" si="58"/>
        <v>434119</v>
      </c>
    </row>
    <row r="16" spans="1:114" s="50" customFormat="1" ht="12" customHeight="1">
      <c r="A16" s="53" t="s">
        <v>304</v>
      </c>
      <c r="B16" s="54" t="s">
        <v>321</v>
      </c>
      <c r="C16" s="53" t="s">
        <v>322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366418</v>
      </c>
      <c r="N16" s="74">
        <f t="shared" si="9"/>
        <v>366418</v>
      </c>
      <c r="O16" s="74">
        <v>0</v>
      </c>
      <c r="P16" s="74">
        <v>0</v>
      </c>
      <c r="Q16" s="74">
        <v>0</v>
      </c>
      <c r="R16" s="74">
        <v>366418</v>
      </c>
      <c r="S16" s="74">
        <v>198077</v>
      </c>
      <c r="T16" s="74">
        <v>0</v>
      </c>
      <c r="U16" s="74">
        <v>0</v>
      </c>
      <c r="V16" s="74">
        <f t="shared" si="10"/>
        <v>366418</v>
      </c>
      <c r="W16" s="74">
        <f t="shared" si="11"/>
        <v>366418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366418</v>
      </c>
      <c r="AB16" s="74">
        <f t="shared" si="16"/>
        <v>198077</v>
      </c>
      <c r="AC16" s="74">
        <f t="shared" si="17"/>
        <v>0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303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303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303</v>
      </c>
      <c r="BO16" s="74">
        <f t="shared" si="28"/>
        <v>563986</v>
      </c>
      <c r="BP16" s="74">
        <f t="shared" si="29"/>
        <v>285788</v>
      </c>
      <c r="BQ16" s="74">
        <v>103085</v>
      </c>
      <c r="BR16" s="74">
        <v>134552</v>
      </c>
      <c r="BS16" s="74">
        <v>48151</v>
      </c>
      <c r="BT16" s="74">
        <v>0</v>
      </c>
      <c r="BU16" s="74">
        <f t="shared" si="30"/>
        <v>182001</v>
      </c>
      <c r="BV16" s="74">
        <v>29237</v>
      </c>
      <c r="BW16" s="74">
        <v>152764</v>
      </c>
      <c r="BX16" s="74">
        <v>0</v>
      </c>
      <c r="BY16" s="74">
        <v>5086</v>
      </c>
      <c r="BZ16" s="74">
        <f t="shared" si="31"/>
        <v>91111</v>
      </c>
      <c r="CA16" s="74">
        <v>87764</v>
      </c>
      <c r="CB16" s="74">
        <v>3347</v>
      </c>
      <c r="CC16" s="74">
        <v>0</v>
      </c>
      <c r="CD16" s="74">
        <v>0</v>
      </c>
      <c r="CE16" s="75" t="s">
        <v>303</v>
      </c>
      <c r="CF16" s="74">
        <v>0</v>
      </c>
      <c r="CG16" s="74">
        <v>509</v>
      </c>
      <c r="CH16" s="74">
        <f t="shared" si="32"/>
        <v>564495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303</v>
      </c>
      <c r="CQ16" s="74">
        <f t="shared" si="40"/>
        <v>563986</v>
      </c>
      <c r="CR16" s="74">
        <f t="shared" si="41"/>
        <v>285788</v>
      </c>
      <c r="CS16" s="74">
        <f t="shared" si="42"/>
        <v>103085</v>
      </c>
      <c r="CT16" s="74">
        <f t="shared" si="43"/>
        <v>134552</v>
      </c>
      <c r="CU16" s="74">
        <f t="shared" si="44"/>
        <v>48151</v>
      </c>
      <c r="CV16" s="74">
        <f t="shared" si="45"/>
        <v>0</v>
      </c>
      <c r="CW16" s="74">
        <f t="shared" si="46"/>
        <v>182001</v>
      </c>
      <c r="CX16" s="74">
        <f t="shared" si="47"/>
        <v>29237</v>
      </c>
      <c r="CY16" s="74">
        <f t="shared" si="48"/>
        <v>152764</v>
      </c>
      <c r="CZ16" s="74">
        <f t="shared" si="49"/>
        <v>0</v>
      </c>
      <c r="DA16" s="74">
        <f t="shared" si="50"/>
        <v>5086</v>
      </c>
      <c r="DB16" s="74">
        <f t="shared" si="51"/>
        <v>91111</v>
      </c>
      <c r="DC16" s="74">
        <f t="shared" si="52"/>
        <v>87764</v>
      </c>
      <c r="DD16" s="74">
        <f t="shared" si="53"/>
        <v>3347</v>
      </c>
      <c r="DE16" s="74">
        <f t="shared" si="54"/>
        <v>0</v>
      </c>
      <c r="DF16" s="74">
        <f t="shared" si="55"/>
        <v>0</v>
      </c>
      <c r="DG16" s="75" t="s">
        <v>303</v>
      </c>
      <c r="DH16" s="74">
        <f t="shared" si="56"/>
        <v>0</v>
      </c>
      <c r="DI16" s="74">
        <f t="shared" si="57"/>
        <v>509</v>
      </c>
      <c r="DJ16" s="74">
        <f t="shared" si="58"/>
        <v>564495</v>
      </c>
    </row>
    <row r="17" spans="1:114" s="50" customFormat="1" ht="12" customHeight="1">
      <c r="A17" s="53" t="s">
        <v>304</v>
      </c>
      <c r="B17" s="54" t="s">
        <v>323</v>
      </c>
      <c r="C17" s="53" t="s">
        <v>324</v>
      </c>
      <c r="D17" s="74">
        <f t="shared" si="6"/>
        <v>134270</v>
      </c>
      <c r="E17" s="74">
        <f t="shared" si="7"/>
        <v>134270</v>
      </c>
      <c r="F17" s="74">
        <v>0</v>
      </c>
      <c r="G17" s="74">
        <v>0</v>
      </c>
      <c r="H17" s="74">
        <v>0</v>
      </c>
      <c r="I17" s="74">
        <v>134270</v>
      </c>
      <c r="J17" s="74">
        <v>393626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134270</v>
      </c>
      <c r="W17" s="74">
        <f t="shared" si="11"/>
        <v>134270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134270</v>
      </c>
      <c r="AB17" s="74">
        <f t="shared" si="16"/>
        <v>393626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303</v>
      </c>
      <c r="AM17" s="74">
        <f t="shared" si="21"/>
        <v>527896</v>
      </c>
      <c r="AN17" s="74">
        <f t="shared" si="22"/>
        <v>127048</v>
      </c>
      <c r="AO17" s="74">
        <v>35291</v>
      </c>
      <c r="AP17" s="74">
        <v>28233</v>
      </c>
      <c r="AQ17" s="74">
        <v>42349</v>
      </c>
      <c r="AR17" s="74">
        <v>21175</v>
      </c>
      <c r="AS17" s="74">
        <f t="shared" si="23"/>
        <v>272944</v>
      </c>
      <c r="AT17" s="74">
        <v>11873</v>
      </c>
      <c r="AU17" s="74">
        <v>250694</v>
      </c>
      <c r="AV17" s="74">
        <v>10377</v>
      </c>
      <c r="AW17" s="74">
        <v>0</v>
      </c>
      <c r="AX17" s="74">
        <f t="shared" si="24"/>
        <v>127904</v>
      </c>
      <c r="AY17" s="74">
        <v>69439</v>
      </c>
      <c r="AZ17" s="74">
        <v>48873</v>
      </c>
      <c r="BA17" s="74">
        <v>0</v>
      </c>
      <c r="BB17" s="74">
        <v>9592</v>
      </c>
      <c r="BC17" s="75" t="s">
        <v>303</v>
      </c>
      <c r="BD17" s="74">
        <v>0</v>
      </c>
      <c r="BE17" s="74">
        <v>0</v>
      </c>
      <c r="BF17" s="74">
        <f t="shared" si="25"/>
        <v>527896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303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303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303</v>
      </c>
      <c r="CQ17" s="74">
        <f t="shared" si="40"/>
        <v>527896</v>
      </c>
      <c r="CR17" s="74">
        <f t="shared" si="41"/>
        <v>127048</v>
      </c>
      <c r="CS17" s="74">
        <f t="shared" si="42"/>
        <v>35291</v>
      </c>
      <c r="CT17" s="74">
        <f t="shared" si="43"/>
        <v>28233</v>
      </c>
      <c r="CU17" s="74">
        <f t="shared" si="44"/>
        <v>42349</v>
      </c>
      <c r="CV17" s="74">
        <f t="shared" si="45"/>
        <v>21175</v>
      </c>
      <c r="CW17" s="74">
        <f t="shared" si="46"/>
        <v>272944</v>
      </c>
      <c r="CX17" s="74">
        <f t="shared" si="47"/>
        <v>11873</v>
      </c>
      <c r="CY17" s="74">
        <f t="shared" si="48"/>
        <v>250694</v>
      </c>
      <c r="CZ17" s="74">
        <f t="shared" si="49"/>
        <v>10377</v>
      </c>
      <c r="DA17" s="74">
        <f t="shared" si="50"/>
        <v>0</v>
      </c>
      <c r="DB17" s="74">
        <f t="shared" si="51"/>
        <v>127904</v>
      </c>
      <c r="DC17" s="74">
        <f t="shared" si="52"/>
        <v>69439</v>
      </c>
      <c r="DD17" s="74">
        <f t="shared" si="53"/>
        <v>48873</v>
      </c>
      <c r="DE17" s="74">
        <f t="shared" si="54"/>
        <v>0</v>
      </c>
      <c r="DF17" s="74">
        <f t="shared" si="55"/>
        <v>9592</v>
      </c>
      <c r="DG17" s="75" t="s">
        <v>303</v>
      </c>
      <c r="DH17" s="74">
        <f t="shared" si="56"/>
        <v>0</v>
      </c>
      <c r="DI17" s="74">
        <f t="shared" si="57"/>
        <v>0</v>
      </c>
      <c r="DJ17" s="74">
        <f t="shared" si="58"/>
        <v>527896</v>
      </c>
    </row>
    <row r="18" spans="1:114" s="50" customFormat="1" ht="12" customHeight="1">
      <c r="A18" s="53" t="s">
        <v>304</v>
      </c>
      <c r="B18" s="54" t="s">
        <v>325</v>
      </c>
      <c r="C18" s="53" t="s">
        <v>326</v>
      </c>
      <c r="D18" s="74">
        <f t="shared" si="6"/>
        <v>52211</v>
      </c>
      <c r="E18" s="74">
        <f t="shared" si="7"/>
        <v>16929</v>
      </c>
      <c r="F18" s="74">
        <v>0</v>
      </c>
      <c r="G18" s="74">
        <v>0</v>
      </c>
      <c r="H18" s="74">
        <v>0</v>
      </c>
      <c r="I18" s="74">
        <v>1588</v>
      </c>
      <c r="J18" s="74">
        <v>26102</v>
      </c>
      <c r="K18" s="74">
        <v>15341</v>
      </c>
      <c r="L18" s="74">
        <v>35282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52211</v>
      </c>
      <c r="W18" s="74">
        <f t="shared" si="11"/>
        <v>16929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1588</v>
      </c>
      <c r="AB18" s="74">
        <f t="shared" si="16"/>
        <v>26102</v>
      </c>
      <c r="AC18" s="74">
        <f t="shared" si="17"/>
        <v>15341</v>
      </c>
      <c r="AD18" s="74">
        <f t="shared" si="18"/>
        <v>35282</v>
      </c>
      <c r="AE18" s="74">
        <f t="shared" si="19"/>
        <v>3231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3231</v>
      </c>
      <c r="AL18" s="75" t="s">
        <v>303</v>
      </c>
      <c r="AM18" s="74">
        <f t="shared" si="21"/>
        <v>47505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15629</v>
      </c>
      <c r="AT18" s="74">
        <v>0</v>
      </c>
      <c r="AU18" s="74">
        <v>15629</v>
      </c>
      <c r="AV18" s="74">
        <v>0</v>
      </c>
      <c r="AW18" s="74">
        <v>0</v>
      </c>
      <c r="AX18" s="74">
        <f t="shared" si="24"/>
        <v>31876</v>
      </c>
      <c r="AY18" s="74">
        <v>0</v>
      </c>
      <c r="AZ18" s="74">
        <v>31876</v>
      </c>
      <c r="BA18" s="74">
        <v>0</v>
      </c>
      <c r="BB18" s="74">
        <v>0</v>
      </c>
      <c r="BC18" s="75" t="s">
        <v>303</v>
      </c>
      <c r="BD18" s="74">
        <v>0</v>
      </c>
      <c r="BE18" s="74">
        <v>27983</v>
      </c>
      <c r="BF18" s="74">
        <f t="shared" si="25"/>
        <v>78719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303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303</v>
      </c>
      <c r="CF18" s="74">
        <v>0</v>
      </c>
      <c r="CG18" s="74">
        <v>0</v>
      </c>
      <c r="CH18" s="74">
        <f t="shared" si="32"/>
        <v>0</v>
      </c>
      <c r="CI18" s="74">
        <f t="shared" si="33"/>
        <v>3231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3231</v>
      </c>
      <c r="CP18" s="75" t="s">
        <v>303</v>
      </c>
      <c r="CQ18" s="74">
        <f t="shared" si="40"/>
        <v>47505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15629</v>
      </c>
      <c r="CX18" s="74">
        <f t="shared" si="47"/>
        <v>0</v>
      </c>
      <c r="CY18" s="74">
        <f t="shared" si="48"/>
        <v>15629</v>
      </c>
      <c r="CZ18" s="74">
        <f t="shared" si="49"/>
        <v>0</v>
      </c>
      <c r="DA18" s="74">
        <f t="shared" si="50"/>
        <v>0</v>
      </c>
      <c r="DB18" s="74">
        <f t="shared" si="51"/>
        <v>31876</v>
      </c>
      <c r="DC18" s="74">
        <f t="shared" si="52"/>
        <v>0</v>
      </c>
      <c r="DD18" s="74">
        <f t="shared" si="53"/>
        <v>31876</v>
      </c>
      <c r="DE18" s="74">
        <f t="shared" si="54"/>
        <v>0</v>
      </c>
      <c r="DF18" s="74">
        <f t="shared" si="55"/>
        <v>0</v>
      </c>
      <c r="DG18" s="75" t="s">
        <v>303</v>
      </c>
      <c r="DH18" s="74">
        <f t="shared" si="56"/>
        <v>0</v>
      </c>
      <c r="DI18" s="74">
        <f t="shared" si="57"/>
        <v>27983</v>
      </c>
      <c r="DJ18" s="74">
        <f t="shared" si="58"/>
        <v>78719</v>
      </c>
    </row>
    <row r="19" spans="1:114" s="50" customFormat="1" ht="12" customHeight="1">
      <c r="A19" s="53" t="s">
        <v>304</v>
      </c>
      <c r="B19" s="54" t="s">
        <v>327</v>
      </c>
      <c r="C19" s="53" t="s">
        <v>328</v>
      </c>
      <c r="D19" s="74">
        <f t="shared" si="6"/>
        <v>3398</v>
      </c>
      <c r="E19" s="74">
        <f t="shared" si="7"/>
        <v>3398</v>
      </c>
      <c r="F19" s="74">
        <v>0</v>
      </c>
      <c r="G19" s="74">
        <v>0</v>
      </c>
      <c r="H19" s="74">
        <v>0</v>
      </c>
      <c r="I19" s="74">
        <v>3316</v>
      </c>
      <c r="J19" s="74">
        <v>138232</v>
      </c>
      <c r="K19" s="74">
        <v>82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3398</v>
      </c>
      <c r="W19" s="74">
        <f t="shared" si="11"/>
        <v>3398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3316</v>
      </c>
      <c r="AB19" s="74">
        <f t="shared" si="16"/>
        <v>138232</v>
      </c>
      <c r="AC19" s="74">
        <f t="shared" si="17"/>
        <v>82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303</v>
      </c>
      <c r="AM19" s="74">
        <f t="shared" si="21"/>
        <v>95665</v>
      </c>
      <c r="AN19" s="74">
        <f t="shared" si="22"/>
        <v>52539</v>
      </c>
      <c r="AO19" s="74">
        <v>52539</v>
      </c>
      <c r="AP19" s="74">
        <v>0</v>
      </c>
      <c r="AQ19" s="74">
        <v>0</v>
      </c>
      <c r="AR19" s="74">
        <v>0</v>
      </c>
      <c r="AS19" s="74">
        <f t="shared" si="23"/>
        <v>43126</v>
      </c>
      <c r="AT19" s="74">
        <v>0</v>
      </c>
      <c r="AU19" s="74">
        <v>26511</v>
      </c>
      <c r="AV19" s="74">
        <v>16615</v>
      </c>
      <c r="AW19" s="74">
        <v>0</v>
      </c>
      <c r="AX19" s="74">
        <f t="shared" si="24"/>
        <v>0</v>
      </c>
      <c r="AY19" s="74">
        <v>0</v>
      </c>
      <c r="AZ19" s="74">
        <v>0</v>
      </c>
      <c r="BA19" s="74">
        <v>0</v>
      </c>
      <c r="BB19" s="74">
        <v>0</v>
      </c>
      <c r="BC19" s="75" t="s">
        <v>303</v>
      </c>
      <c r="BD19" s="74">
        <v>0</v>
      </c>
      <c r="BE19" s="74">
        <v>45965</v>
      </c>
      <c r="BF19" s="74">
        <f t="shared" si="25"/>
        <v>141630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303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303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303</v>
      </c>
      <c r="CQ19" s="74">
        <f t="shared" si="40"/>
        <v>95665</v>
      </c>
      <c r="CR19" s="74">
        <f t="shared" si="41"/>
        <v>52539</v>
      </c>
      <c r="CS19" s="74">
        <f t="shared" si="42"/>
        <v>52539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43126</v>
      </c>
      <c r="CX19" s="74">
        <f t="shared" si="47"/>
        <v>0</v>
      </c>
      <c r="CY19" s="74">
        <f t="shared" si="48"/>
        <v>26511</v>
      </c>
      <c r="CZ19" s="74">
        <f t="shared" si="49"/>
        <v>16615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5" t="s">
        <v>303</v>
      </c>
      <c r="DH19" s="74">
        <f t="shared" si="56"/>
        <v>0</v>
      </c>
      <c r="DI19" s="74">
        <f t="shared" si="57"/>
        <v>45965</v>
      </c>
      <c r="DJ19" s="74">
        <f t="shared" si="58"/>
        <v>141630</v>
      </c>
    </row>
    <row r="20" spans="1:114" s="50" customFormat="1" ht="12" customHeight="1">
      <c r="A20" s="53" t="s">
        <v>304</v>
      </c>
      <c r="B20" s="54" t="s">
        <v>329</v>
      </c>
      <c r="C20" s="53" t="s">
        <v>330</v>
      </c>
      <c r="D20" s="74">
        <f t="shared" si="6"/>
        <v>641621</v>
      </c>
      <c r="E20" s="74">
        <f t="shared" si="7"/>
        <v>641621</v>
      </c>
      <c r="F20" s="74">
        <v>0</v>
      </c>
      <c r="G20" s="74">
        <v>0</v>
      </c>
      <c r="H20" s="74">
        <v>0</v>
      </c>
      <c r="I20" s="74">
        <v>549056</v>
      </c>
      <c r="J20" s="74">
        <v>878980</v>
      </c>
      <c r="K20" s="74">
        <v>92565</v>
      </c>
      <c r="L20" s="74">
        <v>0</v>
      </c>
      <c r="M20" s="74">
        <f t="shared" si="8"/>
        <v>190477</v>
      </c>
      <c r="N20" s="74">
        <f t="shared" si="9"/>
        <v>190477</v>
      </c>
      <c r="O20" s="74">
        <v>0</v>
      </c>
      <c r="P20" s="74">
        <v>0</v>
      </c>
      <c r="Q20" s="74">
        <v>0</v>
      </c>
      <c r="R20" s="74">
        <v>190477</v>
      </c>
      <c r="S20" s="74">
        <v>0</v>
      </c>
      <c r="T20" s="74">
        <v>0</v>
      </c>
      <c r="U20" s="74">
        <v>0</v>
      </c>
      <c r="V20" s="74">
        <f t="shared" si="10"/>
        <v>832098</v>
      </c>
      <c r="W20" s="74">
        <f t="shared" si="11"/>
        <v>832098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739533</v>
      </c>
      <c r="AB20" s="74">
        <f t="shared" si="16"/>
        <v>878980</v>
      </c>
      <c r="AC20" s="74">
        <f t="shared" si="17"/>
        <v>92565</v>
      </c>
      <c r="AD20" s="74">
        <f t="shared" si="18"/>
        <v>0</v>
      </c>
      <c r="AE20" s="74">
        <f t="shared" si="19"/>
        <v>116308</v>
      </c>
      <c r="AF20" s="74">
        <f t="shared" si="20"/>
        <v>116308</v>
      </c>
      <c r="AG20" s="74">
        <v>0</v>
      </c>
      <c r="AH20" s="74">
        <v>116308</v>
      </c>
      <c r="AI20" s="74">
        <v>0</v>
      </c>
      <c r="AJ20" s="74">
        <v>0</v>
      </c>
      <c r="AK20" s="74">
        <v>0</v>
      </c>
      <c r="AL20" s="75" t="s">
        <v>303</v>
      </c>
      <c r="AM20" s="74">
        <f t="shared" si="21"/>
        <v>1360620</v>
      </c>
      <c r="AN20" s="74">
        <f t="shared" si="22"/>
        <v>178940</v>
      </c>
      <c r="AO20" s="74">
        <v>151997</v>
      </c>
      <c r="AP20" s="74">
        <v>0</v>
      </c>
      <c r="AQ20" s="74">
        <v>26943</v>
      </c>
      <c r="AR20" s="74">
        <v>0</v>
      </c>
      <c r="AS20" s="74">
        <f t="shared" si="23"/>
        <v>234540</v>
      </c>
      <c r="AT20" s="74">
        <v>0</v>
      </c>
      <c r="AU20" s="74">
        <v>168639</v>
      </c>
      <c r="AV20" s="74">
        <v>65901</v>
      </c>
      <c r="AW20" s="74">
        <v>0</v>
      </c>
      <c r="AX20" s="74">
        <f t="shared" si="24"/>
        <v>947140</v>
      </c>
      <c r="AY20" s="74">
        <v>417065</v>
      </c>
      <c r="AZ20" s="74">
        <v>502633</v>
      </c>
      <c r="BA20" s="74">
        <v>27442</v>
      </c>
      <c r="BB20" s="74">
        <v>0</v>
      </c>
      <c r="BC20" s="75" t="s">
        <v>303</v>
      </c>
      <c r="BD20" s="74">
        <v>0</v>
      </c>
      <c r="BE20" s="74">
        <v>43673</v>
      </c>
      <c r="BF20" s="74">
        <f t="shared" si="25"/>
        <v>1520601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303</v>
      </c>
      <c r="BO20" s="74">
        <f t="shared" si="28"/>
        <v>188101</v>
      </c>
      <c r="BP20" s="74">
        <f t="shared" si="29"/>
        <v>78521</v>
      </c>
      <c r="BQ20" s="74">
        <v>78521</v>
      </c>
      <c r="BR20" s="74">
        <v>0</v>
      </c>
      <c r="BS20" s="74">
        <v>0</v>
      </c>
      <c r="BT20" s="74">
        <v>0</v>
      </c>
      <c r="BU20" s="74">
        <f t="shared" si="30"/>
        <v>69164</v>
      </c>
      <c r="BV20" s="74">
        <v>0</v>
      </c>
      <c r="BW20" s="74">
        <v>69164</v>
      </c>
      <c r="BX20" s="74">
        <v>0</v>
      </c>
      <c r="BY20" s="74">
        <v>0</v>
      </c>
      <c r="BZ20" s="74">
        <f t="shared" si="31"/>
        <v>40416</v>
      </c>
      <c r="CA20" s="74">
        <v>0</v>
      </c>
      <c r="CB20" s="74">
        <v>40416</v>
      </c>
      <c r="CC20" s="74">
        <v>0</v>
      </c>
      <c r="CD20" s="74">
        <v>0</v>
      </c>
      <c r="CE20" s="75" t="s">
        <v>303</v>
      </c>
      <c r="CF20" s="74">
        <v>0</v>
      </c>
      <c r="CG20" s="74">
        <v>2376</v>
      </c>
      <c r="CH20" s="74">
        <f t="shared" si="32"/>
        <v>190477</v>
      </c>
      <c r="CI20" s="74">
        <f t="shared" si="33"/>
        <v>116308</v>
      </c>
      <c r="CJ20" s="74">
        <f t="shared" si="34"/>
        <v>116308</v>
      </c>
      <c r="CK20" s="74">
        <f t="shared" si="35"/>
        <v>0</v>
      </c>
      <c r="CL20" s="74">
        <f t="shared" si="36"/>
        <v>116308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303</v>
      </c>
      <c r="CQ20" s="74">
        <f t="shared" si="40"/>
        <v>1548721</v>
      </c>
      <c r="CR20" s="74">
        <f t="shared" si="41"/>
        <v>257461</v>
      </c>
      <c r="CS20" s="74">
        <f t="shared" si="42"/>
        <v>230518</v>
      </c>
      <c r="CT20" s="74">
        <f t="shared" si="43"/>
        <v>0</v>
      </c>
      <c r="CU20" s="74">
        <f t="shared" si="44"/>
        <v>26943</v>
      </c>
      <c r="CV20" s="74">
        <f t="shared" si="45"/>
        <v>0</v>
      </c>
      <c r="CW20" s="74">
        <f t="shared" si="46"/>
        <v>303704</v>
      </c>
      <c r="CX20" s="74">
        <f t="shared" si="47"/>
        <v>0</v>
      </c>
      <c r="CY20" s="74">
        <f t="shared" si="48"/>
        <v>237803</v>
      </c>
      <c r="CZ20" s="74">
        <f t="shared" si="49"/>
        <v>65901</v>
      </c>
      <c r="DA20" s="74">
        <f t="shared" si="50"/>
        <v>0</v>
      </c>
      <c r="DB20" s="74">
        <f t="shared" si="51"/>
        <v>987556</v>
      </c>
      <c r="DC20" s="74">
        <f t="shared" si="52"/>
        <v>417065</v>
      </c>
      <c r="DD20" s="74">
        <f t="shared" si="53"/>
        <v>543049</v>
      </c>
      <c r="DE20" s="74">
        <f t="shared" si="54"/>
        <v>27442</v>
      </c>
      <c r="DF20" s="74">
        <f t="shared" si="55"/>
        <v>0</v>
      </c>
      <c r="DG20" s="75" t="s">
        <v>303</v>
      </c>
      <c r="DH20" s="74">
        <f t="shared" si="56"/>
        <v>0</v>
      </c>
      <c r="DI20" s="74">
        <f t="shared" si="57"/>
        <v>46049</v>
      </c>
      <c r="DJ20" s="74">
        <f t="shared" si="58"/>
        <v>1711078</v>
      </c>
    </row>
    <row r="21" spans="1:114" s="50" customFormat="1" ht="12" customHeight="1">
      <c r="A21" s="53" t="s">
        <v>304</v>
      </c>
      <c r="B21" s="54" t="s">
        <v>331</v>
      </c>
      <c r="C21" s="53" t="s">
        <v>332</v>
      </c>
      <c r="D21" s="74">
        <f t="shared" si="6"/>
        <v>0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 t="shared" si="8"/>
        <v>460801</v>
      </c>
      <c r="N21" s="74">
        <f t="shared" si="9"/>
        <v>460801</v>
      </c>
      <c r="O21" s="74">
        <v>0</v>
      </c>
      <c r="P21" s="74">
        <v>0</v>
      </c>
      <c r="Q21" s="74">
        <v>0</v>
      </c>
      <c r="R21" s="74">
        <v>390303</v>
      </c>
      <c r="S21" s="74">
        <v>4391</v>
      </c>
      <c r="T21" s="74">
        <v>70498</v>
      </c>
      <c r="U21" s="74">
        <v>0</v>
      </c>
      <c r="V21" s="74">
        <f t="shared" si="10"/>
        <v>460801</v>
      </c>
      <c r="W21" s="74">
        <f t="shared" si="11"/>
        <v>460801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390303</v>
      </c>
      <c r="AB21" s="74">
        <f t="shared" si="16"/>
        <v>4391</v>
      </c>
      <c r="AC21" s="74">
        <f t="shared" si="17"/>
        <v>70498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303</v>
      </c>
      <c r="AM21" s="74">
        <f t="shared" si="21"/>
        <v>0</v>
      </c>
      <c r="AN21" s="74">
        <f t="shared" si="22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3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4"/>
        <v>0</v>
      </c>
      <c r="AY21" s="74">
        <v>0</v>
      </c>
      <c r="AZ21" s="74">
        <v>0</v>
      </c>
      <c r="BA21" s="74">
        <v>0</v>
      </c>
      <c r="BB21" s="74">
        <v>0</v>
      </c>
      <c r="BC21" s="75" t="s">
        <v>303</v>
      </c>
      <c r="BD21" s="74">
        <v>0</v>
      </c>
      <c r="BE21" s="74">
        <v>0</v>
      </c>
      <c r="BF21" s="74">
        <f t="shared" si="25"/>
        <v>0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303</v>
      </c>
      <c r="BO21" s="74">
        <f t="shared" si="28"/>
        <v>452198</v>
      </c>
      <c r="BP21" s="74">
        <f t="shared" si="29"/>
        <v>116084</v>
      </c>
      <c r="BQ21" s="74">
        <v>59093</v>
      </c>
      <c r="BR21" s="74">
        <v>37842</v>
      </c>
      <c r="BS21" s="74">
        <v>19149</v>
      </c>
      <c r="BT21" s="74">
        <v>0</v>
      </c>
      <c r="BU21" s="74">
        <f t="shared" si="30"/>
        <v>96391</v>
      </c>
      <c r="BV21" s="74">
        <v>4067</v>
      </c>
      <c r="BW21" s="74">
        <v>92324</v>
      </c>
      <c r="BX21" s="74">
        <v>0</v>
      </c>
      <c r="BY21" s="74">
        <v>0</v>
      </c>
      <c r="BZ21" s="74">
        <f t="shared" si="31"/>
        <v>239723</v>
      </c>
      <c r="CA21" s="74">
        <v>116277</v>
      </c>
      <c r="CB21" s="74">
        <v>116986</v>
      </c>
      <c r="CC21" s="74">
        <v>5701</v>
      </c>
      <c r="CD21" s="74">
        <v>759</v>
      </c>
      <c r="CE21" s="75" t="s">
        <v>303</v>
      </c>
      <c r="CF21" s="74">
        <v>0</v>
      </c>
      <c r="CG21" s="74">
        <v>12994</v>
      </c>
      <c r="CH21" s="74">
        <f t="shared" si="32"/>
        <v>465192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303</v>
      </c>
      <c r="CQ21" s="74">
        <f t="shared" si="40"/>
        <v>452198</v>
      </c>
      <c r="CR21" s="74">
        <f t="shared" si="41"/>
        <v>116084</v>
      </c>
      <c r="CS21" s="74">
        <f t="shared" si="42"/>
        <v>59093</v>
      </c>
      <c r="CT21" s="74">
        <f t="shared" si="43"/>
        <v>37842</v>
      </c>
      <c r="CU21" s="74">
        <f t="shared" si="44"/>
        <v>19149</v>
      </c>
      <c r="CV21" s="74">
        <f t="shared" si="45"/>
        <v>0</v>
      </c>
      <c r="CW21" s="74">
        <f t="shared" si="46"/>
        <v>96391</v>
      </c>
      <c r="CX21" s="74">
        <f t="shared" si="47"/>
        <v>4067</v>
      </c>
      <c r="CY21" s="74">
        <f t="shared" si="48"/>
        <v>92324</v>
      </c>
      <c r="CZ21" s="74">
        <f t="shared" si="49"/>
        <v>0</v>
      </c>
      <c r="DA21" s="74">
        <f t="shared" si="50"/>
        <v>0</v>
      </c>
      <c r="DB21" s="74">
        <f t="shared" si="51"/>
        <v>239723</v>
      </c>
      <c r="DC21" s="74">
        <f t="shared" si="52"/>
        <v>116277</v>
      </c>
      <c r="DD21" s="74">
        <f t="shared" si="53"/>
        <v>116986</v>
      </c>
      <c r="DE21" s="74">
        <f t="shared" si="54"/>
        <v>5701</v>
      </c>
      <c r="DF21" s="74">
        <f t="shared" si="55"/>
        <v>759</v>
      </c>
      <c r="DG21" s="75" t="s">
        <v>303</v>
      </c>
      <c r="DH21" s="74">
        <f t="shared" si="56"/>
        <v>0</v>
      </c>
      <c r="DI21" s="74">
        <f t="shared" si="57"/>
        <v>12994</v>
      </c>
      <c r="DJ21" s="74">
        <f t="shared" si="58"/>
        <v>465192</v>
      </c>
    </row>
    <row r="22" spans="1:114" s="50" customFormat="1" ht="12" customHeight="1">
      <c r="A22" s="53" t="s">
        <v>304</v>
      </c>
      <c r="B22" s="54" t="s">
        <v>333</v>
      </c>
      <c r="C22" s="53" t="s">
        <v>334</v>
      </c>
      <c r="D22" s="74">
        <f t="shared" si="6"/>
        <v>184195</v>
      </c>
      <c r="E22" s="74">
        <f t="shared" si="7"/>
        <v>184195</v>
      </c>
      <c r="F22" s="74">
        <v>0</v>
      </c>
      <c r="G22" s="74">
        <v>0</v>
      </c>
      <c r="H22" s="74">
        <v>0</v>
      </c>
      <c r="I22" s="74">
        <v>184195</v>
      </c>
      <c r="J22" s="74">
        <v>811703</v>
      </c>
      <c r="K22" s="74">
        <v>0</v>
      </c>
      <c r="L22" s="74">
        <v>0</v>
      </c>
      <c r="M22" s="74">
        <f t="shared" si="8"/>
        <v>238459</v>
      </c>
      <c r="N22" s="74">
        <f t="shared" si="9"/>
        <v>238459</v>
      </c>
      <c r="O22" s="74">
        <v>0</v>
      </c>
      <c r="P22" s="74">
        <v>0</v>
      </c>
      <c r="Q22" s="74">
        <v>0</v>
      </c>
      <c r="R22" s="74">
        <v>238459</v>
      </c>
      <c r="S22" s="74">
        <v>184195</v>
      </c>
      <c r="T22" s="74">
        <v>0</v>
      </c>
      <c r="U22" s="74">
        <v>0</v>
      </c>
      <c r="V22" s="74">
        <f t="shared" si="10"/>
        <v>422654</v>
      </c>
      <c r="W22" s="74">
        <f t="shared" si="11"/>
        <v>422654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422654</v>
      </c>
      <c r="AB22" s="74">
        <f t="shared" si="16"/>
        <v>995898</v>
      </c>
      <c r="AC22" s="74">
        <f t="shared" si="17"/>
        <v>0</v>
      </c>
      <c r="AD22" s="74">
        <f t="shared" si="18"/>
        <v>0</v>
      </c>
      <c r="AE22" s="74">
        <f t="shared" si="19"/>
        <v>118637</v>
      </c>
      <c r="AF22" s="74">
        <f t="shared" si="20"/>
        <v>118637</v>
      </c>
      <c r="AG22" s="74">
        <v>0</v>
      </c>
      <c r="AH22" s="74">
        <v>107422</v>
      </c>
      <c r="AI22" s="74">
        <v>11215</v>
      </c>
      <c r="AJ22" s="74">
        <v>0</v>
      </c>
      <c r="AK22" s="74">
        <v>0</v>
      </c>
      <c r="AL22" s="75" t="s">
        <v>303</v>
      </c>
      <c r="AM22" s="74">
        <f t="shared" si="21"/>
        <v>877261</v>
      </c>
      <c r="AN22" s="74">
        <f t="shared" si="22"/>
        <v>406939</v>
      </c>
      <c r="AO22" s="74">
        <v>406939</v>
      </c>
      <c r="AP22" s="74">
        <v>0</v>
      </c>
      <c r="AQ22" s="74">
        <v>0</v>
      </c>
      <c r="AR22" s="74">
        <v>0</v>
      </c>
      <c r="AS22" s="74">
        <f t="shared" si="23"/>
        <v>469886</v>
      </c>
      <c r="AT22" s="74">
        <v>0</v>
      </c>
      <c r="AU22" s="74">
        <v>279470</v>
      </c>
      <c r="AV22" s="74">
        <v>190416</v>
      </c>
      <c r="AW22" s="74">
        <v>0</v>
      </c>
      <c r="AX22" s="74">
        <f t="shared" si="24"/>
        <v>436</v>
      </c>
      <c r="AY22" s="74">
        <v>0</v>
      </c>
      <c r="AZ22" s="74">
        <v>423</v>
      </c>
      <c r="BA22" s="74">
        <v>13</v>
      </c>
      <c r="BB22" s="74">
        <v>0</v>
      </c>
      <c r="BC22" s="75" t="s">
        <v>303</v>
      </c>
      <c r="BD22" s="74">
        <v>0</v>
      </c>
      <c r="BE22" s="74">
        <v>0</v>
      </c>
      <c r="BF22" s="74">
        <f t="shared" si="25"/>
        <v>995898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303</v>
      </c>
      <c r="BO22" s="74">
        <f t="shared" si="28"/>
        <v>422654</v>
      </c>
      <c r="BP22" s="74">
        <f t="shared" si="29"/>
        <v>139776</v>
      </c>
      <c r="BQ22" s="74">
        <v>139776</v>
      </c>
      <c r="BR22" s="74">
        <v>0</v>
      </c>
      <c r="BS22" s="74">
        <v>0</v>
      </c>
      <c r="BT22" s="74">
        <v>0</v>
      </c>
      <c r="BU22" s="74">
        <f t="shared" si="30"/>
        <v>72617</v>
      </c>
      <c r="BV22" s="74">
        <v>50832</v>
      </c>
      <c r="BW22" s="74">
        <v>21785</v>
      </c>
      <c r="BX22" s="74">
        <v>0</v>
      </c>
      <c r="BY22" s="74">
        <v>0</v>
      </c>
      <c r="BZ22" s="74">
        <f t="shared" si="31"/>
        <v>210261</v>
      </c>
      <c r="CA22" s="74">
        <v>196743</v>
      </c>
      <c r="CB22" s="74">
        <v>0</v>
      </c>
      <c r="CC22" s="74">
        <v>0</v>
      </c>
      <c r="CD22" s="74">
        <v>13518</v>
      </c>
      <c r="CE22" s="75" t="s">
        <v>303</v>
      </c>
      <c r="CF22" s="74">
        <v>0</v>
      </c>
      <c r="CG22" s="74">
        <v>0</v>
      </c>
      <c r="CH22" s="74">
        <f t="shared" si="32"/>
        <v>422654</v>
      </c>
      <c r="CI22" s="74">
        <f t="shared" si="33"/>
        <v>118637</v>
      </c>
      <c r="CJ22" s="74">
        <f t="shared" si="34"/>
        <v>118637</v>
      </c>
      <c r="CK22" s="74">
        <f t="shared" si="35"/>
        <v>0</v>
      </c>
      <c r="CL22" s="74">
        <f t="shared" si="36"/>
        <v>107422</v>
      </c>
      <c r="CM22" s="74">
        <f t="shared" si="37"/>
        <v>11215</v>
      </c>
      <c r="CN22" s="74">
        <f t="shared" si="38"/>
        <v>0</v>
      </c>
      <c r="CO22" s="74">
        <f t="shared" si="39"/>
        <v>0</v>
      </c>
      <c r="CP22" s="75" t="s">
        <v>303</v>
      </c>
      <c r="CQ22" s="74">
        <f t="shared" si="40"/>
        <v>1299915</v>
      </c>
      <c r="CR22" s="74">
        <f t="shared" si="41"/>
        <v>546715</v>
      </c>
      <c r="CS22" s="74">
        <f t="shared" si="42"/>
        <v>546715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542503</v>
      </c>
      <c r="CX22" s="74">
        <f t="shared" si="47"/>
        <v>50832</v>
      </c>
      <c r="CY22" s="74">
        <f t="shared" si="48"/>
        <v>301255</v>
      </c>
      <c r="CZ22" s="74">
        <f t="shared" si="49"/>
        <v>190416</v>
      </c>
      <c r="DA22" s="74">
        <f t="shared" si="50"/>
        <v>0</v>
      </c>
      <c r="DB22" s="74">
        <f t="shared" si="51"/>
        <v>210697</v>
      </c>
      <c r="DC22" s="74">
        <f t="shared" si="52"/>
        <v>196743</v>
      </c>
      <c r="DD22" s="74">
        <f t="shared" si="53"/>
        <v>423</v>
      </c>
      <c r="DE22" s="74">
        <f t="shared" si="54"/>
        <v>13</v>
      </c>
      <c r="DF22" s="74">
        <f t="shared" si="55"/>
        <v>13518</v>
      </c>
      <c r="DG22" s="75" t="s">
        <v>303</v>
      </c>
      <c r="DH22" s="74">
        <f t="shared" si="56"/>
        <v>0</v>
      </c>
      <c r="DI22" s="74">
        <f t="shared" si="57"/>
        <v>0</v>
      </c>
      <c r="DJ22" s="74">
        <f t="shared" si="58"/>
        <v>1418552</v>
      </c>
    </row>
    <row r="23" spans="1:114" s="50" customFormat="1" ht="12" customHeight="1">
      <c r="A23" s="53" t="s">
        <v>304</v>
      </c>
      <c r="B23" s="54" t="s">
        <v>335</v>
      </c>
      <c r="C23" s="53" t="s">
        <v>336</v>
      </c>
      <c r="D23" s="74">
        <f t="shared" si="6"/>
        <v>364047</v>
      </c>
      <c r="E23" s="74">
        <f t="shared" si="7"/>
        <v>269939</v>
      </c>
      <c r="F23" s="74">
        <v>0</v>
      </c>
      <c r="G23" s="74">
        <v>0</v>
      </c>
      <c r="H23" s="74">
        <v>0</v>
      </c>
      <c r="I23" s="74">
        <v>269939</v>
      </c>
      <c r="J23" s="74">
        <v>1335781</v>
      </c>
      <c r="K23" s="74">
        <v>0</v>
      </c>
      <c r="L23" s="74">
        <v>94108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10"/>
        <v>364047</v>
      </c>
      <c r="W23" s="74">
        <f t="shared" si="11"/>
        <v>269939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269939</v>
      </c>
      <c r="AB23" s="74">
        <f t="shared" si="16"/>
        <v>1335781</v>
      </c>
      <c r="AC23" s="74">
        <f t="shared" si="17"/>
        <v>0</v>
      </c>
      <c r="AD23" s="74">
        <f t="shared" si="18"/>
        <v>94108</v>
      </c>
      <c r="AE23" s="74">
        <f t="shared" si="19"/>
        <v>2877</v>
      </c>
      <c r="AF23" s="74">
        <f t="shared" si="20"/>
        <v>2877</v>
      </c>
      <c r="AG23" s="74">
        <v>0</v>
      </c>
      <c r="AH23" s="74">
        <v>2058</v>
      </c>
      <c r="AI23" s="74">
        <v>819</v>
      </c>
      <c r="AJ23" s="74">
        <v>0</v>
      </c>
      <c r="AK23" s="74">
        <v>0</v>
      </c>
      <c r="AL23" s="75" t="s">
        <v>303</v>
      </c>
      <c r="AM23" s="74">
        <f t="shared" si="21"/>
        <v>1616218</v>
      </c>
      <c r="AN23" s="74">
        <f t="shared" si="22"/>
        <v>120235</v>
      </c>
      <c r="AO23" s="74">
        <v>120235</v>
      </c>
      <c r="AP23" s="74">
        <v>0</v>
      </c>
      <c r="AQ23" s="74">
        <v>0</v>
      </c>
      <c r="AR23" s="74">
        <v>0</v>
      </c>
      <c r="AS23" s="74">
        <f t="shared" si="23"/>
        <v>344066</v>
      </c>
      <c r="AT23" s="74">
        <v>1255</v>
      </c>
      <c r="AU23" s="74">
        <v>328829</v>
      </c>
      <c r="AV23" s="74">
        <v>13982</v>
      </c>
      <c r="AW23" s="74">
        <v>0</v>
      </c>
      <c r="AX23" s="74">
        <f t="shared" si="24"/>
        <v>1151917</v>
      </c>
      <c r="AY23" s="74">
        <v>563261</v>
      </c>
      <c r="AZ23" s="74">
        <v>548559</v>
      </c>
      <c r="BA23" s="74">
        <v>30332</v>
      </c>
      <c r="BB23" s="74">
        <v>9765</v>
      </c>
      <c r="BC23" s="75" t="s">
        <v>303</v>
      </c>
      <c r="BD23" s="74">
        <v>0</v>
      </c>
      <c r="BE23" s="74">
        <v>80733</v>
      </c>
      <c r="BF23" s="74">
        <f t="shared" si="25"/>
        <v>1699828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303</v>
      </c>
      <c r="BO23" s="74">
        <f t="shared" si="28"/>
        <v>0</v>
      </c>
      <c r="BP23" s="74">
        <f t="shared" si="29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30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1"/>
        <v>0</v>
      </c>
      <c r="CA23" s="74">
        <v>0</v>
      </c>
      <c r="CB23" s="74">
        <v>0</v>
      </c>
      <c r="CC23" s="74">
        <v>0</v>
      </c>
      <c r="CD23" s="74">
        <v>0</v>
      </c>
      <c r="CE23" s="75" t="s">
        <v>303</v>
      </c>
      <c r="CF23" s="74">
        <v>0</v>
      </c>
      <c r="CG23" s="74">
        <v>0</v>
      </c>
      <c r="CH23" s="74">
        <f t="shared" si="32"/>
        <v>0</v>
      </c>
      <c r="CI23" s="74">
        <f t="shared" si="33"/>
        <v>2877</v>
      </c>
      <c r="CJ23" s="74">
        <f t="shared" si="34"/>
        <v>2877</v>
      </c>
      <c r="CK23" s="74">
        <f t="shared" si="35"/>
        <v>0</v>
      </c>
      <c r="CL23" s="74">
        <f t="shared" si="36"/>
        <v>2058</v>
      </c>
      <c r="CM23" s="74">
        <f t="shared" si="37"/>
        <v>819</v>
      </c>
      <c r="CN23" s="74">
        <f t="shared" si="38"/>
        <v>0</v>
      </c>
      <c r="CO23" s="74">
        <f t="shared" si="39"/>
        <v>0</v>
      </c>
      <c r="CP23" s="75" t="s">
        <v>303</v>
      </c>
      <c r="CQ23" s="74">
        <f t="shared" si="40"/>
        <v>1616218</v>
      </c>
      <c r="CR23" s="74">
        <f t="shared" si="41"/>
        <v>120235</v>
      </c>
      <c r="CS23" s="74">
        <f t="shared" si="42"/>
        <v>120235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344066</v>
      </c>
      <c r="CX23" s="74">
        <f t="shared" si="47"/>
        <v>1255</v>
      </c>
      <c r="CY23" s="74">
        <f t="shared" si="48"/>
        <v>328829</v>
      </c>
      <c r="CZ23" s="74">
        <f t="shared" si="49"/>
        <v>13982</v>
      </c>
      <c r="DA23" s="74">
        <f t="shared" si="50"/>
        <v>0</v>
      </c>
      <c r="DB23" s="74">
        <f t="shared" si="51"/>
        <v>1151917</v>
      </c>
      <c r="DC23" s="74">
        <f t="shared" si="52"/>
        <v>563261</v>
      </c>
      <c r="DD23" s="74">
        <f t="shared" si="53"/>
        <v>548559</v>
      </c>
      <c r="DE23" s="74">
        <f t="shared" si="54"/>
        <v>30332</v>
      </c>
      <c r="DF23" s="74">
        <f t="shared" si="55"/>
        <v>9765</v>
      </c>
      <c r="DG23" s="75" t="s">
        <v>303</v>
      </c>
      <c r="DH23" s="74">
        <f t="shared" si="56"/>
        <v>0</v>
      </c>
      <c r="DI23" s="74">
        <f t="shared" si="57"/>
        <v>80733</v>
      </c>
      <c r="DJ23" s="74">
        <f t="shared" si="58"/>
        <v>1699828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1">
      <pane xSplit="3" ySplit="6" topLeftCell="J55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L73" sqref="L73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337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338</v>
      </c>
      <c r="B2" s="147" t="s">
        <v>339</v>
      </c>
      <c r="C2" s="153" t="s">
        <v>340</v>
      </c>
      <c r="D2" s="136" t="s">
        <v>341</v>
      </c>
      <c r="E2" s="103"/>
      <c r="F2" s="103"/>
      <c r="G2" s="103"/>
      <c r="H2" s="103"/>
      <c r="I2" s="103"/>
      <c r="J2" s="103"/>
      <c r="K2" s="103"/>
      <c r="L2" s="104"/>
      <c r="M2" s="136" t="s">
        <v>342</v>
      </c>
      <c r="N2" s="103"/>
      <c r="O2" s="103"/>
      <c r="P2" s="103"/>
      <c r="Q2" s="103"/>
      <c r="R2" s="103"/>
      <c r="S2" s="103"/>
      <c r="T2" s="103"/>
      <c r="U2" s="104"/>
      <c r="V2" s="136" t="s">
        <v>235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230</v>
      </c>
      <c r="E3" s="105"/>
      <c r="F3" s="105"/>
      <c r="G3" s="105"/>
      <c r="H3" s="105"/>
      <c r="I3" s="105"/>
      <c r="J3" s="105"/>
      <c r="K3" s="105"/>
      <c r="L3" s="106"/>
      <c r="M3" s="137" t="s">
        <v>231</v>
      </c>
      <c r="N3" s="105"/>
      <c r="O3" s="105"/>
      <c r="P3" s="105"/>
      <c r="Q3" s="105"/>
      <c r="R3" s="105"/>
      <c r="S3" s="105"/>
      <c r="T3" s="105"/>
      <c r="U3" s="106"/>
      <c r="V3" s="137" t="s">
        <v>232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239</v>
      </c>
      <c r="F4" s="108"/>
      <c r="G4" s="108"/>
      <c r="H4" s="108"/>
      <c r="I4" s="108"/>
      <c r="J4" s="108"/>
      <c r="K4" s="109"/>
      <c r="L4" s="127" t="s">
        <v>240</v>
      </c>
      <c r="M4" s="107"/>
      <c r="N4" s="137" t="s">
        <v>241</v>
      </c>
      <c r="O4" s="108"/>
      <c r="P4" s="108"/>
      <c r="Q4" s="108"/>
      <c r="R4" s="108"/>
      <c r="S4" s="108"/>
      <c r="T4" s="109"/>
      <c r="U4" s="127" t="s">
        <v>240</v>
      </c>
      <c r="V4" s="107"/>
      <c r="W4" s="137" t="s">
        <v>239</v>
      </c>
      <c r="X4" s="108"/>
      <c r="Y4" s="108"/>
      <c r="Z4" s="108"/>
      <c r="AA4" s="108"/>
      <c r="AB4" s="108"/>
      <c r="AC4" s="109"/>
      <c r="AD4" s="127" t="s">
        <v>242</v>
      </c>
    </row>
    <row r="5" spans="1:30" s="45" customFormat="1" ht="23.25" customHeight="1">
      <c r="A5" s="154"/>
      <c r="B5" s="148"/>
      <c r="C5" s="154"/>
      <c r="D5" s="107"/>
      <c r="E5" s="107" t="s">
        <v>243</v>
      </c>
      <c r="F5" s="126" t="s">
        <v>269</v>
      </c>
      <c r="G5" s="126" t="s">
        <v>343</v>
      </c>
      <c r="H5" s="126" t="s">
        <v>344</v>
      </c>
      <c r="I5" s="126" t="s">
        <v>345</v>
      </c>
      <c r="J5" s="126" t="s">
        <v>346</v>
      </c>
      <c r="K5" s="126" t="s">
        <v>237</v>
      </c>
      <c r="L5" s="69"/>
      <c r="M5" s="107"/>
      <c r="N5" s="107" t="s">
        <v>235</v>
      </c>
      <c r="O5" s="126" t="s">
        <v>269</v>
      </c>
      <c r="P5" s="126" t="s">
        <v>343</v>
      </c>
      <c r="Q5" s="126" t="s">
        <v>347</v>
      </c>
      <c r="R5" s="126" t="s">
        <v>348</v>
      </c>
      <c r="S5" s="126" t="s">
        <v>349</v>
      </c>
      <c r="T5" s="126" t="s">
        <v>5</v>
      </c>
      <c r="U5" s="69"/>
      <c r="V5" s="107"/>
      <c r="W5" s="107" t="s">
        <v>235</v>
      </c>
      <c r="X5" s="126" t="s">
        <v>269</v>
      </c>
      <c r="Y5" s="126" t="s">
        <v>350</v>
      </c>
      <c r="Z5" s="126" t="s">
        <v>351</v>
      </c>
      <c r="AA5" s="126" t="s">
        <v>345</v>
      </c>
      <c r="AB5" s="126" t="s">
        <v>4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300</v>
      </c>
      <c r="E6" s="110" t="s">
        <v>352</v>
      </c>
      <c r="F6" s="111" t="s">
        <v>353</v>
      </c>
      <c r="G6" s="111" t="s">
        <v>352</v>
      </c>
      <c r="H6" s="111" t="s">
        <v>300</v>
      </c>
      <c r="I6" s="111" t="s">
        <v>300</v>
      </c>
      <c r="J6" s="111" t="s">
        <v>300</v>
      </c>
      <c r="K6" s="111" t="s">
        <v>354</v>
      </c>
      <c r="L6" s="111" t="s">
        <v>355</v>
      </c>
      <c r="M6" s="110" t="s">
        <v>354</v>
      </c>
      <c r="N6" s="110" t="s">
        <v>300</v>
      </c>
      <c r="O6" s="111" t="s">
        <v>300</v>
      </c>
      <c r="P6" s="111" t="s">
        <v>300</v>
      </c>
      <c r="Q6" s="111" t="s">
        <v>356</v>
      </c>
      <c r="R6" s="111" t="s">
        <v>355</v>
      </c>
      <c r="S6" s="111" t="s">
        <v>356</v>
      </c>
      <c r="T6" s="111" t="s">
        <v>300</v>
      </c>
      <c r="U6" s="111" t="s">
        <v>300</v>
      </c>
      <c r="V6" s="110" t="s">
        <v>300</v>
      </c>
      <c r="W6" s="110" t="s">
        <v>356</v>
      </c>
      <c r="X6" s="111" t="s">
        <v>355</v>
      </c>
      <c r="Y6" s="111" t="s">
        <v>356</v>
      </c>
      <c r="Z6" s="111" t="s">
        <v>300</v>
      </c>
      <c r="AA6" s="111" t="s">
        <v>300</v>
      </c>
      <c r="AB6" s="111" t="s">
        <v>300</v>
      </c>
      <c r="AC6" s="111" t="s">
        <v>356</v>
      </c>
      <c r="AD6" s="111" t="s">
        <v>355</v>
      </c>
    </row>
    <row r="7" spans="1:30" s="50" customFormat="1" ht="12" customHeight="1">
      <c r="A7" s="48" t="s">
        <v>357</v>
      </c>
      <c r="B7" s="63" t="s">
        <v>302</v>
      </c>
      <c r="C7" s="48" t="s">
        <v>235</v>
      </c>
      <c r="D7" s="70">
        <f aca="true" t="shared" si="0" ref="D7:AD7">SUM(D8:D77)</f>
        <v>79067300</v>
      </c>
      <c r="E7" s="70">
        <f t="shared" si="0"/>
        <v>16637867</v>
      </c>
      <c r="F7" s="70">
        <f t="shared" si="0"/>
        <v>312152</v>
      </c>
      <c r="G7" s="70">
        <f t="shared" si="0"/>
        <v>56532</v>
      </c>
      <c r="H7" s="70">
        <f t="shared" si="0"/>
        <v>1249697</v>
      </c>
      <c r="I7" s="70">
        <f t="shared" si="0"/>
        <v>11765914</v>
      </c>
      <c r="J7" s="70">
        <f t="shared" si="0"/>
        <v>7607822</v>
      </c>
      <c r="K7" s="70">
        <f t="shared" si="0"/>
        <v>3253572</v>
      </c>
      <c r="L7" s="70">
        <f t="shared" si="0"/>
        <v>62429433</v>
      </c>
      <c r="M7" s="70">
        <f t="shared" si="0"/>
        <v>10828684</v>
      </c>
      <c r="N7" s="70">
        <f t="shared" si="0"/>
        <v>4172487</v>
      </c>
      <c r="O7" s="70">
        <f t="shared" si="0"/>
        <v>440223</v>
      </c>
      <c r="P7" s="70">
        <f t="shared" si="0"/>
        <v>65661</v>
      </c>
      <c r="Q7" s="70">
        <f t="shared" si="0"/>
        <v>671135</v>
      </c>
      <c r="R7" s="70">
        <f t="shared" si="0"/>
        <v>2626572</v>
      </c>
      <c r="S7" s="70">
        <f t="shared" si="0"/>
        <v>1267986</v>
      </c>
      <c r="T7" s="70">
        <f t="shared" si="0"/>
        <v>368896</v>
      </c>
      <c r="U7" s="70">
        <f t="shared" si="0"/>
        <v>6656197</v>
      </c>
      <c r="V7" s="70">
        <f t="shared" si="0"/>
        <v>89895984</v>
      </c>
      <c r="W7" s="70">
        <f t="shared" si="0"/>
        <v>20810354</v>
      </c>
      <c r="X7" s="70">
        <f t="shared" si="0"/>
        <v>752375</v>
      </c>
      <c r="Y7" s="70">
        <f t="shared" si="0"/>
        <v>122193</v>
      </c>
      <c r="Z7" s="70">
        <f t="shared" si="0"/>
        <v>1920832</v>
      </c>
      <c r="AA7" s="70">
        <f t="shared" si="0"/>
        <v>14392486</v>
      </c>
      <c r="AB7" s="70">
        <f t="shared" si="0"/>
        <v>8875808</v>
      </c>
      <c r="AC7" s="70">
        <f t="shared" si="0"/>
        <v>3622468</v>
      </c>
      <c r="AD7" s="70">
        <f t="shared" si="0"/>
        <v>69085630</v>
      </c>
    </row>
    <row r="8" spans="1:30" s="50" customFormat="1" ht="12" customHeight="1">
      <c r="A8" s="51" t="s">
        <v>301</v>
      </c>
      <c r="B8" s="64" t="s">
        <v>358</v>
      </c>
      <c r="C8" s="51" t="s">
        <v>359</v>
      </c>
      <c r="D8" s="72">
        <f aca="true" t="shared" si="1" ref="D8:D39">SUM(E8,+L8)</f>
        <v>11406026</v>
      </c>
      <c r="E8" s="72">
        <f aca="true" t="shared" si="2" ref="E8:E39">+SUM(F8:I8,K8)</f>
        <v>3377514</v>
      </c>
      <c r="F8" s="72">
        <v>0</v>
      </c>
      <c r="G8" s="72">
        <v>8369</v>
      </c>
      <c r="H8" s="72">
        <v>548000</v>
      </c>
      <c r="I8" s="72">
        <v>1814839</v>
      </c>
      <c r="J8" s="73">
        <v>0</v>
      </c>
      <c r="K8" s="72">
        <v>1006306</v>
      </c>
      <c r="L8" s="72">
        <v>8028512</v>
      </c>
      <c r="M8" s="72">
        <f aca="true" t="shared" si="3" ref="M8:M39">SUM(N8,+U8)</f>
        <v>406729</v>
      </c>
      <c r="N8" s="72">
        <f aca="true" t="shared" si="4" ref="N8:N39">+SUM(O8:R8,T8)</f>
        <v>2010</v>
      </c>
      <c r="O8" s="72">
        <v>1992</v>
      </c>
      <c r="P8" s="72">
        <v>0</v>
      </c>
      <c r="Q8" s="72">
        <v>0</v>
      </c>
      <c r="R8" s="72">
        <v>0</v>
      </c>
      <c r="S8" s="73">
        <v>0</v>
      </c>
      <c r="T8" s="72">
        <v>18</v>
      </c>
      <c r="U8" s="72">
        <v>404719</v>
      </c>
      <c r="V8" s="72">
        <f aca="true" t="shared" si="5" ref="V8:V39">+SUM(D8,M8)</f>
        <v>11812755</v>
      </c>
      <c r="W8" s="72">
        <f aca="true" t="shared" si="6" ref="W8:W39">+SUM(E8,N8)</f>
        <v>3379524</v>
      </c>
      <c r="X8" s="72">
        <f aca="true" t="shared" si="7" ref="X8:X39">+SUM(F8,O8)</f>
        <v>1992</v>
      </c>
      <c r="Y8" s="72">
        <f aca="true" t="shared" si="8" ref="Y8:Y39">+SUM(G8,P8)</f>
        <v>8369</v>
      </c>
      <c r="Z8" s="72">
        <f aca="true" t="shared" si="9" ref="Z8:Z39">+SUM(H8,Q8)</f>
        <v>548000</v>
      </c>
      <c r="AA8" s="72">
        <f aca="true" t="shared" si="10" ref="AA8:AA39">+SUM(I8,R8)</f>
        <v>1814839</v>
      </c>
      <c r="AB8" s="73">
        <v>0</v>
      </c>
      <c r="AC8" s="72">
        <f aca="true" t="shared" si="11" ref="AC8:AC39">+SUM(K8,T8)</f>
        <v>1006324</v>
      </c>
      <c r="AD8" s="72">
        <f aca="true" t="shared" si="12" ref="AD8:AD39">+SUM(L8,U8)</f>
        <v>8433231</v>
      </c>
    </row>
    <row r="9" spans="1:30" s="50" customFormat="1" ht="12" customHeight="1">
      <c r="A9" s="51" t="s">
        <v>357</v>
      </c>
      <c r="B9" s="64" t="s">
        <v>360</v>
      </c>
      <c r="C9" s="51" t="s">
        <v>361</v>
      </c>
      <c r="D9" s="72">
        <f t="shared" si="1"/>
        <v>1093382</v>
      </c>
      <c r="E9" s="72">
        <f t="shared" si="2"/>
        <v>268551</v>
      </c>
      <c r="F9" s="72">
        <v>0</v>
      </c>
      <c r="G9" s="72">
        <v>0</v>
      </c>
      <c r="H9" s="72">
        <v>0</v>
      </c>
      <c r="I9" s="72">
        <v>267575</v>
      </c>
      <c r="J9" s="73">
        <v>0</v>
      </c>
      <c r="K9" s="72">
        <v>976</v>
      </c>
      <c r="L9" s="72">
        <v>824831</v>
      </c>
      <c r="M9" s="72">
        <f t="shared" si="3"/>
        <v>361589</v>
      </c>
      <c r="N9" s="72">
        <f t="shared" si="4"/>
        <v>77627</v>
      </c>
      <c r="O9" s="72">
        <v>332</v>
      </c>
      <c r="P9" s="72">
        <v>522</v>
      </c>
      <c r="Q9" s="72">
        <v>0</v>
      </c>
      <c r="R9" s="72">
        <v>76769</v>
      </c>
      <c r="S9" s="73">
        <v>0</v>
      </c>
      <c r="T9" s="72">
        <v>4</v>
      </c>
      <c r="U9" s="72">
        <v>283962</v>
      </c>
      <c r="V9" s="72">
        <f t="shared" si="5"/>
        <v>1454971</v>
      </c>
      <c r="W9" s="72">
        <f t="shared" si="6"/>
        <v>346178</v>
      </c>
      <c r="X9" s="72">
        <f t="shared" si="7"/>
        <v>332</v>
      </c>
      <c r="Y9" s="72">
        <f t="shared" si="8"/>
        <v>522</v>
      </c>
      <c r="Z9" s="72">
        <f t="shared" si="9"/>
        <v>0</v>
      </c>
      <c r="AA9" s="72">
        <f t="shared" si="10"/>
        <v>344344</v>
      </c>
      <c r="AB9" s="73">
        <v>0</v>
      </c>
      <c r="AC9" s="72">
        <f t="shared" si="11"/>
        <v>980</v>
      </c>
      <c r="AD9" s="72">
        <f t="shared" si="12"/>
        <v>1108793</v>
      </c>
    </row>
    <row r="10" spans="1:30" s="50" customFormat="1" ht="12" customHeight="1">
      <c r="A10" s="51" t="s">
        <v>301</v>
      </c>
      <c r="B10" s="64" t="s">
        <v>362</v>
      </c>
      <c r="C10" s="51" t="s">
        <v>363</v>
      </c>
      <c r="D10" s="72">
        <f t="shared" si="1"/>
        <v>5886039</v>
      </c>
      <c r="E10" s="72">
        <f t="shared" si="2"/>
        <v>1203025</v>
      </c>
      <c r="F10" s="72">
        <v>0</v>
      </c>
      <c r="G10" s="72">
        <v>398</v>
      </c>
      <c r="H10" s="72">
        <v>0</v>
      </c>
      <c r="I10" s="72">
        <v>747329</v>
      </c>
      <c r="J10" s="73">
        <v>0</v>
      </c>
      <c r="K10" s="72">
        <v>455298</v>
      </c>
      <c r="L10" s="72">
        <v>4683014</v>
      </c>
      <c r="M10" s="72">
        <f t="shared" si="3"/>
        <v>835214</v>
      </c>
      <c r="N10" s="72">
        <f t="shared" si="4"/>
        <v>52805</v>
      </c>
      <c r="O10" s="72">
        <v>0</v>
      </c>
      <c r="P10" s="72">
        <v>0</v>
      </c>
      <c r="Q10" s="72">
        <v>0</v>
      </c>
      <c r="R10" s="72">
        <v>52418</v>
      </c>
      <c r="S10" s="73">
        <v>0</v>
      </c>
      <c r="T10" s="72">
        <v>387</v>
      </c>
      <c r="U10" s="72">
        <v>782409</v>
      </c>
      <c r="V10" s="72">
        <f t="shared" si="5"/>
        <v>6721253</v>
      </c>
      <c r="W10" s="72">
        <f t="shared" si="6"/>
        <v>1255830</v>
      </c>
      <c r="X10" s="72">
        <f t="shared" si="7"/>
        <v>0</v>
      </c>
      <c r="Y10" s="72">
        <f t="shared" si="8"/>
        <v>398</v>
      </c>
      <c r="Z10" s="72">
        <f t="shared" si="9"/>
        <v>0</v>
      </c>
      <c r="AA10" s="72">
        <f t="shared" si="10"/>
        <v>799747</v>
      </c>
      <c r="AB10" s="73">
        <v>0</v>
      </c>
      <c r="AC10" s="72">
        <f t="shared" si="11"/>
        <v>455685</v>
      </c>
      <c r="AD10" s="72">
        <f t="shared" si="12"/>
        <v>5465423</v>
      </c>
    </row>
    <row r="11" spans="1:30" s="50" customFormat="1" ht="12" customHeight="1">
      <c r="A11" s="51" t="s">
        <v>357</v>
      </c>
      <c r="B11" s="64" t="s">
        <v>364</v>
      </c>
      <c r="C11" s="51" t="s">
        <v>365</v>
      </c>
      <c r="D11" s="72">
        <f t="shared" si="1"/>
        <v>6914687</v>
      </c>
      <c r="E11" s="72">
        <f t="shared" si="2"/>
        <v>1107080</v>
      </c>
      <c r="F11" s="72">
        <v>9749</v>
      </c>
      <c r="G11" s="72">
        <v>35900</v>
      </c>
      <c r="H11" s="72">
        <v>38400</v>
      </c>
      <c r="I11" s="72">
        <v>1023031</v>
      </c>
      <c r="J11" s="73">
        <v>0</v>
      </c>
      <c r="K11" s="72">
        <v>0</v>
      </c>
      <c r="L11" s="72">
        <v>5807607</v>
      </c>
      <c r="M11" s="72">
        <f t="shared" si="3"/>
        <v>581610</v>
      </c>
      <c r="N11" s="72">
        <f t="shared" si="4"/>
        <v>61919</v>
      </c>
      <c r="O11" s="72">
        <v>0</v>
      </c>
      <c r="P11" s="72">
        <v>0</v>
      </c>
      <c r="Q11" s="72">
        <v>0</v>
      </c>
      <c r="R11" s="72">
        <v>61919</v>
      </c>
      <c r="S11" s="73">
        <v>0</v>
      </c>
      <c r="T11" s="72">
        <v>0</v>
      </c>
      <c r="U11" s="72">
        <v>519691</v>
      </c>
      <c r="V11" s="72">
        <f t="shared" si="5"/>
        <v>7496297</v>
      </c>
      <c r="W11" s="72">
        <f t="shared" si="6"/>
        <v>1168999</v>
      </c>
      <c r="X11" s="72">
        <f t="shared" si="7"/>
        <v>9749</v>
      </c>
      <c r="Y11" s="72">
        <f t="shared" si="8"/>
        <v>35900</v>
      </c>
      <c r="Z11" s="72">
        <f t="shared" si="9"/>
        <v>38400</v>
      </c>
      <c r="AA11" s="72">
        <f t="shared" si="10"/>
        <v>1084950</v>
      </c>
      <c r="AB11" s="73">
        <v>0</v>
      </c>
      <c r="AC11" s="72">
        <f t="shared" si="11"/>
        <v>0</v>
      </c>
      <c r="AD11" s="72">
        <f t="shared" si="12"/>
        <v>6327298</v>
      </c>
    </row>
    <row r="12" spans="1:30" s="50" customFormat="1" ht="12" customHeight="1">
      <c r="A12" s="53" t="s">
        <v>301</v>
      </c>
      <c r="B12" s="54" t="s">
        <v>366</v>
      </c>
      <c r="C12" s="53" t="s">
        <v>367</v>
      </c>
      <c r="D12" s="74">
        <f t="shared" si="1"/>
        <v>843805</v>
      </c>
      <c r="E12" s="74">
        <f t="shared" si="2"/>
        <v>214633</v>
      </c>
      <c r="F12" s="74">
        <v>0</v>
      </c>
      <c r="G12" s="74">
        <v>0</v>
      </c>
      <c r="H12" s="74">
        <v>0</v>
      </c>
      <c r="I12" s="74">
        <v>181667</v>
      </c>
      <c r="J12" s="75">
        <v>0</v>
      </c>
      <c r="K12" s="74">
        <v>32966</v>
      </c>
      <c r="L12" s="74">
        <v>629172</v>
      </c>
      <c r="M12" s="74">
        <f t="shared" si="3"/>
        <v>113774</v>
      </c>
      <c r="N12" s="74">
        <f t="shared" si="4"/>
        <v>104101</v>
      </c>
      <c r="O12" s="74">
        <v>0</v>
      </c>
      <c r="P12" s="74">
        <v>0</v>
      </c>
      <c r="Q12" s="74">
        <v>0</v>
      </c>
      <c r="R12" s="74">
        <v>104101</v>
      </c>
      <c r="S12" s="75">
        <v>0</v>
      </c>
      <c r="T12" s="74">
        <v>0</v>
      </c>
      <c r="U12" s="74">
        <v>9673</v>
      </c>
      <c r="V12" s="74">
        <f t="shared" si="5"/>
        <v>957579</v>
      </c>
      <c r="W12" s="74">
        <f t="shared" si="6"/>
        <v>318734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285768</v>
      </c>
      <c r="AB12" s="75">
        <v>0</v>
      </c>
      <c r="AC12" s="74">
        <f t="shared" si="11"/>
        <v>32966</v>
      </c>
      <c r="AD12" s="74">
        <f t="shared" si="12"/>
        <v>638845</v>
      </c>
    </row>
    <row r="13" spans="1:30" s="50" customFormat="1" ht="12" customHeight="1">
      <c r="A13" s="53" t="s">
        <v>357</v>
      </c>
      <c r="B13" s="54" t="s">
        <v>368</v>
      </c>
      <c r="C13" s="53" t="s">
        <v>369</v>
      </c>
      <c r="D13" s="74">
        <f t="shared" si="1"/>
        <v>2488243</v>
      </c>
      <c r="E13" s="74">
        <f t="shared" si="2"/>
        <v>430389</v>
      </c>
      <c r="F13" s="74">
        <v>7670</v>
      </c>
      <c r="G13" s="74">
        <v>0</v>
      </c>
      <c r="H13" s="74">
        <v>0</v>
      </c>
      <c r="I13" s="74">
        <v>394834</v>
      </c>
      <c r="J13" s="75">
        <v>0</v>
      </c>
      <c r="K13" s="74">
        <v>27885</v>
      </c>
      <c r="L13" s="74">
        <v>2057854</v>
      </c>
      <c r="M13" s="74">
        <f t="shared" si="3"/>
        <v>103656</v>
      </c>
      <c r="N13" s="74">
        <f t="shared" si="4"/>
        <v>35739</v>
      </c>
      <c r="O13" s="74">
        <v>16321</v>
      </c>
      <c r="P13" s="74">
        <v>4870</v>
      </c>
      <c r="Q13" s="74">
        <v>0</v>
      </c>
      <c r="R13" s="74">
        <v>14498</v>
      </c>
      <c r="S13" s="75">
        <v>0</v>
      </c>
      <c r="T13" s="74">
        <v>50</v>
      </c>
      <c r="U13" s="74">
        <v>67917</v>
      </c>
      <c r="V13" s="74">
        <f t="shared" si="5"/>
        <v>2591899</v>
      </c>
      <c r="W13" s="74">
        <f t="shared" si="6"/>
        <v>466128</v>
      </c>
      <c r="X13" s="74">
        <f t="shared" si="7"/>
        <v>23991</v>
      </c>
      <c r="Y13" s="74">
        <f t="shared" si="8"/>
        <v>4870</v>
      </c>
      <c r="Z13" s="74">
        <f t="shared" si="9"/>
        <v>0</v>
      </c>
      <c r="AA13" s="74">
        <f t="shared" si="10"/>
        <v>409332</v>
      </c>
      <c r="AB13" s="75">
        <v>0</v>
      </c>
      <c r="AC13" s="74">
        <f t="shared" si="11"/>
        <v>27935</v>
      </c>
      <c r="AD13" s="74">
        <f t="shared" si="12"/>
        <v>2125771</v>
      </c>
    </row>
    <row r="14" spans="1:30" s="50" customFormat="1" ht="12" customHeight="1">
      <c r="A14" s="53" t="s">
        <v>301</v>
      </c>
      <c r="B14" s="54" t="s">
        <v>370</v>
      </c>
      <c r="C14" s="53" t="s">
        <v>371</v>
      </c>
      <c r="D14" s="74">
        <f t="shared" si="1"/>
        <v>5300014</v>
      </c>
      <c r="E14" s="74">
        <f t="shared" si="2"/>
        <v>888894</v>
      </c>
      <c r="F14" s="74">
        <v>0</v>
      </c>
      <c r="G14" s="74">
        <v>0</v>
      </c>
      <c r="H14" s="74">
        <v>0</v>
      </c>
      <c r="I14" s="74">
        <v>729049</v>
      </c>
      <c r="J14" s="75">
        <v>0</v>
      </c>
      <c r="K14" s="74">
        <v>159845</v>
      </c>
      <c r="L14" s="74">
        <v>4411120</v>
      </c>
      <c r="M14" s="74">
        <f t="shared" si="3"/>
        <v>640960</v>
      </c>
      <c r="N14" s="74">
        <f t="shared" si="4"/>
        <v>127081</v>
      </c>
      <c r="O14" s="74">
        <v>0</v>
      </c>
      <c r="P14" s="74">
        <v>0</v>
      </c>
      <c r="Q14" s="74">
        <v>0</v>
      </c>
      <c r="R14" s="74">
        <v>34341</v>
      </c>
      <c r="S14" s="75">
        <v>0</v>
      </c>
      <c r="T14" s="74">
        <v>92740</v>
      </c>
      <c r="U14" s="74">
        <v>513879</v>
      </c>
      <c r="V14" s="74">
        <f t="shared" si="5"/>
        <v>5940974</v>
      </c>
      <c r="W14" s="74">
        <f t="shared" si="6"/>
        <v>1015975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763390</v>
      </c>
      <c r="AB14" s="75">
        <v>0</v>
      </c>
      <c r="AC14" s="74">
        <f t="shared" si="11"/>
        <v>252585</v>
      </c>
      <c r="AD14" s="74">
        <f t="shared" si="12"/>
        <v>4924999</v>
      </c>
    </row>
    <row r="15" spans="1:30" s="50" customFormat="1" ht="12" customHeight="1">
      <c r="A15" s="53" t="s">
        <v>357</v>
      </c>
      <c r="B15" s="54" t="s">
        <v>372</v>
      </c>
      <c r="C15" s="53" t="s">
        <v>373</v>
      </c>
      <c r="D15" s="74">
        <f t="shared" si="1"/>
        <v>1559277</v>
      </c>
      <c r="E15" s="74">
        <f t="shared" si="2"/>
        <v>254117</v>
      </c>
      <c r="F15" s="74">
        <v>0</v>
      </c>
      <c r="G15" s="74">
        <v>0</v>
      </c>
      <c r="H15" s="74">
        <v>0</v>
      </c>
      <c r="I15" s="74">
        <v>242917</v>
      </c>
      <c r="J15" s="75">
        <v>0</v>
      </c>
      <c r="K15" s="74">
        <v>11200</v>
      </c>
      <c r="L15" s="74">
        <v>1305160</v>
      </c>
      <c r="M15" s="74">
        <f t="shared" si="3"/>
        <v>379203</v>
      </c>
      <c r="N15" s="74">
        <f t="shared" si="4"/>
        <v>46915</v>
      </c>
      <c r="O15" s="74">
        <v>0</v>
      </c>
      <c r="P15" s="74">
        <v>0</v>
      </c>
      <c r="Q15" s="74">
        <v>4100</v>
      </c>
      <c r="R15" s="74">
        <v>42793</v>
      </c>
      <c r="S15" s="75">
        <v>0</v>
      </c>
      <c r="T15" s="74">
        <v>22</v>
      </c>
      <c r="U15" s="74">
        <v>332288</v>
      </c>
      <c r="V15" s="74">
        <f t="shared" si="5"/>
        <v>1938480</v>
      </c>
      <c r="W15" s="74">
        <f t="shared" si="6"/>
        <v>301032</v>
      </c>
      <c r="X15" s="74">
        <f t="shared" si="7"/>
        <v>0</v>
      </c>
      <c r="Y15" s="74">
        <f t="shared" si="8"/>
        <v>0</v>
      </c>
      <c r="Z15" s="74">
        <f t="shared" si="9"/>
        <v>4100</v>
      </c>
      <c r="AA15" s="74">
        <f t="shared" si="10"/>
        <v>285710</v>
      </c>
      <c r="AB15" s="75">
        <v>0</v>
      </c>
      <c r="AC15" s="74">
        <f t="shared" si="11"/>
        <v>11222</v>
      </c>
      <c r="AD15" s="74">
        <f t="shared" si="12"/>
        <v>1637448</v>
      </c>
    </row>
    <row r="16" spans="1:30" s="50" customFormat="1" ht="12" customHeight="1">
      <c r="A16" s="53" t="s">
        <v>301</v>
      </c>
      <c r="B16" s="54" t="s">
        <v>374</v>
      </c>
      <c r="C16" s="53" t="s">
        <v>375</v>
      </c>
      <c r="D16" s="74">
        <f t="shared" si="1"/>
        <v>724796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724796</v>
      </c>
      <c r="M16" s="74">
        <f t="shared" si="3"/>
        <v>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0</v>
      </c>
      <c r="V16" s="74">
        <f t="shared" si="5"/>
        <v>724796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724796</v>
      </c>
    </row>
    <row r="17" spans="1:30" s="50" customFormat="1" ht="12" customHeight="1">
      <c r="A17" s="53" t="s">
        <v>357</v>
      </c>
      <c r="B17" s="54" t="s">
        <v>376</v>
      </c>
      <c r="C17" s="53" t="s">
        <v>377</v>
      </c>
      <c r="D17" s="74">
        <f t="shared" si="1"/>
        <v>2373076</v>
      </c>
      <c r="E17" s="74">
        <f t="shared" si="2"/>
        <v>394220</v>
      </c>
      <c r="F17" s="74">
        <v>0</v>
      </c>
      <c r="G17" s="74">
        <v>0</v>
      </c>
      <c r="H17" s="74">
        <v>0</v>
      </c>
      <c r="I17" s="74">
        <v>331439</v>
      </c>
      <c r="J17" s="75">
        <v>0</v>
      </c>
      <c r="K17" s="74">
        <v>62781</v>
      </c>
      <c r="L17" s="74">
        <v>1978856</v>
      </c>
      <c r="M17" s="74">
        <f t="shared" si="3"/>
        <v>281039</v>
      </c>
      <c r="N17" s="74">
        <f t="shared" si="4"/>
        <v>41213</v>
      </c>
      <c r="O17" s="74">
        <v>0</v>
      </c>
      <c r="P17" s="74">
        <v>0</v>
      </c>
      <c r="Q17" s="74">
        <v>0</v>
      </c>
      <c r="R17" s="74">
        <v>37608</v>
      </c>
      <c r="S17" s="75">
        <v>0</v>
      </c>
      <c r="T17" s="74">
        <v>3605</v>
      </c>
      <c r="U17" s="74">
        <v>239826</v>
      </c>
      <c r="V17" s="74">
        <f t="shared" si="5"/>
        <v>2654115</v>
      </c>
      <c r="W17" s="74">
        <f t="shared" si="6"/>
        <v>435433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369047</v>
      </c>
      <c r="AB17" s="75">
        <v>0</v>
      </c>
      <c r="AC17" s="74">
        <f t="shared" si="11"/>
        <v>66386</v>
      </c>
      <c r="AD17" s="74">
        <f t="shared" si="12"/>
        <v>2218682</v>
      </c>
    </row>
    <row r="18" spans="1:30" s="50" customFormat="1" ht="12" customHeight="1">
      <c r="A18" s="53" t="s">
        <v>301</v>
      </c>
      <c r="B18" s="54" t="s">
        <v>378</v>
      </c>
      <c r="C18" s="53" t="s">
        <v>379</v>
      </c>
      <c r="D18" s="74">
        <f t="shared" si="1"/>
        <v>1118975</v>
      </c>
      <c r="E18" s="74">
        <f t="shared" si="2"/>
        <v>28452</v>
      </c>
      <c r="F18" s="74">
        <v>0</v>
      </c>
      <c r="G18" s="74">
        <v>0</v>
      </c>
      <c r="H18" s="74">
        <v>0</v>
      </c>
      <c r="I18" s="74">
        <v>28262</v>
      </c>
      <c r="J18" s="75">
        <v>0</v>
      </c>
      <c r="K18" s="74">
        <v>190</v>
      </c>
      <c r="L18" s="74">
        <v>1090523</v>
      </c>
      <c r="M18" s="74">
        <f t="shared" si="3"/>
        <v>61430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61430</v>
      </c>
      <c r="V18" s="74">
        <f t="shared" si="5"/>
        <v>1180405</v>
      </c>
      <c r="W18" s="74">
        <f t="shared" si="6"/>
        <v>28452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28262</v>
      </c>
      <c r="AB18" s="75">
        <v>0</v>
      </c>
      <c r="AC18" s="74">
        <f t="shared" si="11"/>
        <v>190</v>
      </c>
      <c r="AD18" s="74">
        <f t="shared" si="12"/>
        <v>1151953</v>
      </c>
    </row>
    <row r="19" spans="1:30" s="50" customFormat="1" ht="12" customHeight="1">
      <c r="A19" s="53" t="s">
        <v>357</v>
      </c>
      <c r="B19" s="54" t="s">
        <v>380</v>
      </c>
      <c r="C19" s="53" t="s">
        <v>381</v>
      </c>
      <c r="D19" s="74">
        <f t="shared" si="1"/>
        <v>532974</v>
      </c>
      <c r="E19" s="74">
        <f t="shared" si="2"/>
        <v>102420</v>
      </c>
      <c r="F19" s="74">
        <v>0</v>
      </c>
      <c r="G19" s="74">
        <v>0</v>
      </c>
      <c r="H19" s="74">
        <v>0</v>
      </c>
      <c r="I19" s="74"/>
      <c r="J19" s="75">
        <v>0</v>
      </c>
      <c r="K19" s="74">
        <v>102420</v>
      </c>
      <c r="L19" s="74">
        <v>430554</v>
      </c>
      <c r="M19" s="74">
        <f t="shared" si="3"/>
        <v>4808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4808</v>
      </c>
      <c r="V19" s="74">
        <f t="shared" si="5"/>
        <v>537782</v>
      </c>
      <c r="W19" s="74">
        <f t="shared" si="6"/>
        <v>102420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102420</v>
      </c>
      <c r="AD19" s="74">
        <f t="shared" si="12"/>
        <v>435362</v>
      </c>
    </row>
    <row r="20" spans="1:30" s="50" customFormat="1" ht="12" customHeight="1">
      <c r="A20" s="53" t="s">
        <v>301</v>
      </c>
      <c r="B20" s="54" t="s">
        <v>382</v>
      </c>
      <c r="C20" s="53" t="s">
        <v>383</v>
      </c>
      <c r="D20" s="74">
        <f t="shared" si="1"/>
        <v>490402</v>
      </c>
      <c r="E20" s="74">
        <f t="shared" si="2"/>
        <v>242079</v>
      </c>
      <c r="F20" s="74">
        <v>0</v>
      </c>
      <c r="G20" s="74">
        <v>0</v>
      </c>
      <c r="H20" s="74">
        <v>0</v>
      </c>
      <c r="I20" s="74">
        <v>242079</v>
      </c>
      <c r="J20" s="75">
        <v>0</v>
      </c>
      <c r="K20" s="74">
        <v>0</v>
      </c>
      <c r="L20" s="74">
        <v>248323</v>
      </c>
      <c r="M20" s="74">
        <f t="shared" si="3"/>
        <v>61589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61589</v>
      </c>
      <c r="V20" s="74">
        <f t="shared" si="5"/>
        <v>551991</v>
      </c>
      <c r="W20" s="74">
        <f t="shared" si="6"/>
        <v>242079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242079</v>
      </c>
      <c r="AB20" s="75">
        <v>0</v>
      </c>
      <c r="AC20" s="74">
        <f t="shared" si="11"/>
        <v>0</v>
      </c>
      <c r="AD20" s="74">
        <f t="shared" si="12"/>
        <v>309912</v>
      </c>
    </row>
    <row r="21" spans="1:30" s="50" customFormat="1" ht="12" customHeight="1">
      <c r="A21" s="53" t="s">
        <v>357</v>
      </c>
      <c r="B21" s="54" t="s">
        <v>384</v>
      </c>
      <c r="C21" s="53" t="s">
        <v>385</v>
      </c>
      <c r="D21" s="74">
        <f t="shared" si="1"/>
        <v>1922505</v>
      </c>
      <c r="E21" s="74">
        <f t="shared" si="2"/>
        <v>421353</v>
      </c>
      <c r="F21" s="74">
        <v>0</v>
      </c>
      <c r="G21" s="74">
        <v>0</v>
      </c>
      <c r="H21" s="74">
        <v>0</v>
      </c>
      <c r="I21" s="74">
        <v>355726</v>
      </c>
      <c r="J21" s="75">
        <v>0</v>
      </c>
      <c r="K21" s="74">
        <v>65627</v>
      </c>
      <c r="L21" s="74">
        <v>1501152</v>
      </c>
      <c r="M21" s="74">
        <f t="shared" si="3"/>
        <v>214259</v>
      </c>
      <c r="N21" s="74">
        <f t="shared" si="4"/>
        <v>14822</v>
      </c>
      <c r="O21" s="74">
        <v>0</v>
      </c>
      <c r="P21" s="74">
        <v>0</v>
      </c>
      <c r="Q21" s="74">
        <v>0</v>
      </c>
      <c r="R21" s="74">
        <v>14822</v>
      </c>
      <c r="S21" s="75">
        <v>0</v>
      </c>
      <c r="T21" s="74">
        <v>0</v>
      </c>
      <c r="U21" s="74">
        <v>199437</v>
      </c>
      <c r="V21" s="74">
        <f t="shared" si="5"/>
        <v>2136764</v>
      </c>
      <c r="W21" s="74">
        <f t="shared" si="6"/>
        <v>436175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370548</v>
      </c>
      <c r="AB21" s="75">
        <v>0</v>
      </c>
      <c r="AC21" s="74">
        <f t="shared" si="11"/>
        <v>65627</v>
      </c>
      <c r="AD21" s="74">
        <f t="shared" si="12"/>
        <v>1700589</v>
      </c>
    </row>
    <row r="22" spans="1:30" s="50" customFormat="1" ht="12" customHeight="1">
      <c r="A22" s="53" t="s">
        <v>301</v>
      </c>
      <c r="B22" s="54" t="s">
        <v>386</v>
      </c>
      <c r="C22" s="53" t="s">
        <v>387</v>
      </c>
      <c r="D22" s="74">
        <f t="shared" si="1"/>
        <v>5119898</v>
      </c>
      <c r="E22" s="74">
        <f t="shared" si="2"/>
        <v>900343</v>
      </c>
      <c r="F22" s="74">
        <v>958</v>
      </c>
      <c r="G22" s="74">
        <v>4720</v>
      </c>
      <c r="H22" s="74">
        <v>0</v>
      </c>
      <c r="I22" s="74">
        <v>622258</v>
      </c>
      <c r="J22" s="75">
        <v>0</v>
      </c>
      <c r="K22" s="74">
        <v>272407</v>
      </c>
      <c r="L22" s="74">
        <v>4219555</v>
      </c>
      <c r="M22" s="74">
        <f t="shared" si="3"/>
        <v>303929</v>
      </c>
      <c r="N22" s="74">
        <f t="shared" si="4"/>
        <v>28878</v>
      </c>
      <c r="O22" s="74">
        <v>4398</v>
      </c>
      <c r="P22" s="74">
        <v>5648</v>
      </c>
      <c r="Q22" s="74">
        <v>0</v>
      </c>
      <c r="R22" s="74">
        <v>18652</v>
      </c>
      <c r="S22" s="75">
        <v>0</v>
      </c>
      <c r="T22" s="74">
        <v>180</v>
      </c>
      <c r="U22" s="74">
        <v>275051</v>
      </c>
      <c r="V22" s="74">
        <f t="shared" si="5"/>
        <v>5423827</v>
      </c>
      <c r="W22" s="74">
        <f t="shared" si="6"/>
        <v>929221</v>
      </c>
      <c r="X22" s="74">
        <f t="shared" si="7"/>
        <v>5356</v>
      </c>
      <c r="Y22" s="74">
        <f t="shared" si="8"/>
        <v>10368</v>
      </c>
      <c r="Z22" s="74">
        <f t="shared" si="9"/>
        <v>0</v>
      </c>
      <c r="AA22" s="74">
        <f t="shared" si="10"/>
        <v>640910</v>
      </c>
      <c r="AB22" s="75">
        <v>0</v>
      </c>
      <c r="AC22" s="74">
        <f t="shared" si="11"/>
        <v>272587</v>
      </c>
      <c r="AD22" s="74">
        <f t="shared" si="12"/>
        <v>4494606</v>
      </c>
    </row>
    <row r="23" spans="1:30" s="50" customFormat="1" ht="12" customHeight="1">
      <c r="A23" s="53" t="s">
        <v>357</v>
      </c>
      <c r="B23" s="54" t="s">
        <v>388</v>
      </c>
      <c r="C23" s="53" t="s">
        <v>389</v>
      </c>
      <c r="D23" s="74">
        <f t="shared" si="1"/>
        <v>364045</v>
      </c>
      <c r="E23" s="74">
        <f t="shared" si="2"/>
        <v>59901</v>
      </c>
      <c r="F23" s="74">
        <v>0</v>
      </c>
      <c r="G23" s="74">
        <v>0</v>
      </c>
      <c r="H23" s="74">
        <v>0</v>
      </c>
      <c r="I23" s="74">
        <v>41675</v>
      </c>
      <c r="J23" s="75">
        <v>0</v>
      </c>
      <c r="K23" s="74">
        <v>18226</v>
      </c>
      <c r="L23" s="74">
        <v>304144</v>
      </c>
      <c r="M23" s="74">
        <f t="shared" si="3"/>
        <v>167313</v>
      </c>
      <c r="N23" s="74">
        <f t="shared" si="4"/>
        <v>59726</v>
      </c>
      <c r="O23" s="74">
        <v>0</v>
      </c>
      <c r="P23" s="74">
        <v>0</v>
      </c>
      <c r="Q23" s="74">
        <v>0</v>
      </c>
      <c r="R23" s="74">
        <v>59726</v>
      </c>
      <c r="S23" s="75">
        <v>0</v>
      </c>
      <c r="T23" s="74">
        <v>0</v>
      </c>
      <c r="U23" s="74">
        <v>107587</v>
      </c>
      <c r="V23" s="74">
        <f t="shared" si="5"/>
        <v>531358</v>
      </c>
      <c r="W23" s="74">
        <f t="shared" si="6"/>
        <v>119627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101401</v>
      </c>
      <c r="AB23" s="75">
        <v>0</v>
      </c>
      <c r="AC23" s="74">
        <f t="shared" si="11"/>
        <v>18226</v>
      </c>
      <c r="AD23" s="74">
        <f t="shared" si="12"/>
        <v>411731</v>
      </c>
    </row>
    <row r="24" spans="1:30" s="50" customFormat="1" ht="12" customHeight="1">
      <c r="A24" s="53" t="s">
        <v>301</v>
      </c>
      <c r="B24" s="54" t="s">
        <v>390</v>
      </c>
      <c r="C24" s="53" t="s">
        <v>391</v>
      </c>
      <c r="D24" s="74">
        <f t="shared" si="1"/>
        <v>3432579</v>
      </c>
      <c r="E24" s="74">
        <f t="shared" si="2"/>
        <v>799928</v>
      </c>
      <c r="F24" s="74">
        <v>0</v>
      </c>
      <c r="G24" s="74">
        <v>1219</v>
      </c>
      <c r="H24" s="74">
        <v>241500</v>
      </c>
      <c r="I24" s="74">
        <v>373579</v>
      </c>
      <c r="J24" s="75">
        <v>0</v>
      </c>
      <c r="K24" s="74">
        <v>183630</v>
      </c>
      <c r="L24" s="74">
        <v>2632651</v>
      </c>
      <c r="M24" s="74">
        <f t="shared" si="3"/>
        <v>485410</v>
      </c>
      <c r="N24" s="74">
        <f t="shared" si="4"/>
        <v>77547</v>
      </c>
      <c r="O24" s="74">
        <v>31030</v>
      </c>
      <c r="P24" s="74">
        <v>37575</v>
      </c>
      <c r="Q24" s="74">
        <v>0</v>
      </c>
      <c r="R24" s="74">
        <v>8497</v>
      </c>
      <c r="S24" s="75">
        <v>0</v>
      </c>
      <c r="T24" s="74">
        <v>445</v>
      </c>
      <c r="U24" s="74">
        <v>407863</v>
      </c>
      <c r="V24" s="74">
        <f t="shared" si="5"/>
        <v>3917989</v>
      </c>
      <c r="W24" s="74">
        <f t="shared" si="6"/>
        <v>877475</v>
      </c>
      <c r="X24" s="74">
        <f t="shared" si="7"/>
        <v>31030</v>
      </c>
      <c r="Y24" s="74">
        <f t="shared" si="8"/>
        <v>38794</v>
      </c>
      <c r="Z24" s="74">
        <f t="shared" si="9"/>
        <v>241500</v>
      </c>
      <c r="AA24" s="74">
        <f t="shared" si="10"/>
        <v>382076</v>
      </c>
      <c r="AB24" s="75">
        <v>0</v>
      </c>
      <c r="AC24" s="74">
        <f t="shared" si="11"/>
        <v>184075</v>
      </c>
      <c r="AD24" s="74">
        <f t="shared" si="12"/>
        <v>3040514</v>
      </c>
    </row>
    <row r="25" spans="1:30" s="50" customFormat="1" ht="12" customHeight="1">
      <c r="A25" s="53" t="s">
        <v>357</v>
      </c>
      <c r="B25" s="54" t="s">
        <v>392</v>
      </c>
      <c r="C25" s="53" t="s">
        <v>393</v>
      </c>
      <c r="D25" s="74">
        <f t="shared" si="1"/>
        <v>2163415</v>
      </c>
      <c r="E25" s="74">
        <f t="shared" si="2"/>
        <v>240952</v>
      </c>
      <c r="F25" s="74">
        <v>0</v>
      </c>
      <c r="G25" s="74">
        <v>0</v>
      </c>
      <c r="H25" s="74">
        <v>0</v>
      </c>
      <c r="I25" s="74">
        <v>203966</v>
      </c>
      <c r="J25" s="75">
        <v>0</v>
      </c>
      <c r="K25" s="74">
        <v>36986</v>
      </c>
      <c r="L25" s="74">
        <v>1922463</v>
      </c>
      <c r="M25" s="74">
        <f t="shared" si="3"/>
        <v>1414640</v>
      </c>
      <c r="N25" s="74">
        <f t="shared" si="4"/>
        <v>1102783</v>
      </c>
      <c r="O25" s="74">
        <v>347216</v>
      </c>
      <c r="P25" s="74">
        <v>4056</v>
      </c>
      <c r="Q25" s="74">
        <v>585900</v>
      </c>
      <c r="R25" s="74">
        <v>20623</v>
      </c>
      <c r="S25" s="75">
        <v>0</v>
      </c>
      <c r="T25" s="74">
        <v>144988</v>
      </c>
      <c r="U25" s="74">
        <v>311857</v>
      </c>
      <c r="V25" s="74">
        <f t="shared" si="5"/>
        <v>3578055</v>
      </c>
      <c r="W25" s="74">
        <f t="shared" si="6"/>
        <v>1343735</v>
      </c>
      <c r="X25" s="74">
        <f t="shared" si="7"/>
        <v>347216</v>
      </c>
      <c r="Y25" s="74">
        <f t="shared" si="8"/>
        <v>4056</v>
      </c>
      <c r="Z25" s="74">
        <f t="shared" si="9"/>
        <v>585900</v>
      </c>
      <c r="AA25" s="74">
        <f t="shared" si="10"/>
        <v>224589</v>
      </c>
      <c r="AB25" s="75">
        <v>0</v>
      </c>
      <c r="AC25" s="74">
        <f t="shared" si="11"/>
        <v>181974</v>
      </c>
      <c r="AD25" s="74">
        <f t="shared" si="12"/>
        <v>2234320</v>
      </c>
    </row>
    <row r="26" spans="1:30" s="50" customFormat="1" ht="12" customHeight="1">
      <c r="A26" s="53" t="s">
        <v>301</v>
      </c>
      <c r="B26" s="54" t="s">
        <v>394</v>
      </c>
      <c r="C26" s="53" t="s">
        <v>395</v>
      </c>
      <c r="D26" s="74">
        <f t="shared" si="1"/>
        <v>3221284</v>
      </c>
      <c r="E26" s="74">
        <f t="shared" si="2"/>
        <v>1124075</v>
      </c>
      <c r="F26" s="74">
        <v>256600</v>
      </c>
      <c r="G26" s="74">
        <v>393</v>
      </c>
      <c r="H26" s="74">
        <v>266500</v>
      </c>
      <c r="I26" s="74">
        <v>510066</v>
      </c>
      <c r="J26" s="75">
        <v>0</v>
      </c>
      <c r="K26" s="74">
        <v>90516</v>
      </c>
      <c r="L26" s="74">
        <v>2097209</v>
      </c>
      <c r="M26" s="74">
        <f t="shared" si="3"/>
        <v>153097</v>
      </c>
      <c r="N26" s="74">
        <f t="shared" si="4"/>
        <v>23235</v>
      </c>
      <c r="O26" s="74">
        <v>0</v>
      </c>
      <c r="P26" s="74">
        <v>0</v>
      </c>
      <c r="Q26" s="74">
        <v>0</v>
      </c>
      <c r="R26" s="74">
        <v>23075</v>
      </c>
      <c r="S26" s="75">
        <v>0</v>
      </c>
      <c r="T26" s="74">
        <v>160</v>
      </c>
      <c r="U26" s="74">
        <v>129862</v>
      </c>
      <c r="V26" s="74">
        <f t="shared" si="5"/>
        <v>3374381</v>
      </c>
      <c r="W26" s="74">
        <f t="shared" si="6"/>
        <v>1147310</v>
      </c>
      <c r="X26" s="74">
        <f t="shared" si="7"/>
        <v>256600</v>
      </c>
      <c r="Y26" s="74">
        <f t="shared" si="8"/>
        <v>393</v>
      </c>
      <c r="Z26" s="74">
        <f t="shared" si="9"/>
        <v>266500</v>
      </c>
      <c r="AA26" s="74">
        <f t="shared" si="10"/>
        <v>533141</v>
      </c>
      <c r="AB26" s="75">
        <v>0</v>
      </c>
      <c r="AC26" s="74">
        <f t="shared" si="11"/>
        <v>90676</v>
      </c>
      <c r="AD26" s="74">
        <f t="shared" si="12"/>
        <v>2227071</v>
      </c>
    </row>
    <row r="27" spans="1:30" s="50" customFormat="1" ht="12" customHeight="1">
      <c r="A27" s="53" t="s">
        <v>357</v>
      </c>
      <c r="B27" s="54" t="s">
        <v>396</v>
      </c>
      <c r="C27" s="53" t="s">
        <v>397</v>
      </c>
      <c r="D27" s="74">
        <f t="shared" si="1"/>
        <v>1340432</v>
      </c>
      <c r="E27" s="74">
        <f t="shared" si="2"/>
        <v>238583</v>
      </c>
      <c r="F27" s="74">
        <v>0</v>
      </c>
      <c r="G27" s="74">
        <v>0</v>
      </c>
      <c r="H27" s="74">
        <v>155297</v>
      </c>
      <c r="I27" s="74">
        <v>0</v>
      </c>
      <c r="J27" s="75">
        <v>0</v>
      </c>
      <c r="K27" s="74">
        <v>83286</v>
      </c>
      <c r="L27" s="74">
        <v>1101849</v>
      </c>
      <c r="M27" s="74">
        <f t="shared" si="3"/>
        <v>123783</v>
      </c>
      <c r="N27" s="74">
        <f t="shared" si="4"/>
        <v>39566</v>
      </c>
      <c r="O27" s="74">
        <v>28879</v>
      </c>
      <c r="P27" s="74">
        <v>3552</v>
      </c>
      <c r="Q27" s="74">
        <v>7135</v>
      </c>
      <c r="R27" s="74">
        <v>0</v>
      </c>
      <c r="S27" s="75">
        <v>0</v>
      </c>
      <c r="T27" s="74">
        <v>0</v>
      </c>
      <c r="U27" s="74">
        <v>84217</v>
      </c>
      <c r="V27" s="74">
        <f t="shared" si="5"/>
        <v>1464215</v>
      </c>
      <c r="W27" s="74">
        <f t="shared" si="6"/>
        <v>278149</v>
      </c>
      <c r="X27" s="74">
        <f t="shared" si="7"/>
        <v>28879</v>
      </c>
      <c r="Y27" s="74">
        <f t="shared" si="8"/>
        <v>3552</v>
      </c>
      <c r="Z27" s="74">
        <f t="shared" si="9"/>
        <v>162432</v>
      </c>
      <c r="AA27" s="74">
        <f t="shared" si="10"/>
        <v>0</v>
      </c>
      <c r="AB27" s="75">
        <v>0</v>
      </c>
      <c r="AC27" s="74">
        <f t="shared" si="11"/>
        <v>83286</v>
      </c>
      <c r="AD27" s="74">
        <f t="shared" si="12"/>
        <v>1186066</v>
      </c>
    </row>
    <row r="28" spans="1:30" s="50" customFormat="1" ht="12" customHeight="1">
      <c r="A28" s="53" t="s">
        <v>301</v>
      </c>
      <c r="B28" s="54" t="s">
        <v>398</v>
      </c>
      <c r="C28" s="53" t="s">
        <v>399</v>
      </c>
      <c r="D28" s="74">
        <f t="shared" si="1"/>
        <v>667058</v>
      </c>
      <c r="E28" s="74">
        <f t="shared" si="2"/>
        <v>147348</v>
      </c>
      <c r="F28" s="74">
        <v>0</v>
      </c>
      <c r="G28" s="74">
        <v>0</v>
      </c>
      <c r="H28" s="74">
        <v>0</v>
      </c>
      <c r="I28" s="74">
        <v>129794</v>
      </c>
      <c r="J28" s="75">
        <v>0</v>
      </c>
      <c r="K28" s="74">
        <v>17554</v>
      </c>
      <c r="L28" s="74">
        <v>519710</v>
      </c>
      <c r="M28" s="74">
        <f t="shared" si="3"/>
        <v>338018</v>
      </c>
      <c r="N28" s="74">
        <f t="shared" si="4"/>
        <v>280691</v>
      </c>
      <c r="O28" s="74">
        <v>0</v>
      </c>
      <c r="P28" s="74">
        <v>0</v>
      </c>
      <c r="Q28" s="74">
        <v>74000</v>
      </c>
      <c r="R28" s="74">
        <v>160473</v>
      </c>
      <c r="S28" s="75">
        <v>0</v>
      </c>
      <c r="T28" s="74">
        <v>46218</v>
      </c>
      <c r="U28" s="74">
        <v>57327</v>
      </c>
      <c r="V28" s="74">
        <f t="shared" si="5"/>
        <v>1005076</v>
      </c>
      <c r="W28" s="74">
        <f t="shared" si="6"/>
        <v>428039</v>
      </c>
      <c r="X28" s="74">
        <f t="shared" si="7"/>
        <v>0</v>
      </c>
      <c r="Y28" s="74">
        <f t="shared" si="8"/>
        <v>0</v>
      </c>
      <c r="Z28" s="74">
        <f t="shared" si="9"/>
        <v>74000</v>
      </c>
      <c r="AA28" s="74">
        <f t="shared" si="10"/>
        <v>290267</v>
      </c>
      <c r="AB28" s="75">
        <v>0</v>
      </c>
      <c r="AC28" s="74">
        <f t="shared" si="11"/>
        <v>63772</v>
      </c>
      <c r="AD28" s="74">
        <f t="shared" si="12"/>
        <v>577037</v>
      </c>
    </row>
    <row r="29" spans="1:30" s="50" customFormat="1" ht="12" customHeight="1">
      <c r="A29" s="53" t="s">
        <v>301</v>
      </c>
      <c r="B29" s="54" t="s">
        <v>400</v>
      </c>
      <c r="C29" s="53" t="s">
        <v>401</v>
      </c>
      <c r="D29" s="74">
        <f t="shared" si="1"/>
        <v>1088003</v>
      </c>
      <c r="E29" s="74">
        <f t="shared" si="2"/>
        <v>12</v>
      </c>
      <c r="F29" s="74">
        <v>0</v>
      </c>
      <c r="G29" s="74">
        <v>0</v>
      </c>
      <c r="H29" s="74">
        <v>0</v>
      </c>
      <c r="I29" s="74">
        <v>12</v>
      </c>
      <c r="J29" s="75">
        <v>0</v>
      </c>
      <c r="K29" s="74">
        <v>0</v>
      </c>
      <c r="L29" s="74">
        <v>1087991</v>
      </c>
      <c r="M29" s="74">
        <f t="shared" si="3"/>
        <v>233128</v>
      </c>
      <c r="N29" s="74">
        <f t="shared" si="4"/>
        <v>21484</v>
      </c>
      <c r="O29" s="74">
        <v>0</v>
      </c>
      <c r="P29" s="74">
        <v>0</v>
      </c>
      <c r="Q29" s="74">
        <v>0</v>
      </c>
      <c r="R29" s="74">
        <v>21484</v>
      </c>
      <c r="S29" s="75">
        <v>0</v>
      </c>
      <c r="T29" s="74">
        <v>0</v>
      </c>
      <c r="U29" s="74">
        <v>211644</v>
      </c>
      <c r="V29" s="74">
        <f t="shared" si="5"/>
        <v>1321131</v>
      </c>
      <c r="W29" s="74">
        <f t="shared" si="6"/>
        <v>21496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21496</v>
      </c>
      <c r="AB29" s="75">
        <v>0</v>
      </c>
      <c r="AC29" s="74">
        <f t="shared" si="11"/>
        <v>0</v>
      </c>
      <c r="AD29" s="74">
        <f t="shared" si="12"/>
        <v>1299635</v>
      </c>
    </row>
    <row r="30" spans="1:30" s="50" customFormat="1" ht="12" customHeight="1">
      <c r="A30" s="53" t="s">
        <v>301</v>
      </c>
      <c r="B30" s="54" t="s">
        <v>402</v>
      </c>
      <c r="C30" s="53" t="s">
        <v>403</v>
      </c>
      <c r="D30" s="74">
        <f t="shared" si="1"/>
        <v>1569313</v>
      </c>
      <c r="E30" s="74">
        <f t="shared" si="2"/>
        <v>179339</v>
      </c>
      <c r="F30" s="74">
        <v>0</v>
      </c>
      <c r="G30" s="74">
        <v>0</v>
      </c>
      <c r="H30" s="74">
        <v>0</v>
      </c>
      <c r="I30" s="74">
        <v>142843</v>
      </c>
      <c r="J30" s="75">
        <v>0</v>
      </c>
      <c r="K30" s="74">
        <v>36496</v>
      </c>
      <c r="L30" s="74">
        <v>1389974</v>
      </c>
      <c r="M30" s="74">
        <f t="shared" si="3"/>
        <v>227645</v>
      </c>
      <c r="N30" s="74">
        <f t="shared" si="4"/>
        <v>21261</v>
      </c>
      <c r="O30" s="74">
        <v>6123</v>
      </c>
      <c r="P30" s="74">
        <v>6168</v>
      </c>
      <c r="Q30" s="74">
        <v>0</v>
      </c>
      <c r="R30" s="74">
        <v>8970</v>
      </c>
      <c r="S30" s="75">
        <v>0</v>
      </c>
      <c r="T30" s="74">
        <v>0</v>
      </c>
      <c r="U30" s="74">
        <v>206384</v>
      </c>
      <c r="V30" s="74">
        <f t="shared" si="5"/>
        <v>1796958</v>
      </c>
      <c r="W30" s="74">
        <f t="shared" si="6"/>
        <v>200600</v>
      </c>
      <c r="X30" s="74">
        <f t="shared" si="7"/>
        <v>6123</v>
      </c>
      <c r="Y30" s="74">
        <f t="shared" si="8"/>
        <v>6168</v>
      </c>
      <c r="Z30" s="74">
        <f t="shared" si="9"/>
        <v>0</v>
      </c>
      <c r="AA30" s="74">
        <f t="shared" si="10"/>
        <v>151813</v>
      </c>
      <c r="AB30" s="75">
        <v>0</v>
      </c>
      <c r="AC30" s="74">
        <f t="shared" si="11"/>
        <v>36496</v>
      </c>
      <c r="AD30" s="74">
        <f t="shared" si="12"/>
        <v>1596358</v>
      </c>
    </row>
    <row r="31" spans="1:30" s="50" customFormat="1" ht="12" customHeight="1">
      <c r="A31" s="53" t="s">
        <v>301</v>
      </c>
      <c r="B31" s="54" t="s">
        <v>404</v>
      </c>
      <c r="C31" s="53" t="s">
        <v>405</v>
      </c>
      <c r="D31" s="74">
        <f t="shared" si="1"/>
        <v>852752</v>
      </c>
      <c r="E31" s="74">
        <f t="shared" si="2"/>
        <v>125276</v>
      </c>
      <c r="F31" s="74">
        <v>0</v>
      </c>
      <c r="G31" s="74">
        <v>0</v>
      </c>
      <c r="H31" s="74">
        <v>0</v>
      </c>
      <c r="I31" s="74">
        <v>119439</v>
      </c>
      <c r="J31" s="75">
        <v>0</v>
      </c>
      <c r="K31" s="74">
        <v>5837</v>
      </c>
      <c r="L31" s="74">
        <v>727476</v>
      </c>
      <c r="M31" s="74">
        <f t="shared" si="3"/>
        <v>127609</v>
      </c>
      <c r="N31" s="74">
        <f t="shared" si="4"/>
        <v>11612</v>
      </c>
      <c r="O31" s="74">
        <v>0</v>
      </c>
      <c r="P31" s="74">
        <v>0</v>
      </c>
      <c r="Q31" s="74">
        <v>0</v>
      </c>
      <c r="R31" s="74">
        <v>8330</v>
      </c>
      <c r="S31" s="75">
        <v>0</v>
      </c>
      <c r="T31" s="74">
        <v>3282</v>
      </c>
      <c r="U31" s="74">
        <v>115997</v>
      </c>
      <c r="V31" s="74">
        <f t="shared" si="5"/>
        <v>980361</v>
      </c>
      <c r="W31" s="74">
        <f t="shared" si="6"/>
        <v>136888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127769</v>
      </c>
      <c r="AB31" s="75">
        <v>0</v>
      </c>
      <c r="AC31" s="74">
        <f t="shared" si="11"/>
        <v>9119</v>
      </c>
      <c r="AD31" s="74">
        <f t="shared" si="12"/>
        <v>843473</v>
      </c>
    </row>
    <row r="32" spans="1:30" s="50" customFormat="1" ht="12" customHeight="1">
      <c r="A32" s="53" t="s">
        <v>301</v>
      </c>
      <c r="B32" s="54" t="s">
        <v>406</v>
      </c>
      <c r="C32" s="53" t="s">
        <v>407</v>
      </c>
      <c r="D32" s="74">
        <f t="shared" si="1"/>
        <v>2235126</v>
      </c>
      <c r="E32" s="74">
        <f t="shared" si="2"/>
        <v>672327</v>
      </c>
      <c r="F32" s="74">
        <v>0</v>
      </c>
      <c r="G32" s="74">
        <v>0</v>
      </c>
      <c r="H32" s="74">
        <v>0</v>
      </c>
      <c r="I32" s="74">
        <v>576612</v>
      </c>
      <c r="J32" s="75">
        <v>0</v>
      </c>
      <c r="K32" s="74">
        <v>95715</v>
      </c>
      <c r="L32" s="74">
        <v>1562799</v>
      </c>
      <c r="M32" s="74">
        <f t="shared" si="3"/>
        <v>126239</v>
      </c>
      <c r="N32" s="74">
        <f t="shared" si="4"/>
        <v>1072</v>
      </c>
      <c r="O32" s="74">
        <v>0</v>
      </c>
      <c r="P32" s="74">
        <v>0</v>
      </c>
      <c r="Q32" s="74">
        <v>0</v>
      </c>
      <c r="R32" s="74">
        <v>1072</v>
      </c>
      <c r="S32" s="75">
        <v>0</v>
      </c>
      <c r="T32" s="74">
        <v>0</v>
      </c>
      <c r="U32" s="74">
        <v>125167</v>
      </c>
      <c r="V32" s="74">
        <f t="shared" si="5"/>
        <v>2361365</v>
      </c>
      <c r="W32" s="74">
        <f t="shared" si="6"/>
        <v>673399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577684</v>
      </c>
      <c r="AB32" s="75">
        <v>0</v>
      </c>
      <c r="AC32" s="74">
        <f t="shared" si="11"/>
        <v>95715</v>
      </c>
      <c r="AD32" s="74">
        <f t="shared" si="12"/>
        <v>1687966</v>
      </c>
    </row>
    <row r="33" spans="1:30" s="50" customFormat="1" ht="12" customHeight="1">
      <c r="A33" s="53" t="s">
        <v>301</v>
      </c>
      <c r="B33" s="54" t="s">
        <v>408</v>
      </c>
      <c r="C33" s="53" t="s">
        <v>409</v>
      </c>
      <c r="D33" s="74">
        <f t="shared" si="1"/>
        <v>2133650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2133650</v>
      </c>
      <c r="M33" s="74">
        <f t="shared" si="3"/>
        <v>43397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43397</v>
      </c>
      <c r="V33" s="74">
        <f t="shared" si="5"/>
        <v>2177047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2177047</v>
      </c>
    </row>
    <row r="34" spans="1:30" s="50" customFormat="1" ht="12" customHeight="1">
      <c r="A34" s="53" t="s">
        <v>301</v>
      </c>
      <c r="B34" s="54" t="s">
        <v>410</v>
      </c>
      <c r="C34" s="53" t="s">
        <v>411</v>
      </c>
      <c r="D34" s="74">
        <f t="shared" si="1"/>
        <v>1007893</v>
      </c>
      <c r="E34" s="74">
        <f t="shared" si="2"/>
        <v>124891</v>
      </c>
      <c r="F34" s="74">
        <v>0</v>
      </c>
      <c r="G34" s="74">
        <v>0</v>
      </c>
      <c r="H34" s="74">
        <v>0</v>
      </c>
      <c r="I34" s="74">
        <v>93145</v>
      </c>
      <c r="J34" s="75">
        <v>0</v>
      </c>
      <c r="K34" s="74">
        <v>31746</v>
      </c>
      <c r="L34" s="74">
        <v>883002</v>
      </c>
      <c r="M34" s="74">
        <f t="shared" si="3"/>
        <v>53692</v>
      </c>
      <c r="N34" s="74">
        <f t="shared" si="4"/>
        <v>4982</v>
      </c>
      <c r="O34" s="74">
        <v>0</v>
      </c>
      <c r="P34" s="74">
        <v>0</v>
      </c>
      <c r="Q34" s="74">
        <v>0</v>
      </c>
      <c r="R34" s="74">
        <v>4982</v>
      </c>
      <c r="S34" s="75">
        <v>0</v>
      </c>
      <c r="T34" s="74">
        <v>0</v>
      </c>
      <c r="U34" s="74">
        <v>48710</v>
      </c>
      <c r="V34" s="74">
        <f t="shared" si="5"/>
        <v>1061585</v>
      </c>
      <c r="W34" s="74">
        <f t="shared" si="6"/>
        <v>129873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98127</v>
      </c>
      <c r="AB34" s="75">
        <v>0</v>
      </c>
      <c r="AC34" s="74">
        <f t="shared" si="11"/>
        <v>31746</v>
      </c>
      <c r="AD34" s="74">
        <f t="shared" si="12"/>
        <v>931712</v>
      </c>
    </row>
    <row r="35" spans="1:30" s="50" customFormat="1" ht="12" customHeight="1">
      <c r="A35" s="53" t="s">
        <v>301</v>
      </c>
      <c r="B35" s="54" t="s">
        <v>412</v>
      </c>
      <c r="C35" s="53" t="s">
        <v>413</v>
      </c>
      <c r="D35" s="74">
        <f t="shared" si="1"/>
        <v>873111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873111</v>
      </c>
      <c r="M35" s="74">
        <f t="shared" si="3"/>
        <v>135787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135787</v>
      </c>
      <c r="V35" s="74">
        <f t="shared" si="5"/>
        <v>1008898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1008898</v>
      </c>
    </row>
    <row r="36" spans="1:30" s="50" customFormat="1" ht="12" customHeight="1">
      <c r="A36" s="53" t="s">
        <v>301</v>
      </c>
      <c r="B36" s="54" t="s">
        <v>414</v>
      </c>
      <c r="C36" s="53" t="s">
        <v>415</v>
      </c>
      <c r="D36" s="74">
        <f t="shared" si="1"/>
        <v>790913</v>
      </c>
      <c r="E36" s="74">
        <f t="shared" si="2"/>
        <v>4715</v>
      </c>
      <c r="F36" s="74">
        <v>0</v>
      </c>
      <c r="G36" s="74">
        <v>0</v>
      </c>
      <c r="H36" s="74">
        <v>0</v>
      </c>
      <c r="I36" s="74">
        <v>4465</v>
      </c>
      <c r="J36" s="75">
        <v>0</v>
      </c>
      <c r="K36" s="74">
        <v>250</v>
      </c>
      <c r="L36" s="74">
        <v>786198</v>
      </c>
      <c r="M36" s="74">
        <f t="shared" si="3"/>
        <v>94416</v>
      </c>
      <c r="N36" s="74">
        <f t="shared" si="4"/>
        <v>40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40</v>
      </c>
      <c r="U36" s="74">
        <v>94376</v>
      </c>
      <c r="V36" s="74">
        <f t="shared" si="5"/>
        <v>885329</v>
      </c>
      <c r="W36" s="74">
        <f t="shared" si="6"/>
        <v>4755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4465</v>
      </c>
      <c r="AB36" s="75">
        <v>0</v>
      </c>
      <c r="AC36" s="74">
        <f t="shared" si="11"/>
        <v>290</v>
      </c>
      <c r="AD36" s="74">
        <f t="shared" si="12"/>
        <v>880574</v>
      </c>
    </row>
    <row r="37" spans="1:30" s="50" customFormat="1" ht="12" customHeight="1">
      <c r="A37" s="53" t="s">
        <v>301</v>
      </c>
      <c r="B37" s="54" t="s">
        <v>416</v>
      </c>
      <c r="C37" s="53" t="s">
        <v>417</v>
      </c>
      <c r="D37" s="74">
        <f t="shared" si="1"/>
        <v>509610</v>
      </c>
      <c r="E37" s="74">
        <f t="shared" si="2"/>
        <v>14421</v>
      </c>
      <c r="F37" s="74">
        <v>0</v>
      </c>
      <c r="G37" s="74">
        <v>5533</v>
      </c>
      <c r="H37" s="74">
        <v>0</v>
      </c>
      <c r="I37" s="74">
        <v>8642</v>
      </c>
      <c r="J37" s="75">
        <v>0</v>
      </c>
      <c r="K37" s="74">
        <v>246</v>
      </c>
      <c r="L37" s="74">
        <v>495189</v>
      </c>
      <c r="M37" s="74">
        <f t="shared" si="3"/>
        <v>64360</v>
      </c>
      <c r="N37" s="74">
        <f t="shared" si="4"/>
        <v>5720</v>
      </c>
      <c r="O37" s="74">
        <v>2410</v>
      </c>
      <c r="P37" s="74">
        <v>3270</v>
      </c>
      <c r="Q37" s="74">
        <v>0</v>
      </c>
      <c r="R37" s="74">
        <v>40</v>
      </c>
      <c r="S37" s="75">
        <v>0</v>
      </c>
      <c r="T37" s="74">
        <v>0</v>
      </c>
      <c r="U37" s="74">
        <v>58640</v>
      </c>
      <c r="V37" s="74">
        <f t="shared" si="5"/>
        <v>573970</v>
      </c>
      <c r="W37" s="74">
        <f t="shared" si="6"/>
        <v>20141</v>
      </c>
      <c r="X37" s="74">
        <f t="shared" si="7"/>
        <v>2410</v>
      </c>
      <c r="Y37" s="74">
        <f t="shared" si="8"/>
        <v>8803</v>
      </c>
      <c r="Z37" s="74">
        <f t="shared" si="9"/>
        <v>0</v>
      </c>
      <c r="AA37" s="74">
        <f t="shared" si="10"/>
        <v>8682</v>
      </c>
      <c r="AB37" s="75">
        <v>0</v>
      </c>
      <c r="AC37" s="74">
        <f t="shared" si="11"/>
        <v>246</v>
      </c>
      <c r="AD37" s="74">
        <f t="shared" si="12"/>
        <v>553829</v>
      </c>
    </row>
    <row r="38" spans="1:30" s="50" customFormat="1" ht="12" customHeight="1">
      <c r="A38" s="53" t="s">
        <v>301</v>
      </c>
      <c r="B38" s="54" t="s">
        <v>418</v>
      </c>
      <c r="C38" s="53" t="s">
        <v>419</v>
      </c>
      <c r="D38" s="74">
        <f t="shared" si="1"/>
        <v>697552</v>
      </c>
      <c r="E38" s="74">
        <f t="shared" si="2"/>
        <v>90576</v>
      </c>
      <c r="F38" s="74">
        <v>0</v>
      </c>
      <c r="G38" s="74">
        <v>0</v>
      </c>
      <c r="H38" s="74">
        <v>0</v>
      </c>
      <c r="I38" s="74">
        <v>90456</v>
      </c>
      <c r="J38" s="75">
        <v>0</v>
      </c>
      <c r="K38" s="74">
        <v>120</v>
      </c>
      <c r="L38" s="74">
        <v>606976</v>
      </c>
      <c r="M38" s="74">
        <f t="shared" si="3"/>
        <v>82654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82654</v>
      </c>
      <c r="V38" s="74">
        <f t="shared" si="5"/>
        <v>780206</v>
      </c>
      <c r="W38" s="74">
        <f t="shared" si="6"/>
        <v>90576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90456</v>
      </c>
      <c r="AB38" s="75">
        <v>0</v>
      </c>
      <c r="AC38" s="74">
        <f t="shared" si="11"/>
        <v>120</v>
      </c>
      <c r="AD38" s="74">
        <f t="shared" si="12"/>
        <v>689630</v>
      </c>
    </row>
    <row r="39" spans="1:30" s="50" customFormat="1" ht="12" customHeight="1">
      <c r="A39" s="53" t="s">
        <v>301</v>
      </c>
      <c r="B39" s="54" t="s">
        <v>420</v>
      </c>
      <c r="C39" s="53" t="s">
        <v>421</v>
      </c>
      <c r="D39" s="74">
        <f t="shared" si="1"/>
        <v>735350</v>
      </c>
      <c r="E39" s="74">
        <f t="shared" si="2"/>
        <v>111101</v>
      </c>
      <c r="F39" s="74">
        <v>25733</v>
      </c>
      <c r="G39" s="74">
        <v>0</v>
      </c>
      <c r="H39" s="74">
        <v>0</v>
      </c>
      <c r="I39" s="74">
        <v>71929</v>
      </c>
      <c r="J39" s="75">
        <v>0</v>
      </c>
      <c r="K39" s="74">
        <v>13439</v>
      </c>
      <c r="L39" s="74">
        <v>624249</v>
      </c>
      <c r="M39" s="74">
        <f t="shared" si="3"/>
        <v>241027</v>
      </c>
      <c r="N39" s="74">
        <f t="shared" si="4"/>
        <v>132716</v>
      </c>
      <c r="O39" s="74">
        <v>0</v>
      </c>
      <c r="P39" s="74">
        <v>0</v>
      </c>
      <c r="Q39" s="74">
        <v>0</v>
      </c>
      <c r="R39" s="74">
        <v>132716</v>
      </c>
      <c r="S39" s="75">
        <v>0</v>
      </c>
      <c r="T39" s="74">
        <v>0</v>
      </c>
      <c r="U39" s="74">
        <v>108311</v>
      </c>
      <c r="V39" s="74">
        <f t="shared" si="5"/>
        <v>976377</v>
      </c>
      <c r="W39" s="74">
        <f t="shared" si="6"/>
        <v>243817</v>
      </c>
      <c r="X39" s="74">
        <f t="shared" si="7"/>
        <v>25733</v>
      </c>
      <c r="Y39" s="74">
        <f t="shared" si="8"/>
        <v>0</v>
      </c>
      <c r="Z39" s="74">
        <f t="shared" si="9"/>
        <v>0</v>
      </c>
      <c r="AA39" s="74">
        <f t="shared" si="10"/>
        <v>204645</v>
      </c>
      <c r="AB39" s="75">
        <v>0</v>
      </c>
      <c r="AC39" s="74">
        <f t="shared" si="11"/>
        <v>13439</v>
      </c>
      <c r="AD39" s="74">
        <f t="shared" si="12"/>
        <v>732560</v>
      </c>
    </row>
    <row r="40" spans="1:30" s="50" customFormat="1" ht="12" customHeight="1">
      <c r="A40" s="53" t="s">
        <v>301</v>
      </c>
      <c r="B40" s="54" t="s">
        <v>422</v>
      </c>
      <c r="C40" s="53" t="s">
        <v>423</v>
      </c>
      <c r="D40" s="74">
        <f aca="true" t="shared" si="13" ref="D40:D71">SUM(E40,+L40)</f>
        <v>244442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244442</v>
      </c>
      <c r="M40" s="74">
        <f aca="true" t="shared" si="15" ref="M40:M71">SUM(N40,+U40)</f>
        <v>40562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40562</v>
      </c>
      <c r="V40" s="74">
        <f aca="true" t="shared" si="17" ref="V40:V71">+SUM(D40,M40)</f>
        <v>285004</v>
      </c>
      <c r="W40" s="74">
        <f aca="true" t="shared" si="18" ref="W40:W71">+SUM(E40,N40)</f>
        <v>0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0</v>
      </c>
      <c r="AB40" s="75">
        <v>0</v>
      </c>
      <c r="AC40" s="74">
        <f aca="true" t="shared" si="23" ref="AC40:AC71">+SUM(K40,T40)</f>
        <v>0</v>
      </c>
      <c r="AD40" s="74">
        <f aca="true" t="shared" si="24" ref="AD40:AD71">+SUM(L40,U40)</f>
        <v>285004</v>
      </c>
    </row>
    <row r="41" spans="1:30" s="50" customFormat="1" ht="12" customHeight="1">
      <c r="A41" s="53" t="s">
        <v>301</v>
      </c>
      <c r="B41" s="54" t="s">
        <v>424</v>
      </c>
      <c r="C41" s="53" t="s">
        <v>425</v>
      </c>
      <c r="D41" s="74">
        <f t="shared" si="13"/>
        <v>717219</v>
      </c>
      <c r="E41" s="74">
        <f t="shared" si="14"/>
        <v>62951</v>
      </c>
      <c r="F41" s="74">
        <v>0</v>
      </c>
      <c r="G41" s="74">
        <v>0</v>
      </c>
      <c r="H41" s="74">
        <v>0</v>
      </c>
      <c r="I41" s="74">
        <v>62951</v>
      </c>
      <c r="J41" s="75">
        <v>0</v>
      </c>
      <c r="K41" s="74">
        <v>0</v>
      </c>
      <c r="L41" s="74">
        <v>654268</v>
      </c>
      <c r="M41" s="74">
        <f t="shared" si="15"/>
        <v>154128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154128</v>
      </c>
      <c r="V41" s="74">
        <f t="shared" si="17"/>
        <v>871347</v>
      </c>
      <c r="W41" s="74">
        <f t="shared" si="18"/>
        <v>62951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62951</v>
      </c>
      <c r="AB41" s="75">
        <v>0</v>
      </c>
      <c r="AC41" s="74">
        <f t="shared" si="23"/>
        <v>0</v>
      </c>
      <c r="AD41" s="74">
        <f t="shared" si="24"/>
        <v>808396</v>
      </c>
    </row>
    <row r="42" spans="1:30" s="50" customFormat="1" ht="12" customHeight="1">
      <c r="A42" s="53" t="s">
        <v>301</v>
      </c>
      <c r="B42" s="54" t="s">
        <v>426</v>
      </c>
      <c r="C42" s="53" t="s">
        <v>427</v>
      </c>
      <c r="D42" s="74">
        <f t="shared" si="13"/>
        <v>688255</v>
      </c>
      <c r="E42" s="74">
        <f t="shared" si="14"/>
        <v>45095</v>
      </c>
      <c r="F42" s="74">
        <v>0</v>
      </c>
      <c r="G42" s="74">
        <v>0</v>
      </c>
      <c r="H42" s="74">
        <v>0</v>
      </c>
      <c r="I42" s="74">
        <v>44990</v>
      </c>
      <c r="J42" s="75">
        <v>0</v>
      </c>
      <c r="K42" s="74">
        <v>105</v>
      </c>
      <c r="L42" s="74">
        <v>643160</v>
      </c>
      <c r="M42" s="74">
        <f t="shared" si="15"/>
        <v>2159</v>
      </c>
      <c r="N42" s="74">
        <f t="shared" si="16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2159</v>
      </c>
      <c r="V42" s="74">
        <f t="shared" si="17"/>
        <v>690414</v>
      </c>
      <c r="W42" s="74">
        <f t="shared" si="18"/>
        <v>45095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44990</v>
      </c>
      <c r="AB42" s="75">
        <v>0</v>
      </c>
      <c r="AC42" s="74">
        <f t="shared" si="23"/>
        <v>105</v>
      </c>
      <c r="AD42" s="74">
        <f t="shared" si="24"/>
        <v>645319</v>
      </c>
    </row>
    <row r="43" spans="1:30" s="50" customFormat="1" ht="12" customHeight="1">
      <c r="A43" s="53" t="s">
        <v>301</v>
      </c>
      <c r="B43" s="54" t="s">
        <v>428</v>
      </c>
      <c r="C43" s="53" t="s">
        <v>429</v>
      </c>
      <c r="D43" s="74">
        <f t="shared" si="13"/>
        <v>573026</v>
      </c>
      <c r="E43" s="74">
        <f t="shared" si="14"/>
        <v>86774</v>
      </c>
      <c r="F43" s="74">
        <v>0</v>
      </c>
      <c r="G43" s="74">
        <v>0</v>
      </c>
      <c r="H43" s="74">
        <v>0</v>
      </c>
      <c r="I43" s="74">
        <v>86694</v>
      </c>
      <c r="J43" s="75">
        <v>0</v>
      </c>
      <c r="K43" s="74">
        <v>80</v>
      </c>
      <c r="L43" s="74">
        <v>486252</v>
      </c>
      <c r="M43" s="74">
        <f t="shared" si="15"/>
        <v>133405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133405</v>
      </c>
      <c r="V43" s="74">
        <f t="shared" si="17"/>
        <v>706431</v>
      </c>
      <c r="W43" s="74">
        <f t="shared" si="18"/>
        <v>86774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86694</v>
      </c>
      <c r="AB43" s="75">
        <v>0</v>
      </c>
      <c r="AC43" s="74">
        <f t="shared" si="23"/>
        <v>80</v>
      </c>
      <c r="AD43" s="74">
        <f t="shared" si="24"/>
        <v>619657</v>
      </c>
    </row>
    <row r="44" spans="1:30" s="50" customFormat="1" ht="12" customHeight="1">
      <c r="A44" s="53" t="s">
        <v>301</v>
      </c>
      <c r="B44" s="54" t="s">
        <v>430</v>
      </c>
      <c r="C44" s="53" t="s">
        <v>431</v>
      </c>
      <c r="D44" s="74">
        <f t="shared" si="13"/>
        <v>152457</v>
      </c>
      <c r="E44" s="74">
        <f t="shared" si="14"/>
        <v>1191</v>
      </c>
      <c r="F44" s="74">
        <v>0</v>
      </c>
      <c r="G44" s="74">
        <v>0</v>
      </c>
      <c r="H44" s="74">
        <v>0</v>
      </c>
      <c r="I44" s="74">
        <v>961</v>
      </c>
      <c r="J44" s="75">
        <v>0</v>
      </c>
      <c r="K44" s="74">
        <v>230</v>
      </c>
      <c r="L44" s="74">
        <v>151266</v>
      </c>
      <c r="M44" s="74">
        <f t="shared" si="15"/>
        <v>23922</v>
      </c>
      <c r="N44" s="74">
        <f t="shared" si="16"/>
        <v>20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20</v>
      </c>
      <c r="U44" s="74">
        <v>23902</v>
      </c>
      <c r="V44" s="74">
        <f t="shared" si="17"/>
        <v>176379</v>
      </c>
      <c r="W44" s="74">
        <f t="shared" si="18"/>
        <v>1211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961</v>
      </c>
      <c r="AB44" s="75">
        <v>0</v>
      </c>
      <c r="AC44" s="74">
        <f t="shared" si="23"/>
        <v>250</v>
      </c>
      <c r="AD44" s="74">
        <f t="shared" si="24"/>
        <v>175168</v>
      </c>
    </row>
    <row r="45" spans="1:30" s="50" customFormat="1" ht="12" customHeight="1">
      <c r="A45" s="53" t="s">
        <v>301</v>
      </c>
      <c r="B45" s="54" t="s">
        <v>432</v>
      </c>
      <c r="C45" s="53" t="s">
        <v>433</v>
      </c>
      <c r="D45" s="74">
        <f t="shared" si="13"/>
        <v>372560</v>
      </c>
      <c r="E45" s="74">
        <f t="shared" si="14"/>
        <v>37411</v>
      </c>
      <c r="F45" s="74">
        <v>0</v>
      </c>
      <c r="G45" s="74">
        <v>0</v>
      </c>
      <c r="H45" s="74">
        <v>0</v>
      </c>
      <c r="I45" s="74">
        <v>37281</v>
      </c>
      <c r="J45" s="75">
        <v>0</v>
      </c>
      <c r="K45" s="74">
        <v>130</v>
      </c>
      <c r="L45" s="74">
        <v>335149</v>
      </c>
      <c r="M45" s="74">
        <f t="shared" si="15"/>
        <v>24756</v>
      </c>
      <c r="N45" s="74">
        <f t="shared" si="16"/>
        <v>30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30</v>
      </c>
      <c r="U45" s="74">
        <v>24726</v>
      </c>
      <c r="V45" s="74">
        <f t="shared" si="17"/>
        <v>397316</v>
      </c>
      <c r="W45" s="74">
        <f t="shared" si="18"/>
        <v>37441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37281</v>
      </c>
      <c r="AB45" s="75">
        <v>0</v>
      </c>
      <c r="AC45" s="74">
        <f t="shared" si="23"/>
        <v>160</v>
      </c>
      <c r="AD45" s="74">
        <f t="shared" si="24"/>
        <v>359875</v>
      </c>
    </row>
    <row r="46" spans="1:30" s="50" customFormat="1" ht="12" customHeight="1">
      <c r="A46" s="53" t="s">
        <v>301</v>
      </c>
      <c r="B46" s="54" t="s">
        <v>434</v>
      </c>
      <c r="C46" s="53" t="s">
        <v>435</v>
      </c>
      <c r="D46" s="74">
        <f t="shared" si="13"/>
        <v>56375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56375</v>
      </c>
      <c r="M46" s="74">
        <f t="shared" si="15"/>
        <v>15173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15173</v>
      </c>
      <c r="V46" s="74">
        <f t="shared" si="17"/>
        <v>71548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71548</v>
      </c>
    </row>
    <row r="47" spans="1:30" s="50" customFormat="1" ht="12" customHeight="1">
      <c r="A47" s="53" t="s">
        <v>301</v>
      </c>
      <c r="B47" s="54" t="s">
        <v>436</v>
      </c>
      <c r="C47" s="53" t="s">
        <v>437</v>
      </c>
      <c r="D47" s="74">
        <f t="shared" si="13"/>
        <v>81480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81480</v>
      </c>
      <c r="M47" s="74">
        <f t="shared" si="15"/>
        <v>16738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16738</v>
      </c>
      <c r="V47" s="74">
        <f t="shared" si="17"/>
        <v>98218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98218</v>
      </c>
    </row>
    <row r="48" spans="1:30" s="50" customFormat="1" ht="12" customHeight="1">
      <c r="A48" s="53" t="s">
        <v>301</v>
      </c>
      <c r="B48" s="54" t="s">
        <v>438</v>
      </c>
      <c r="C48" s="53" t="s">
        <v>439</v>
      </c>
      <c r="D48" s="74">
        <f t="shared" si="13"/>
        <v>116011</v>
      </c>
      <c r="E48" s="74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116011</v>
      </c>
      <c r="M48" s="74">
        <f t="shared" si="15"/>
        <v>14894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14894</v>
      </c>
      <c r="V48" s="74">
        <f t="shared" si="17"/>
        <v>130905</v>
      </c>
      <c r="W48" s="74">
        <f t="shared" si="18"/>
        <v>0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v>0</v>
      </c>
      <c r="AC48" s="74">
        <f t="shared" si="23"/>
        <v>0</v>
      </c>
      <c r="AD48" s="74">
        <f t="shared" si="24"/>
        <v>130905</v>
      </c>
    </row>
    <row r="49" spans="1:30" s="50" customFormat="1" ht="12" customHeight="1">
      <c r="A49" s="53" t="s">
        <v>301</v>
      </c>
      <c r="B49" s="54" t="s">
        <v>440</v>
      </c>
      <c r="C49" s="53" t="s">
        <v>441</v>
      </c>
      <c r="D49" s="74">
        <f t="shared" si="13"/>
        <v>422852</v>
      </c>
      <c r="E49" s="74">
        <f t="shared" si="14"/>
        <v>52047</v>
      </c>
      <c r="F49" s="74">
        <v>11442</v>
      </c>
      <c r="G49" s="74">
        <v>0</v>
      </c>
      <c r="H49" s="74">
        <v>0</v>
      </c>
      <c r="I49" s="74">
        <v>40605</v>
      </c>
      <c r="J49" s="75">
        <v>0</v>
      </c>
      <c r="K49" s="74">
        <v>0</v>
      </c>
      <c r="L49" s="74">
        <v>370805</v>
      </c>
      <c r="M49" s="74">
        <f t="shared" si="15"/>
        <v>727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727</v>
      </c>
      <c r="V49" s="74">
        <f t="shared" si="17"/>
        <v>423579</v>
      </c>
      <c r="W49" s="74">
        <f t="shared" si="18"/>
        <v>52047</v>
      </c>
      <c r="X49" s="74">
        <f t="shared" si="19"/>
        <v>11442</v>
      </c>
      <c r="Y49" s="74">
        <f t="shared" si="20"/>
        <v>0</v>
      </c>
      <c r="Z49" s="74">
        <f t="shared" si="21"/>
        <v>0</v>
      </c>
      <c r="AA49" s="74">
        <f t="shared" si="22"/>
        <v>40605</v>
      </c>
      <c r="AB49" s="75">
        <v>0</v>
      </c>
      <c r="AC49" s="74">
        <f t="shared" si="23"/>
        <v>0</v>
      </c>
      <c r="AD49" s="74">
        <f t="shared" si="24"/>
        <v>371532</v>
      </c>
    </row>
    <row r="50" spans="1:30" s="50" customFormat="1" ht="12" customHeight="1">
      <c r="A50" s="53" t="s">
        <v>301</v>
      </c>
      <c r="B50" s="54" t="s">
        <v>442</v>
      </c>
      <c r="C50" s="53" t="s">
        <v>443</v>
      </c>
      <c r="D50" s="74">
        <f t="shared" si="13"/>
        <v>152120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152120</v>
      </c>
      <c r="M50" s="74">
        <f t="shared" si="15"/>
        <v>496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496</v>
      </c>
      <c r="V50" s="74">
        <f t="shared" si="17"/>
        <v>152616</v>
      </c>
      <c r="W50" s="74">
        <f t="shared" si="18"/>
        <v>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v>0</v>
      </c>
      <c r="AC50" s="74">
        <f t="shared" si="23"/>
        <v>0</v>
      </c>
      <c r="AD50" s="74">
        <f t="shared" si="24"/>
        <v>152616</v>
      </c>
    </row>
    <row r="51" spans="1:30" s="50" customFormat="1" ht="12" customHeight="1">
      <c r="A51" s="53" t="s">
        <v>301</v>
      </c>
      <c r="B51" s="54" t="s">
        <v>444</v>
      </c>
      <c r="C51" s="53" t="s">
        <v>445</v>
      </c>
      <c r="D51" s="74">
        <f t="shared" si="13"/>
        <v>184050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184050</v>
      </c>
      <c r="M51" s="74">
        <f t="shared" si="15"/>
        <v>341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341</v>
      </c>
      <c r="V51" s="74">
        <f t="shared" si="17"/>
        <v>184391</v>
      </c>
      <c r="W51" s="74">
        <f t="shared" si="18"/>
        <v>0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0</v>
      </c>
      <c r="AB51" s="75">
        <v>0</v>
      </c>
      <c r="AC51" s="74">
        <f t="shared" si="23"/>
        <v>0</v>
      </c>
      <c r="AD51" s="74">
        <f t="shared" si="24"/>
        <v>184391</v>
      </c>
    </row>
    <row r="52" spans="1:30" s="50" customFormat="1" ht="12" customHeight="1">
      <c r="A52" s="53" t="s">
        <v>301</v>
      </c>
      <c r="B52" s="54" t="s">
        <v>446</v>
      </c>
      <c r="C52" s="53" t="s">
        <v>447</v>
      </c>
      <c r="D52" s="74">
        <f t="shared" si="13"/>
        <v>280693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280693</v>
      </c>
      <c r="M52" s="74">
        <f t="shared" si="15"/>
        <v>12154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12154</v>
      </c>
      <c r="V52" s="74">
        <f t="shared" si="17"/>
        <v>292847</v>
      </c>
      <c r="W52" s="74">
        <f t="shared" si="18"/>
        <v>0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0</v>
      </c>
      <c r="AB52" s="75">
        <v>0</v>
      </c>
      <c r="AC52" s="74">
        <f t="shared" si="23"/>
        <v>0</v>
      </c>
      <c r="AD52" s="74">
        <f t="shared" si="24"/>
        <v>292847</v>
      </c>
    </row>
    <row r="53" spans="1:30" s="50" customFormat="1" ht="12" customHeight="1">
      <c r="A53" s="53" t="s">
        <v>301</v>
      </c>
      <c r="B53" s="54" t="s">
        <v>448</v>
      </c>
      <c r="C53" s="53" t="s">
        <v>449</v>
      </c>
      <c r="D53" s="74">
        <f t="shared" si="13"/>
        <v>62294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62294</v>
      </c>
      <c r="M53" s="74">
        <f t="shared" si="15"/>
        <v>0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17"/>
        <v>62294</v>
      </c>
      <c r="W53" s="74">
        <f t="shared" si="18"/>
        <v>0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0</v>
      </c>
      <c r="AB53" s="75">
        <v>0</v>
      </c>
      <c r="AC53" s="74">
        <f t="shared" si="23"/>
        <v>0</v>
      </c>
      <c r="AD53" s="74">
        <f t="shared" si="24"/>
        <v>62294</v>
      </c>
    </row>
    <row r="54" spans="1:30" s="50" customFormat="1" ht="12" customHeight="1">
      <c r="A54" s="53" t="s">
        <v>301</v>
      </c>
      <c r="B54" s="54" t="s">
        <v>450</v>
      </c>
      <c r="C54" s="53" t="s">
        <v>451</v>
      </c>
      <c r="D54" s="74">
        <f t="shared" si="13"/>
        <v>32499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32499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17"/>
        <v>32499</v>
      </c>
      <c r="W54" s="74">
        <f t="shared" si="18"/>
        <v>0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0</v>
      </c>
      <c r="AB54" s="75">
        <v>0</v>
      </c>
      <c r="AC54" s="74">
        <f t="shared" si="23"/>
        <v>0</v>
      </c>
      <c r="AD54" s="74">
        <f t="shared" si="24"/>
        <v>32499</v>
      </c>
    </row>
    <row r="55" spans="1:30" s="50" customFormat="1" ht="12" customHeight="1">
      <c r="A55" s="53" t="s">
        <v>301</v>
      </c>
      <c r="B55" s="54" t="s">
        <v>452</v>
      </c>
      <c r="C55" s="53" t="s">
        <v>453</v>
      </c>
      <c r="D55" s="74">
        <f t="shared" si="13"/>
        <v>59739</v>
      </c>
      <c r="E55" s="74">
        <f t="shared" si="14"/>
        <v>0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  <c r="K55" s="74">
        <v>0</v>
      </c>
      <c r="L55" s="74">
        <v>59739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59739</v>
      </c>
      <c r="W55" s="74">
        <f t="shared" si="18"/>
        <v>0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0</v>
      </c>
      <c r="AB55" s="75">
        <v>0</v>
      </c>
      <c r="AC55" s="74">
        <f t="shared" si="23"/>
        <v>0</v>
      </c>
      <c r="AD55" s="74">
        <f t="shared" si="24"/>
        <v>59739</v>
      </c>
    </row>
    <row r="56" spans="1:30" s="50" customFormat="1" ht="12" customHeight="1">
      <c r="A56" s="53" t="s">
        <v>301</v>
      </c>
      <c r="B56" s="54" t="s">
        <v>454</v>
      </c>
      <c r="C56" s="53" t="s">
        <v>455</v>
      </c>
      <c r="D56" s="74">
        <f t="shared" si="13"/>
        <v>55019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55019</v>
      </c>
      <c r="M56" s="74">
        <f t="shared" si="15"/>
        <v>76228</v>
      </c>
      <c r="N56" s="74">
        <f t="shared" si="16"/>
        <v>47993</v>
      </c>
      <c r="O56" s="74">
        <v>0</v>
      </c>
      <c r="P56" s="74">
        <v>0</v>
      </c>
      <c r="Q56" s="74">
        <v>0</v>
      </c>
      <c r="R56" s="74">
        <v>41784</v>
      </c>
      <c r="S56" s="75">
        <v>0</v>
      </c>
      <c r="T56" s="74">
        <v>6209</v>
      </c>
      <c r="U56" s="74">
        <v>28235</v>
      </c>
      <c r="V56" s="74">
        <f t="shared" si="17"/>
        <v>131247</v>
      </c>
      <c r="W56" s="74">
        <f t="shared" si="18"/>
        <v>47993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41784</v>
      </c>
      <c r="AB56" s="75">
        <v>0</v>
      </c>
      <c r="AC56" s="74">
        <f t="shared" si="23"/>
        <v>6209</v>
      </c>
      <c r="AD56" s="74">
        <f t="shared" si="24"/>
        <v>83254</v>
      </c>
    </row>
    <row r="57" spans="1:30" s="50" customFormat="1" ht="12" customHeight="1">
      <c r="A57" s="53" t="s">
        <v>301</v>
      </c>
      <c r="B57" s="54" t="s">
        <v>456</v>
      </c>
      <c r="C57" s="53" t="s">
        <v>457</v>
      </c>
      <c r="D57" s="74">
        <f t="shared" si="13"/>
        <v>45321</v>
      </c>
      <c r="E57" s="74">
        <f t="shared" si="14"/>
        <v>0</v>
      </c>
      <c r="F57" s="74">
        <v>0</v>
      </c>
      <c r="G57" s="74">
        <v>0</v>
      </c>
      <c r="H57" s="74">
        <v>0</v>
      </c>
      <c r="I57" s="74">
        <v>0</v>
      </c>
      <c r="J57" s="75">
        <v>0</v>
      </c>
      <c r="K57" s="74">
        <v>0</v>
      </c>
      <c r="L57" s="74">
        <v>45321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45321</v>
      </c>
      <c r="W57" s="74">
        <f t="shared" si="18"/>
        <v>0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0</v>
      </c>
      <c r="AB57" s="75">
        <v>0</v>
      </c>
      <c r="AC57" s="74">
        <f t="shared" si="23"/>
        <v>0</v>
      </c>
      <c r="AD57" s="74">
        <f t="shared" si="24"/>
        <v>45321</v>
      </c>
    </row>
    <row r="58" spans="1:30" s="50" customFormat="1" ht="12" customHeight="1">
      <c r="A58" s="53" t="s">
        <v>301</v>
      </c>
      <c r="B58" s="54" t="s">
        <v>458</v>
      </c>
      <c r="C58" s="53" t="s">
        <v>459</v>
      </c>
      <c r="D58" s="74">
        <f t="shared" si="13"/>
        <v>38951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38951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38951</v>
      </c>
      <c r="W58" s="74">
        <f t="shared" si="18"/>
        <v>0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0</v>
      </c>
      <c r="AB58" s="75">
        <v>0</v>
      </c>
      <c r="AC58" s="74">
        <f t="shared" si="23"/>
        <v>0</v>
      </c>
      <c r="AD58" s="74">
        <f t="shared" si="24"/>
        <v>38951</v>
      </c>
    </row>
    <row r="59" spans="1:30" s="50" customFormat="1" ht="12" customHeight="1">
      <c r="A59" s="53" t="s">
        <v>301</v>
      </c>
      <c r="B59" s="54" t="s">
        <v>460</v>
      </c>
      <c r="C59" s="53" t="s">
        <v>461</v>
      </c>
      <c r="D59" s="74">
        <f t="shared" si="13"/>
        <v>182043</v>
      </c>
      <c r="E59" s="74">
        <f t="shared" si="14"/>
        <v>28166</v>
      </c>
      <c r="F59" s="74">
        <v>0</v>
      </c>
      <c r="G59" s="74">
        <v>0</v>
      </c>
      <c r="H59" s="74">
        <v>0</v>
      </c>
      <c r="I59" s="74">
        <v>18269</v>
      </c>
      <c r="J59" s="75">
        <v>0</v>
      </c>
      <c r="K59" s="74">
        <v>9897</v>
      </c>
      <c r="L59" s="74">
        <v>153877</v>
      </c>
      <c r="M59" s="74">
        <f t="shared" si="15"/>
        <v>34277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34277</v>
      </c>
      <c r="V59" s="74">
        <f t="shared" si="17"/>
        <v>216320</v>
      </c>
      <c r="W59" s="74">
        <f t="shared" si="18"/>
        <v>28166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18269</v>
      </c>
      <c r="AB59" s="75">
        <v>0</v>
      </c>
      <c r="AC59" s="74">
        <f t="shared" si="23"/>
        <v>9897</v>
      </c>
      <c r="AD59" s="74">
        <f t="shared" si="24"/>
        <v>188154</v>
      </c>
    </row>
    <row r="60" spans="1:30" s="50" customFormat="1" ht="12" customHeight="1">
      <c r="A60" s="53" t="s">
        <v>301</v>
      </c>
      <c r="B60" s="54" t="s">
        <v>462</v>
      </c>
      <c r="C60" s="53" t="s">
        <v>463</v>
      </c>
      <c r="D60" s="74">
        <f t="shared" si="13"/>
        <v>315374</v>
      </c>
      <c r="E60" s="74">
        <f t="shared" si="14"/>
        <v>208640</v>
      </c>
      <c r="F60" s="74">
        <v>0</v>
      </c>
      <c r="G60" s="74">
        <v>0</v>
      </c>
      <c r="H60" s="74">
        <v>0</v>
      </c>
      <c r="I60" s="74">
        <v>17503</v>
      </c>
      <c r="J60" s="75">
        <v>0</v>
      </c>
      <c r="K60" s="74">
        <v>191137</v>
      </c>
      <c r="L60" s="74">
        <v>106734</v>
      </c>
      <c r="M60" s="74">
        <f t="shared" si="15"/>
        <v>30395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30395</v>
      </c>
      <c r="V60" s="74">
        <f t="shared" si="17"/>
        <v>345769</v>
      </c>
      <c r="W60" s="74">
        <f t="shared" si="18"/>
        <v>208640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17503</v>
      </c>
      <c r="AB60" s="75">
        <v>0</v>
      </c>
      <c r="AC60" s="74">
        <f t="shared" si="23"/>
        <v>191137</v>
      </c>
      <c r="AD60" s="74">
        <f t="shared" si="24"/>
        <v>137129</v>
      </c>
    </row>
    <row r="61" spans="1:30" s="50" customFormat="1" ht="12" customHeight="1">
      <c r="A61" s="53" t="s">
        <v>301</v>
      </c>
      <c r="B61" s="54" t="s">
        <v>464</v>
      </c>
      <c r="C61" s="53" t="s">
        <v>465</v>
      </c>
      <c r="D61" s="74">
        <f t="shared" si="13"/>
        <v>86159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86159</v>
      </c>
      <c r="M61" s="74">
        <f t="shared" si="15"/>
        <v>24272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24272</v>
      </c>
      <c r="V61" s="74">
        <f t="shared" si="17"/>
        <v>110431</v>
      </c>
      <c r="W61" s="74">
        <f t="shared" si="18"/>
        <v>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v>0</v>
      </c>
      <c r="AC61" s="74">
        <f t="shared" si="23"/>
        <v>0</v>
      </c>
      <c r="AD61" s="74">
        <f t="shared" si="24"/>
        <v>110431</v>
      </c>
    </row>
    <row r="62" spans="1:30" s="50" customFormat="1" ht="12" customHeight="1">
      <c r="A62" s="53" t="s">
        <v>301</v>
      </c>
      <c r="B62" s="54" t="s">
        <v>466</v>
      </c>
      <c r="C62" s="53" t="s">
        <v>467</v>
      </c>
      <c r="D62" s="74">
        <f t="shared" si="13"/>
        <v>68863</v>
      </c>
      <c r="E62" s="74">
        <f t="shared" si="14"/>
        <v>68863</v>
      </c>
      <c r="F62" s="74">
        <v>0</v>
      </c>
      <c r="G62" s="74">
        <v>0</v>
      </c>
      <c r="H62" s="74">
        <v>0</v>
      </c>
      <c r="I62" s="74">
        <v>68863</v>
      </c>
      <c r="J62" s="75">
        <v>215167</v>
      </c>
      <c r="K62" s="74">
        <v>0</v>
      </c>
      <c r="L62" s="74"/>
      <c r="M62" s="74">
        <f t="shared" si="15"/>
        <v>147914</v>
      </c>
      <c r="N62" s="74">
        <f t="shared" si="16"/>
        <v>147914</v>
      </c>
      <c r="O62" s="74">
        <v>0</v>
      </c>
      <c r="P62" s="74">
        <v>0</v>
      </c>
      <c r="Q62" s="74">
        <v>0</v>
      </c>
      <c r="R62" s="74">
        <v>147914</v>
      </c>
      <c r="S62" s="75">
        <v>61833</v>
      </c>
      <c r="T62" s="74">
        <v>0</v>
      </c>
      <c r="U62" s="74"/>
      <c r="V62" s="74">
        <f t="shared" si="17"/>
        <v>216777</v>
      </c>
      <c r="W62" s="74">
        <f t="shared" si="18"/>
        <v>216777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216777</v>
      </c>
      <c r="AB62" s="75">
        <f aca="true" t="shared" si="25" ref="AB62:AB77">+SUM(J62,S62)</f>
        <v>277000</v>
      </c>
      <c r="AC62" s="74">
        <f t="shared" si="23"/>
        <v>0</v>
      </c>
      <c r="AD62" s="74">
        <f t="shared" si="24"/>
        <v>0</v>
      </c>
    </row>
    <row r="63" spans="1:30" s="50" customFormat="1" ht="12" customHeight="1">
      <c r="A63" s="53" t="s">
        <v>301</v>
      </c>
      <c r="B63" s="54" t="s">
        <v>468</v>
      </c>
      <c r="C63" s="53" t="s">
        <v>469</v>
      </c>
      <c r="D63" s="74">
        <f t="shared" si="13"/>
        <v>579255</v>
      </c>
      <c r="E63" s="74">
        <f t="shared" si="14"/>
        <v>395159</v>
      </c>
      <c r="F63" s="74">
        <v>0</v>
      </c>
      <c r="G63" s="74">
        <v>0</v>
      </c>
      <c r="H63" s="74">
        <v>0</v>
      </c>
      <c r="I63" s="74">
        <v>395159</v>
      </c>
      <c r="J63" s="75">
        <v>451957</v>
      </c>
      <c r="K63" s="74">
        <v>0</v>
      </c>
      <c r="L63" s="74">
        <v>184096</v>
      </c>
      <c r="M63" s="74">
        <f t="shared" si="15"/>
        <v>0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0</v>
      </c>
      <c r="V63" s="74">
        <f t="shared" si="17"/>
        <v>579255</v>
      </c>
      <c r="W63" s="74">
        <f t="shared" si="18"/>
        <v>395159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395159</v>
      </c>
      <c r="AB63" s="75">
        <f t="shared" si="25"/>
        <v>451957</v>
      </c>
      <c r="AC63" s="74">
        <f t="shared" si="23"/>
        <v>0</v>
      </c>
      <c r="AD63" s="74">
        <f t="shared" si="24"/>
        <v>184096</v>
      </c>
    </row>
    <row r="64" spans="1:30" s="50" customFormat="1" ht="12" customHeight="1">
      <c r="A64" s="53" t="s">
        <v>301</v>
      </c>
      <c r="B64" s="54" t="s">
        <v>470</v>
      </c>
      <c r="C64" s="53" t="s">
        <v>471</v>
      </c>
      <c r="D64" s="74">
        <f t="shared" si="13"/>
        <v>195310</v>
      </c>
      <c r="E64" s="74">
        <f t="shared" si="14"/>
        <v>166826</v>
      </c>
      <c r="F64" s="74">
        <v>0</v>
      </c>
      <c r="G64" s="74">
        <v>0</v>
      </c>
      <c r="H64" s="74">
        <v>0</v>
      </c>
      <c r="I64" s="74">
        <v>160599</v>
      </c>
      <c r="J64" s="75">
        <v>930312</v>
      </c>
      <c r="K64" s="74">
        <v>6227</v>
      </c>
      <c r="L64" s="74">
        <v>28484</v>
      </c>
      <c r="M64" s="74">
        <f t="shared" si="15"/>
        <v>0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0</v>
      </c>
      <c r="V64" s="74">
        <f t="shared" si="17"/>
        <v>195310</v>
      </c>
      <c r="W64" s="74">
        <f t="shared" si="18"/>
        <v>166826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160599</v>
      </c>
      <c r="AB64" s="75">
        <f t="shared" si="25"/>
        <v>930312</v>
      </c>
      <c r="AC64" s="74">
        <f t="shared" si="23"/>
        <v>6227</v>
      </c>
      <c r="AD64" s="74">
        <f t="shared" si="24"/>
        <v>28484</v>
      </c>
    </row>
    <row r="65" spans="1:30" s="50" customFormat="1" ht="12" customHeight="1">
      <c r="A65" s="53" t="s">
        <v>301</v>
      </c>
      <c r="B65" s="54" t="s">
        <v>472</v>
      </c>
      <c r="C65" s="53" t="s">
        <v>473</v>
      </c>
      <c r="D65" s="74">
        <f t="shared" si="13"/>
        <v>288047</v>
      </c>
      <c r="E65" s="74">
        <f t="shared" si="14"/>
        <v>288047</v>
      </c>
      <c r="F65" s="74">
        <v>0</v>
      </c>
      <c r="G65" s="74">
        <v>0</v>
      </c>
      <c r="H65" s="74">
        <v>0</v>
      </c>
      <c r="I65" s="74">
        <v>162217</v>
      </c>
      <c r="J65" s="75">
        <v>884000</v>
      </c>
      <c r="K65" s="74">
        <v>125830</v>
      </c>
      <c r="L65" s="74">
        <v>0</v>
      </c>
      <c r="M65" s="74">
        <f t="shared" si="15"/>
        <v>0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0</v>
      </c>
      <c r="V65" s="74">
        <f t="shared" si="17"/>
        <v>288047</v>
      </c>
      <c r="W65" s="74">
        <f t="shared" si="18"/>
        <v>288047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162217</v>
      </c>
      <c r="AB65" s="75">
        <f t="shared" si="25"/>
        <v>884000</v>
      </c>
      <c r="AC65" s="74">
        <f t="shared" si="23"/>
        <v>125830</v>
      </c>
      <c r="AD65" s="74">
        <f t="shared" si="24"/>
        <v>0</v>
      </c>
    </row>
    <row r="66" spans="1:30" s="50" customFormat="1" ht="12" customHeight="1">
      <c r="A66" s="53" t="s">
        <v>301</v>
      </c>
      <c r="B66" s="54" t="s">
        <v>474</v>
      </c>
      <c r="C66" s="53" t="s">
        <v>475</v>
      </c>
      <c r="D66" s="74">
        <f t="shared" si="13"/>
        <v>180959</v>
      </c>
      <c r="E66" s="74">
        <f t="shared" si="14"/>
        <v>179830</v>
      </c>
      <c r="F66" s="74">
        <v>0</v>
      </c>
      <c r="G66" s="74">
        <v>0</v>
      </c>
      <c r="H66" s="74">
        <v>0</v>
      </c>
      <c r="I66" s="74">
        <v>179830</v>
      </c>
      <c r="J66" s="75">
        <v>1545681</v>
      </c>
      <c r="K66" s="74">
        <v>0</v>
      </c>
      <c r="L66" s="74">
        <v>1129</v>
      </c>
      <c r="M66" s="74">
        <f t="shared" si="15"/>
        <v>27703</v>
      </c>
      <c r="N66" s="74">
        <f t="shared" si="16"/>
        <v>27703</v>
      </c>
      <c r="O66" s="74">
        <v>0</v>
      </c>
      <c r="P66" s="74">
        <v>0</v>
      </c>
      <c r="Q66" s="74">
        <v>0</v>
      </c>
      <c r="R66" s="74">
        <v>27703</v>
      </c>
      <c r="S66" s="75">
        <v>240012</v>
      </c>
      <c r="T66" s="74">
        <v>0</v>
      </c>
      <c r="U66" s="74">
        <v>0</v>
      </c>
      <c r="V66" s="74">
        <f t="shared" si="17"/>
        <v>208662</v>
      </c>
      <c r="W66" s="74">
        <f t="shared" si="18"/>
        <v>207533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207533</v>
      </c>
      <c r="AB66" s="75">
        <f t="shared" si="25"/>
        <v>1785693</v>
      </c>
      <c r="AC66" s="74">
        <f t="shared" si="23"/>
        <v>0</v>
      </c>
      <c r="AD66" s="74">
        <f t="shared" si="24"/>
        <v>1129</v>
      </c>
    </row>
    <row r="67" spans="1:30" s="50" customFormat="1" ht="12" customHeight="1">
      <c r="A67" s="53" t="s">
        <v>301</v>
      </c>
      <c r="B67" s="54" t="s">
        <v>476</v>
      </c>
      <c r="C67" s="53" t="s">
        <v>477</v>
      </c>
      <c r="D67" s="74">
        <f t="shared" si="13"/>
        <v>0</v>
      </c>
      <c r="E67" s="74">
        <f t="shared" si="14"/>
        <v>0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0</v>
      </c>
      <c r="L67" s="74">
        <v>0</v>
      </c>
      <c r="M67" s="74">
        <f t="shared" si="15"/>
        <v>13154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330990</v>
      </c>
      <c r="T67" s="74">
        <v>0</v>
      </c>
      <c r="U67" s="74">
        <v>13154</v>
      </c>
      <c r="V67" s="74">
        <f t="shared" si="17"/>
        <v>13154</v>
      </c>
      <c r="W67" s="74">
        <f t="shared" si="18"/>
        <v>0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0</v>
      </c>
      <c r="AB67" s="75">
        <f t="shared" si="25"/>
        <v>330990</v>
      </c>
      <c r="AC67" s="74">
        <f t="shared" si="23"/>
        <v>0</v>
      </c>
      <c r="AD67" s="74">
        <f t="shared" si="24"/>
        <v>13154</v>
      </c>
    </row>
    <row r="68" spans="1:30" s="50" customFormat="1" ht="12" customHeight="1">
      <c r="A68" s="53" t="s">
        <v>301</v>
      </c>
      <c r="B68" s="54" t="s">
        <v>478</v>
      </c>
      <c r="C68" s="53" t="s">
        <v>479</v>
      </c>
      <c r="D68" s="74">
        <f t="shared" si="13"/>
        <v>0</v>
      </c>
      <c r="E68" s="74">
        <f t="shared" si="14"/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  <c r="K68" s="74">
        <v>0</v>
      </c>
      <c r="L68" s="74">
        <v>0</v>
      </c>
      <c r="M68" s="74">
        <f t="shared" si="15"/>
        <v>13770</v>
      </c>
      <c r="N68" s="74">
        <f t="shared" si="16"/>
        <v>13770</v>
      </c>
      <c r="O68" s="74">
        <v>0</v>
      </c>
      <c r="P68" s="74">
        <v>0</v>
      </c>
      <c r="Q68" s="74">
        <v>0</v>
      </c>
      <c r="R68" s="74">
        <v>13770</v>
      </c>
      <c r="S68" s="75">
        <v>117726</v>
      </c>
      <c r="T68" s="74">
        <v>0</v>
      </c>
      <c r="U68" s="74">
        <v>0</v>
      </c>
      <c r="V68" s="74">
        <f t="shared" si="17"/>
        <v>13770</v>
      </c>
      <c r="W68" s="74">
        <f t="shared" si="18"/>
        <v>13770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13770</v>
      </c>
      <c r="AB68" s="75">
        <f t="shared" si="25"/>
        <v>117726</v>
      </c>
      <c r="AC68" s="74">
        <f t="shared" si="23"/>
        <v>0</v>
      </c>
      <c r="AD68" s="74">
        <f t="shared" si="24"/>
        <v>0</v>
      </c>
    </row>
    <row r="69" spans="1:30" s="50" customFormat="1" ht="12" customHeight="1">
      <c r="A69" s="53" t="s">
        <v>301</v>
      </c>
      <c r="B69" s="54" t="s">
        <v>480</v>
      </c>
      <c r="C69" s="53" t="s">
        <v>481</v>
      </c>
      <c r="D69" s="74">
        <f t="shared" si="13"/>
        <v>0</v>
      </c>
      <c r="E69" s="74">
        <f t="shared" si="14"/>
        <v>0</v>
      </c>
      <c r="F69" s="74">
        <v>0</v>
      </c>
      <c r="G69" s="74">
        <v>0</v>
      </c>
      <c r="H69" s="74">
        <v>0</v>
      </c>
      <c r="I69" s="74">
        <v>0</v>
      </c>
      <c r="J69" s="75">
        <v>0</v>
      </c>
      <c r="K69" s="74">
        <v>0</v>
      </c>
      <c r="L69" s="74">
        <v>0</v>
      </c>
      <c r="M69" s="74">
        <f t="shared" si="15"/>
        <v>303357</v>
      </c>
      <c r="N69" s="74">
        <f t="shared" si="16"/>
        <v>303357</v>
      </c>
      <c r="O69" s="74">
        <v>1522</v>
      </c>
      <c r="P69" s="74">
        <v>0</v>
      </c>
      <c r="Q69" s="74">
        <v>0</v>
      </c>
      <c r="R69" s="74">
        <v>301835</v>
      </c>
      <c r="S69" s="75">
        <v>130762</v>
      </c>
      <c r="T69" s="74">
        <v>0</v>
      </c>
      <c r="U69" s="74">
        <v>0</v>
      </c>
      <c r="V69" s="74">
        <f t="shared" si="17"/>
        <v>303357</v>
      </c>
      <c r="W69" s="74">
        <f t="shared" si="18"/>
        <v>303357</v>
      </c>
      <c r="X69" s="74">
        <f t="shared" si="19"/>
        <v>1522</v>
      </c>
      <c r="Y69" s="74">
        <f t="shared" si="20"/>
        <v>0</v>
      </c>
      <c r="Z69" s="74">
        <f t="shared" si="21"/>
        <v>0</v>
      </c>
      <c r="AA69" s="74">
        <f t="shared" si="22"/>
        <v>301835</v>
      </c>
      <c r="AB69" s="75">
        <f t="shared" si="25"/>
        <v>130762</v>
      </c>
      <c r="AC69" s="74">
        <f t="shared" si="23"/>
        <v>0</v>
      </c>
      <c r="AD69" s="74">
        <f t="shared" si="24"/>
        <v>0</v>
      </c>
    </row>
    <row r="70" spans="1:30" s="50" customFormat="1" ht="12" customHeight="1">
      <c r="A70" s="53" t="s">
        <v>301</v>
      </c>
      <c r="B70" s="54" t="s">
        <v>482</v>
      </c>
      <c r="C70" s="53" t="s">
        <v>483</v>
      </c>
      <c r="D70" s="74">
        <f t="shared" si="13"/>
        <v>0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0</v>
      </c>
      <c r="K70" s="74">
        <v>0</v>
      </c>
      <c r="L70" s="74">
        <v>0</v>
      </c>
      <c r="M70" s="74">
        <f t="shared" si="15"/>
        <v>366418</v>
      </c>
      <c r="N70" s="74">
        <f t="shared" si="16"/>
        <v>366418</v>
      </c>
      <c r="O70" s="74">
        <v>0</v>
      </c>
      <c r="P70" s="74">
        <v>0</v>
      </c>
      <c r="Q70" s="74">
        <v>0</v>
      </c>
      <c r="R70" s="74">
        <v>366418</v>
      </c>
      <c r="S70" s="75">
        <v>198077</v>
      </c>
      <c r="T70" s="74">
        <v>0</v>
      </c>
      <c r="U70" s="74">
        <v>0</v>
      </c>
      <c r="V70" s="74">
        <f t="shared" si="17"/>
        <v>366418</v>
      </c>
      <c r="W70" s="74">
        <f t="shared" si="18"/>
        <v>366418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366418</v>
      </c>
      <c r="AB70" s="75">
        <f t="shared" si="25"/>
        <v>198077</v>
      </c>
      <c r="AC70" s="74">
        <f t="shared" si="23"/>
        <v>0</v>
      </c>
      <c r="AD70" s="74">
        <f t="shared" si="24"/>
        <v>0</v>
      </c>
    </row>
    <row r="71" spans="1:30" s="50" customFormat="1" ht="12" customHeight="1">
      <c r="A71" s="53" t="s">
        <v>301</v>
      </c>
      <c r="B71" s="54" t="s">
        <v>484</v>
      </c>
      <c r="C71" s="53" t="s">
        <v>485</v>
      </c>
      <c r="D71" s="74">
        <f t="shared" si="13"/>
        <v>134270</v>
      </c>
      <c r="E71" s="74">
        <f t="shared" si="14"/>
        <v>134270</v>
      </c>
      <c r="F71" s="74">
        <v>0</v>
      </c>
      <c r="G71" s="74">
        <v>0</v>
      </c>
      <c r="H71" s="74">
        <v>0</v>
      </c>
      <c r="I71" s="74">
        <v>134270</v>
      </c>
      <c r="J71" s="75">
        <v>393626</v>
      </c>
      <c r="K71" s="74">
        <v>0</v>
      </c>
      <c r="L71" s="74">
        <v>0</v>
      </c>
      <c r="M71" s="74">
        <f t="shared" si="15"/>
        <v>0</v>
      </c>
      <c r="N71" s="74">
        <f t="shared" si="16"/>
        <v>0</v>
      </c>
      <c r="O71" s="74">
        <v>0</v>
      </c>
      <c r="P71" s="74">
        <v>0</v>
      </c>
      <c r="Q71" s="74">
        <v>0</v>
      </c>
      <c r="R71" s="74">
        <v>0</v>
      </c>
      <c r="S71" s="75">
        <v>0</v>
      </c>
      <c r="T71" s="74">
        <v>0</v>
      </c>
      <c r="U71" s="74">
        <v>0</v>
      </c>
      <c r="V71" s="74">
        <f t="shared" si="17"/>
        <v>134270</v>
      </c>
      <c r="W71" s="74">
        <f t="shared" si="18"/>
        <v>134270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134270</v>
      </c>
      <c r="AB71" s="75">
        <f t="shared" si="25"/>
        <v>393626</v>
      </c>
      <c r="AC71" s="74">
        <f t="shared" si="23"/>
        <v>0</v>
      </c>
      <c r="AD71" s="74">
        <f t="shared" si="24"/>
        <v>0</v>
      </c>
    </row>
    <row r="72" spans="1:30" s="50" customFormat="1" ht="12" customHeight="1">
      <c r="A72" s="53" t="s">
        <v>301</v>
      </c>
      <c r="B72" s="54" t="s">
        <v>486</v>
      </c>
      <c r="C72" s="53" t="s">
        <v>487</v>
      </c>
      <c r="D72" s="74">
        <f aca="true" t="shared" si="26" ref="D72:D77">SUM(E72,+L72)</f>
        <v>52211</v>
      </c>
      <c r="E72" s="74">
        <f aca="true" t="shared" si="27" ref="E72:E77">+SUM(F72:I72,K72)</f>
        <v>16929</v>
      </c>
      <c r="F72" s="74">
        <v>0</v>
      </c>
      <c r="G72" s="74">
        <v>0</v>
      </c>
      <c r="H72" s="74">
        <v>0</v>
      </c>
      <c r="I72" s="74">
        <v>1588</v>
      </c>
      <c r="J72" s="75">
        <v>22383</v>
      </c>
      <c r="K72" s="74">
        <v>15341</v>
      </c>
      <c r="L72" s="74">
        <v>35282</v>
      </c>
      <c r="M72" s="74">
        <f aca="true" t="shared" si="28" ref="M72:M77">SUM(N72,+U72)</f>
        <v>0</v>
      </c>
      <c r="N72" s="74">
        <f aca="true" t="shared" si="29" ref="N72:N77">+SUM(O72:R72,T72)</f>
        <v>0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74">
        <v>0</v>
      </c>
      <c r="U72" s="74">
        <v>0</v>
      </c>
      <c r="V72" s="74">
        <f aca="true" t="shared" si="30" ref="V72:V77">+SUM(D72,M72)</f>
        <v>52211</v>
      </c>
      <c r="W72" s="74">
        <f aca="true" t="shared" si="31" ref="W72:W77">+SUM(E72,N72)</f>
        <v>16929</v>
      </c>
      <c r="X72" s="74">
        <f aca="true" t="shared" si="32" ref="X72:X77">+SUM(F72,O72)</f>
        <v>0</v>
      </c>
      <c r="Y72" s="74">
        <f aca="true" t="shared" si="33" ref="Y72:Y77">+SUM(G72,P72)</f>
        <v>0</v>
      </c>
      <c r="Z72" s="74">
        <f aca="true" t="shared" si="34" ref="Z72:Z77">+SUM(H72,Q72)</f>
        <v>0</v>
      </c>
      <c r="AA72" s="74">
        <f aca="true" t="shared" si="35" ref="AA72:AA77">+SUM(I72,R72)</f>
        <v>1588</v>
      </c>
      <c r="AB72" s="75">
        <f t="shared" si="25"/>
        <v>22383</v>
      </c>
      <c r="AC72" s="74">
        <f aca="true" t="shared" si="36" ref="AC72:AC77">+SUM(K72,T72)</f>
        <v>15341</v>
      </c>
      <c r="AD72" s="74">
        <f aca="true" t="shared" si="37" ref="AD72:AD77">+SUM(L72,U72)</f>
        <v>35282</v>
      </c>
    </row>
    <row r="73" spans="1:30" s="50" customFormat="1" ht="12" customHeight="1">
      <c r="A73" s="53" t="s">
        <v>301</v>
      </c>
      <c r="B73" s="54" t="s">
        <v>488</v>
      </c>
      <c r="C73" s="53" t="s">
        <v>489</v>
      </c>
      <c r="D73" s="74">
        <f t="shared" si="26"/>
        <v>3398</v>
      </c>
      <c r="E73" s="74">
        <f t="shared" si="27"/>
        <v>3398</v>
      </c>
      <c r="F73" s="74">
        <v>0</v>
      </c>
      <c r="G73" s="74">
        <v>0</v>
      </c>
      <c r="H73" s="74">
        <v>0</v>
      </c>
      <c r="I73" s="74">
        <v>3316</v>
      </c>
      <c r="J73" s="75">
        <v>138232</v>
      </c>
      <c r="K73" s="74">
        <v>82</v>
      </c>
      <c r="L73" s="74">
        <v>0</v>
      </c>
      <c r="M73" s="74">
        <f t="shared" si="28"/>
        <v>0</v>
      </c>
      <c r="N73" s="74">
        <f t="shared" si="29"/>
        <v>0</v>
      </c>
      <c r="O73" s="74">
        <v>0</v>
      </c>
      <c r="P73" s="74">
        <v>0</v>
      </c>
      <c r="Q73" s="74">
        <v>0</v>
      </c>
      <c r="R73" s="74">
        <v>0</v>
      </c>
      <c r="S73" s="75">
        <v>0</v>
      </c>
      <c r="T73" s="74">
        <v>0</v>
      </c>
      <c r="U73" s="74">
        <v>0</v>
      </c>
      <c r="V73" s="74">
        <f t="shared" si="30"/>
        <v>3398</v>
      </c>
      <c r="W73" s="74">
        <f t="shared" si="31"/>
        <v>3398</v>
      </c>
      <c r="X73" s="74">
        <f t="shared" si="32"/>
        <v>0</v>
      </c>
      <c r="Y73" s="74">
        <f t="shared" si="33"/>
        <v>0</v>
      </c>
      <c r="Z73" s="74">
        <f t="shared" si="34"/>
        <v>0</v>
      </c>
      <c r="AA73" s="74">
        <f t="shared" si="35"/>
        <v>3316</v>
      </c>
      <c r="AB73" s="75">
        <f t="shared" si="25"/>
        <v>138232</v>
      </c>
      <c r="AC73" s="74">
        <f t="shared" si="36"/>
        <v>82</v>
      </c>
      <c r="AD73" s="74">
        <f t="shared" si="37"/>
        <v>0</v>
      </c>
    </row>
    <row r="74" spans="1:30" s="50" customFormat="1" ht="12" customHeight="1">
      <c r="A74" s="53" t="s">
        <v>301</v>
      </c>
      <c r="B74" s="54" t="s">
        <v>490</v>
      </c>
      <c r="C74" s="53" t="s">
        <v>491</v>
      </c>
      <c r="D74" s="74">
        <f t="shared" si="26"/>
        <v>641621</v>
      </c>
      <c r="E74" s="74">
        <f t="shared" si="27"/>
        <v>641621</v>
      </c>
      <c r="F74" s="74">
        <v>0</v>
      </c>
      <c r="G74" s="74">
        <v>0</v>
      </c>
      <c r="H74" s="74">
        <v>0</v>
      </c>
      <c r="I74" s="74">
        <v>549056</v>
      </c>
      <c r="J74" s="75">
        <v>878980</v>
      </c>
      <c r="K74" s="74">
        <v>92565</v>
      </c>
      <c r="L74" s="74">
        <v>0</v>
      </c>
      <c r="M74" s="74">
        <f t="shared" si="28"/>
        <v>190477</v>
      </c>
      <c r="N74" s="74">
        <f t="shared" si="29"/>
        <v>190477</v>
      </c>
      <c r="O74" s="74">
        <v>0</v>
      </c>
      <c r="P74" s="74">
        <v>0</v>
      </c>
      <c r="Q74" s="74">
        <v>0</v>
      </c>
      <c r="R74" s="74">
        <v>190477</v>
      </c>
      <c r="S74" s="75">
        <v>0</v>
      </c>
      <c r="T74" s="74">
        <v>0</v>
      </c>
      <c r="U74" s="74">
        <v>0</v>
      </c>
      <c r="V74" s="74">
        <f t="shared" si="30"/>
        <v>832098</v>
      </c>
      <c r="W74" s="74">
        <f t="shared" si="31"/>
        <v>832098</v>
      </c>
      <c r="X74" s="74">
        <f t="shared" si="32"/>
        <v>0</v>
      </c>
      <c r="Y74" s="74">
        <f t="shared" si="33"/>
        <v>0</v>
      </c>
      <c r="Z74" s="74">
        <f t="shared" si="34"/>
        <v>0</v>
      </c>
      <c r="AA74" s="74">
        <f t="shared" si="35"/>
        <v>739533</v>
      </c>
      <c r="AB74" s="75">
        <f t="shared" si="25"/>
        <v>878980</v>
      </c>
      <c r="AC74" s="74">
        <f t="shared" si="36"/>
        <v>92565</v>
      </c>
      <c r="AD74" s="74">
        <f t="shared" si="37"/>
        <v>0</v>
      </c>
    </row>
    <row r="75" spans="1:30" s="50" customFormat="1" ht="12" customHeight="1">
      <c r="A75" s="53" t="s">
        <v>301</v>
      </c>
      <c r="B75" s="54" t="s">
        <v>492</v>
      </c>
      <c r="C75" s="53" t="s">
        <v>493</v>
      </c>
      <c r="D75" s="74">
        <f t="shared" si="26"/>
        <v>0</v>
      </c>
      <c r="E75" s="74">
        <f t="shared" si="27"/>
        <v>0</v>
      </c>
      <c r="F75" s="74">
        <v>0</v>
      </c>
      <c r="G75" s="74">
        <v>0</v>
      </c>
      <c r="H75" s="74">
        <v>0</v>
      </c>
      <c r="I75" s="74">
        <v>0</v>
      </c>
      <c r="J75" s="75">
        <v>0</v>
      </c>
      <c r="K75" s="74">
        <v>0</v>
      </c>
      <c r="L75" s="74">
        <v>0</v>
      </c>
      <c r="M75" s="74">
        <f t="shared" si="28"/>
        <v>460801</v>
      </c>
      <c r="N75" s="74">
        <f t="shared" si="29"/>
        <v>460801</v>
      </c>
      <c r="O75" s="74">
        <v>0</v>
      </c>
      <c r="P75" s="74">
        <v>0</v>
      </c>
      <c r="Q75" s="74">
        <v>0</v>
      </c>
      <c r="R75" s="74">
        <v>390303</v>
      </c>
      <c r="S75" s="75">
        <v>4391</v>
      </c>
      <c r="T75" s="74">
        <v>70498</v>
      </c>
      <c r="U75" s="74">
        <v>0</v>
      </c>
      <c r="V75" s="74">
        <f t="shared" si="30"/>
        <v>460801</v>
      </c>
      <c r="W75" s="74">
        <f t="shared" si="31"/>
        <v>460801</v>
      </c>
      <c r="X75" s="74">
        <f t="shared" si="32"/>
        <v>0</v>
      </c>
      <c r="Y75" s="74">
        <f t="shared" si="33"/>
        <v>0</v>
      </c>
      <c r="Z75" s="74">
        <f t="shared" si="34"/>
        <v>0</v>
      </c>
      <c r="AA75" s="74">
        <f t="shared" si="35"/>
        <v>390303</v>
      </c>
      <c r="AB75" s="75">
        <f t="shared" si="25"/>
        <v>4391</v>
      </c>
      <c r="AC75" s="74">
        <f t="shared" si="36"/>
        <v>70498</v>
      </c>
      <c r="AD75" s="74">
        <f t="shared" si="37"/>
        <v>0</v>
      </c>
    </row>
    <row r="76" spans="1:30" s="50" customFormat="1" ht="12" customHeight="1">
      <c r="A76" s="53" t="s">
        <v>301</v>
      </c>
      <c r="B76" s="54" t="s">
        <v>494</v>
      </c>
      <c r="C76" s="53" t="s">
        <v>495</v>
      </c>
      <c r="D76" s="74">
        <f t="shared" si="26"/>
        <v>184195</v>
      </c>
      <c r="E76" s="74">
        <f t="shared" si="27"/>
        <v>184195</v>
      </c>
      <c r="F76" s="74">
        <v>0</v>
      </c>
      <c r="G76" s="74">
        <v>0</v>
      </c>
      <c r="H76" s="74">
        <v>0</v>
      </c>
      <c r="I76" s="74">
        <v>184195</v>
      </c>
      <c r="J76" s="75">
        <v>811703</v>
      </c>
      <c r="K76" s="74">
        <v>0</v>
      </c>
      <c r="L76" s="74">
        <v>0</v>
      </c>
      <c r="M76" s="74">
        <f t="shared" si="28"/>
        <v>238459</v>
      </c>
      <c r="N76" s="74">
        <f t="shared" si="29"/>
        <v>238459</v>
      </c>
      <c r="O76" s="74">
        <v>0</v>
      </c>
      <c r="P76" s="74">
        <v>0</v>
      </c>
      <c r="Q76" s="74">
        <v>0</v>
      </c>
      <c r="R76" s="74">
        <v>238459</v>
      </c>
      <c r="S76" s="75">
        <v>184195</v>
      </c>
      <c r="T76" s="74">
        <v>0</v>
      </c>
      <c r="U76" s="74">
        <v>0</v>
      </c>
      <c r="V76" s="74">
        <f t="shared" si="30"/>
        <v>422654</v>
      </c>
      <c r="W76" s="74">
        <f t="shared" si="31"/>
        <v>422654</v>
      </c>
      <c r="X76" s="74">
        <f t="shared" si="32"/>
        <v>0</v>
      </c>
      <c r="Y76" s="74">
        <f t="shared" si="33"/>
        <v>0</v>
      </c>
      <c r="Z76" s="74">
        <f t="shared" si="34"/>
        <v>0</v>
      </c>
      <c r="AA76" s="74">
        <f t="shared" si="35"/>
        <v>422654</v>
      </c>
      <c r="AB76" s="75">
        <f t="shared" si="25"/>
        <v>995898</v>
      </c>
      <c r="AC76" s="74">
        <f t="shared" si="36"/>
        <v>0</v>
      </c>
      <c r="AD76" s="74">
        <f t="shared" si="37"/>
        <v>0</v>
      </c>
    </row>
    <row r="77" spans="1:30" s="50" customFormat="1" ht="12" customHeight="1">
      <c r="A77" s="53" t="s">
        <v>301</v>
      </c>
      <c r="B77" s="54" t="s">
        <v>496</v>
      </c>
      <c r="C77" s="53" t="s">
        <v>497</v>
      </c>
      <c r="D77" s="74">
        <f t="shared" si="26"/>
        <v>364047</v>
      </c>
      <c r="E77" s="74">
        <f t="shared" si="27"/>
        <v>269939</v>
      </c>
      <c r="F77" s="74">
        <v>0</v>
      </c>
      <c r="G77" s="74">
        <v>0</v>
      </c>
      <c r="H77" s="74">
        <v>0</v>
      </c>
      <c r="I77" s="74">
        <v>269939</v>
      </c>
      <c r="J77" s="75">
        <v>1335781</v>
      </c>
      <c r="K77" s="74">
        <v>0</v>
      </c>
      <c r="L77" s="74">
        <v>94108</v>
      </c>
      <c r="M77" s="74">
        <f t="shared" si="28"/>
        <v>0</v>
      </c>
      <c r="N77" s="74">
        <f t="shared" si="29"/>
        <v>0</v>
      </c>
      <c r="O77" s="74">
        <v>0</v>
      </c>
      <c r="P77" s="74">
        <v>0</v>
      </c>
      <c r="Q77" s="74">
        <v>0</v>
      </c>
      <c r="R77" s="74">
        <v>0</v>
      </c>
      <c r="S77" s="75">
        <v>0</v>
      </c>
      <c r="T77" s="74">
        <v>0</v>
      </c>
      <c r="U77" s="74">
        <v>0</v>
      </c>
      <c r="V77" s="74">
        <f t="shared" si="30"/>
        <v>364047</v>
      </c>
      <c r="W77" s="74">
        <f t="shared" si="31"/>
        <v>269939</v>
      </c>
      <c r="X77" s="74">
        <f t="shared" si="32"/>
        <v>0</v>
      </c>
      <c r="Y77" s="74">
        <f t="shared" si="33"/>
        <v>0</v>
      </c>
      <c r="Z77" s="74">
        <f t="shared" si="34"/>
        <v>0</v>
      </c>
      <c r="AA77" s="74">
        <f t="shared" si="35"/>
        <v>269939</v>
      </c>
      <c r="AB77" s="75">
        <f t="shared" si="25"/>
        <v>1335781</v>
      </c>
      <c r="AC77" s="74">
        <f t="shared" si="36"/>
        <v>0</v>
      </c>
      <c r="AD77" s="74">
        <f t="shared" si="37"/>
        <v>94108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498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499</v>
      </c>
      <c r="B2" s="147" t="s">
        <v>500</v>
      </c>
      <c r="C2" s="153" t="s">
        <v>501</v>
      </c>
      <c r="D2" s="132" t="s">
        <v>502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503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504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505</v>
      </c>
      <c r="E3" s="80"/>
      <c r="F3" s="80"/>
      <c r="G3" s="80"/>
      <c r="H3" s="80"/>
      <c r="I3" s="80"/>
      <c r="J3" s="80"/>
      <c r="K3" s="85"/>
      <c r="L3" s="81" t="s">
        <v>506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507</v>
      </c>
      <c r="AE3" s="90" t="s">
        <v>508</v>
      </c>
      <c r="AF3" s="134" t="s">
        <v>505</v>
      </c>
      <c r="AG3" s="80"/>
      <c r="AH3" s="80"/>
      <c r="AI3" s="80"/>
      <c r="AJ3" s="80"/>
      <c r="AK3" s="80"/>
      <c r="AL3" s="80"/>
      <c r="AM3" s="85"/>
      <c r="AN3" s="81" t="s">
        <v>506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507</v>
      </c>
      <c r="BG3" s="90" t="s">
        <v>508</v>
      </c>
      <c r="BH3" s="134" t="s">
        <v>505</v>
      </c>
      <c r="BI3" s="80"/>
      <c r="BJ3" s="80"/>
      <c r="BK3" s="80"/>
      <c r="BL3" s="80"/>
      <c r="BM3" s="80"/>
      <c r="BN3" s="80"/>
      <c r="BO3" s="85"/>
      <c r="BP3" s="81" t="s">
        <v>506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507</v>
      </c>
      <c r="CI3" s="90" t="s">
        <v>508</v>
      </c>
    </row>
    <row r="4" spans="1:87" s="45" customFormat="1" ht="13.5" customHeight="1">
      <c r="A4" s="148"/>
      <c r="B4" s="148"/>
      <c r="C4" s="154"/>
      <c r="D4" s="90" t="s">
        <v>508</v>
      </c>
      <c r="E4" s="95" t="s">
        <v>509</v>
      </c>
      <c r="F4" s="89"/>
      <c r="G4" s="93"/>
      <c r="H4" s="80"/>
      <c r="I4" s="94"/>
      <c r="J4" s="135" t="s">
        <v>510</v>
      </c>
      <c r="K4" s="145" t="s">
        <v>511</v>
      </c>
      <c r="L4" s="90" t="s">
        <v>508</v>
      </c>
      <c r="M4" s="134" t="s">
        <v>512</v>
      </c>
      <c r="N4" s="87"/>
      <c r="O4" s="87"/>
      <c r="P4" s="87"/>
      <c r="Q4" s="88"/>
      <c r="R4" s="134" t="s">
        <v>513</v>
      </c>
      <c r="S4" s="80"/>
      <c r="T4" s="80"/>
      <c r="U4" s="94"/>
      <c r="V4" s="95" t="s">
        <v>514</v>
      </c>
      <c r="W4" s="134" t="s">
        <v>515</v>
      </c>
      <c r="X4" s="86"/>
      <c r="Y4" s="87"/>
      <c r="Z4" s="87"/>
      <c r="AA4" s="88"/>
      <c r="AB4" s="95" t="s">
        <v>516</v>
      </c>
      <c r="AC4" s="95" t="s">
        <v>517</v>
      </c>
      <c r="AD4" s="90"/>
      <c r="AE4" s="90"/>
      <c r="AF4" s="90" t="s">
        <v>508</v>
      </c>
      <c r="AG4" s="95" t="s">
        <v>509</v>
      </c>
      <c r="AH4" s="89"/>
      <c r="AI4" s="93"/>
      <c r="AJ4" s="80"/>
      <c r="AK4" s="94"/>
      <c r="AL4" s="135" t="s">
        <v>510</v>
      </c>
      <c r="AM4" s="145" t="s">
        <v>511</v>
      </c>
      <c r="AN4" s="90" t="s">
        <v>508</v>
      </c>
      <c r="AO4" s="134" t="s">
        <v>512</v>
      </c>
      <c r="AP4" s="87"/>
      <c r="AQ4" s="87"/>
      <c r="AR4" s="87"/>
      <c r="AS4" s="88"/>
      <c r="AT4" s="134" t="s">
        <v>513</v>
      </c>
      <c r="AU4" s="80"/>
      <c r="AV4" s="80"/>
      <c r="AW4" s="94"/>
      <c r="AX4" s="95" t="s">
        <v>514</v>
      </c>
      <c r="AY4" s="134" t="s">
        <v>515</v>
      </c>
      <c r="AZ4" s="96"/>
      <c r="BA4" s="96"/>
      <c r="BB4" s="97"/>
      <c r="BC4" s="88"/>
      <c r="BD4" s="95" t="s">
        <v>516</v>
      </c>
      <c r="BE4" s="95" t="s">
        <v>517</v>
      </c>
      <c r="BF4" s="90"/>
      <c r="BG4" s="90"/>
      <c r="BH4" s="90" t="s">
        <v>508</v>
      </c>
      <c r="BI4" s="95" t="s">
        <v>509</v>
      </c>
      <c r="BJ4" s="89"/>
      <c r="BK4" s="93"/>
      <c r="BL4" s="80"/>
      <c r="BM4" s="94"/>
      <c r="BN4" s="135" t="s">
        <v>510</v>
      </c>
      <c r="BO4" s="145" t="s">
        <v>511</v>
      </c>
      <c r="BP4" s="90" t="s">
        <v>508</v>
      </c>
      <c r="BQ4" s="134" t="s">
        <v>512</v>
      </c>
      <c r="BR4" s="87"/>
      <c r="BS4" s="87"/>
      <c r="BT4" s="87"/>
      <c r="BU4" s="88"/>
      <c r="BV4" s="134" t="s">
        <v>513</v>
      </c>
      <c r="BW4" s="80"/>
      <c r="BX4" s="80"/>
      <c r="BY4" s="94"/>
      <c r="BZ4" s="95" t="s">
        <v>514</v>
      </c>
      <c r="CA4" s="134" t="s">
        <v>515</v>
      </c>
      <c r="CB4" s="87"/>
      <c r="CC4" s="87"/>
      <c r="CD4" s="87"/>
      <c r="CE4" s="88"/>
      <c r="CF4" s="95" t="s">
        <v>516</v>
      </c>
      <c r="CG4" s="95" t="s">
        <v>517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508</v>
      </c>
      <c r="F5" s="135" t="s">
        <v>518</v>
      </c>
      <c r="G5" s="135" t="s">
        <v>519</v>
      </c>
      <c r="H5" s="135" t="s">
        <v>520</v>
      </c>
      <c r="I5" s="135" t="s">
        <v>507</v>
      </c>
      <c r="J5" s="98"/>
      <c r="K5" s="146"/>
      <c r="L5" s="90"/>
      <c r="M5" s="90" t="s">
        <v>508</v>
      </c>
      <c r="N5" s="90" t="s">
        <v>521</v>
      </c>
      <c r="O5" s="90" t="s">
        <v>522</v>
      </c>
      <c r="P5" s="90" t="s">
        <v>523</v>
      </c>
      <c r="Q5" s="90" t="s">
        <v>524</v>
      </c>
      <c r="R5" s="90" t="s">
        <v>508</v>
      </c>
      <c r="S5" s="95" t="s">
        <v>525</v>
      </c>
      <c r="T5" s="95" t="s">
        <v>526</v>
      </c>
      <c r="U5" s="95" t="s">
        <v>527</v>
      </c>
      <c r="V5" s="90"/>
      <c r="W5" s="90" t="s">
        <v>508</v>
      </c>
      <c r="X5" s="95" t="s">
        <v>525</v>
      </c>
      <c r="Y5" s="95" t="s">
        <v>526</v>
      </c>
      <c r="Z5" s="95" t="s">
        <v>527</v>
      </c>
      <c r="AA5" s="95" t="s">
        <v>507</v>
      </c>
      <c r="AB5" s="90"/>
      <c r="AC5" s="90"/>
      <c r="AD5" s="90"/>
      <c r="AE5" s="90"/>
      <c r="AF5" s="90"/>
      <c r="AG5" s="90" t="s">
        <v>508</v>
      </c>
      <c r="AH5" s="135" t="s">
        <v>518</v>
      </c>
      <c r="AI5" s="135" t="s">
        <v>519</v>
      </c>
      <c r="AJ5" s="135" t="s">
        <v>520</v>
      </c>
      <c r="AK5" s="135" t="s">
        <v>507</v>
      </c>
      <c r="AL5" s="98"/>
      <c r="AM5" s="146"/>
      <c r="AN5" s="90"/>
      <c r="AO5" s="90" t="s">
        <v>508</v>
      </c>
      <c r="AP5" s="90" t="s">
        <v>521</v>
      </c>
      <c r="AQ5" s="90" t="s">
        <v>522</v>
      </c>
      <c r="AR5" s="90" t="s">
        <v>523</v>
      </c>
      <c r="AS5" s="90" t="s">
        <v>524</v>
      </c>
      <c r="AT5" s="90" t="s">
        <v>508</v>
      </c>
      <c r="AU5" s="95" t="s">
        <v>525</v>
      </c>
      <c r="AV5" s="95" t="s">
        <v>526</v>
      </c>
      <c r="AW5" s="95" t="s">
        <v>527</v>
      </c>
      <c r="AX5" s="90"/>
      <c r="AY5" s="90" t="s">
        <v>508</v>
      </c>
      <c r="AZ5" s="95" t="s">
        <v>525</v>
      </c>
      <c r="BA5" s="95" t="s">
        <v>526</v>
      </c>
      <c r="BB5" s="95" t="s">
        <v>527</v>
      </c>
      <c r="BC5" s="95" t="s">
        <v>507</v>
      </c>
      <c r="BD5" s="90"/>
      <c r="BE5" s="90"/>
      <c r="BF5" s="90"/>
      <c r="BG5" s="90"/>
      <c r="BH5" s="90"/>
      <c r="BI5" s="90" t="s">
        <v>508</v>
      </c>
      <c r="BJ5" s="135" t="s">
        <v>518</v>
      </c>
      <c r="BK5" s="135" t="s">
        <v>519</v>
      </c>
      <c r="BL5" s="135" t="s">
        <v>520</v>
      </c>
      <c r="BM5" s="135" t="s">
        <v>507</v>
      </c>
      <c r="BN5" s="98"/>
      <c r="BO5" s="146"/>
      <c r="BP5" s="90"/>
      <c r="BQ5" s="90" t="s">
        <v>508</v>
      </c>
      <c r="BR5" s="90" t="s">
        <v>521</v>
      </c>
      <c r="BS5" s="90" t="s">
        <v>522</v>
      </c>
      <c r="BT5" s="90" t="s">
        <v>523</v>
      </c>
      <c r="BU5" s="90" t="s">
        <v>524</v>
      </c>
      <c r="BV5" s="90" t="s">
        <v>508</v>
      </c>
      <c r="BW5" s="95" t="s">
        <v>525</v>
      </c>
      <c r="BX5" s="95" t="s">
        <v>526</v>
      </c>
      <c r="BY5" s="95" t="s">
        <v>527</v>
      </c>
      <c r="BZ5" s="90"/>
      <c r="CA5" s="90" t="s">
        <v>508</v>
      </c>
      <c r="CB5" s="95" t="s">
        <v>525</v>
      </c>
      <c r="CC5" s="95" t="s">
        <v>526</v>
      </c>
      <c r="CD5" s="95" t="s">
        <v>527</v>
      </c>
      <c r="CE5" s="95" t="s">
        <v>507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528</v>
      </c>
      <c r="E6" s="101" t="s">
        <v>528</v>
      </c>
      <c r="F6" s="102" t="s">
        <v>528</v>
      </c>
      <c r="G6" s="102" t="s">
        <v>528</v>
      </c>
      <c r="H6" s="102" t="s">
        <v>528</v>
      </c>
      <c r="I6" s="102" t="s">
        <v>528</v>
      </c>
      <c r="J6" s="102" t="s">
        <v>528</v>
      </c>
      <c r="K6" s="102" t="s">
        <v>528</v>
      </c>
      <c r="L6" s="101" t="s">
        <v>528</v>
      </c>
      <c r="M6" s="101" t="s">
        <v>528</v>
      </c>
      <c r="N6" s="101" t="s">
        <v>528</v>
      </c>
      <c r="O6" s="101" t="s">
        <v>528</v>
      </c>
      <c r="P6" s="101" t="s">
        <v>528</v>
      </c>
      <c r="Q6" s="101" t="s">
        <v>528</v>
      </c>
      <c r="R6" s="101" t="s">
        <v>528</v>
      </c>
      <c r="S6" s="101" t="s">
        <v>528</v>
      </c>
      <c r="T6" s="101" t="s">
        <v>528</v>
      </c>
      <c r="U6" s="101" t="s">
        <v>528</v>
      </c>
      <c r="V6" s="101" t="s">
        <v>528</v>
      </c>
      <c r="W6" s="101" t="s">
        <v>528</v>
      </c>
      <c r="X6" s="101" t="s">
        <v>528</v>
      </c>
      <c r="Y6" s="101" t="s">
        <v>528</v>
      </c>
      <c r="Z6" s="101" t="s">
        <v>528</v>
      </c>
      <c r="AA6" s="101" t="s">
        <v>528</v>
      </c>
      <c r="AB6" s="101" t="s">
        <v>528</v>
      </c>
      <c r="AC6" s="101" t="s">
        <v>528</v>
      </c>
      <c r="AD6" s="101" t="s">
        <v>528</v>
      </c>
      <c r="AE6" s="101" t="s">
        <v>528</v>
      </c>
      <c r="AF6" s="101" t="s">
        <v>528</v>
      </c>
      <c r="AG6" s="101" t="s">
        <v>528</v>
      </c>
      <c r="AH6" s="102" t="s">
        <v>528</v>
      </c>
      <c r="AI6" s="102" t="s">
        <v>528</v>
      </c>
      <c r="AJ6" s="102" t="s">
        <v>528</v>
      </c>
      <c r="AK6" s="102" t="s">
        <v>528</v>
      </c>
      <c r="AL6" s="102" t="s">
        <v>528</v>
      </c>
      <c r="AM6" s="102" t="s">
        <v>528</v>
      </c>
      <c r="AN6" s="101" t="s">
        <v>528</v>
      </c>
      <c r="AO6" s="101" t="s">
        <v>528</v>
      </c>
      <c r="AP6" s="101" t="s">
        <v>528</v>
      </c>
      <c r="AQ6" s="101" t="s">
        <v>528</v>
      </c>
      <c r="AR6" s="101" t="s">
        <v>528</v>
      </c>
      <c r="AS6" s="101" t="s">
        <v>528</v>
      </c>
      <c r="AT6" s="101" t="s">
        <v>528</v>
      </c>
      <c r="AU6" s="101" t="s">
        <v>528</v>
      </c>
      <c r="AV6" s="101" t="s">
        <v>528</v>
      </c>
      <c r="AW6" s="101" t="s">
        <v>528</v>
      </c>
      <c r="AX6" s="101" t="s">
        <v>528</v>
      </c>
      <c r="AY6" s="101" t="s">
        <v>528</v>
      </c>
      <c r="AZ6" s="101" t="s">
        <v>528</v>
      </c>
      <c r="BA6" s="101" t="s">
        <v>528</v>
      </c>
      <c r="BB6" s="101" t="s">
        <v>528</v>
      </c>
      <c r="BC6" s="101" t="s">
        <v>528</v>
      </c>
      <c r="BD6" s="101" t="s">
        <v>528</v>
      </c>
      <c r="BE6" s="101" t="s">
        <v>528</v>
      </c>
      <c r="BF6" s="101" t="s">
        <v>528</v>
      </c>
      <c r="BG6" s="101" t="s">
        <v>528</v>
      </c>
      <c r="BH6" s="101" t="s">
        <v>528</v>
      </c>
      <c r="BI6" s="101" t="s">
        <v>528</v>
      </c>
      <c r="BJ6" s="102" t="s">
        <v>528</v>
      </c>
      <c r="BK6" s="102" t="s">
        <v>528</v>
      </c>
      <c r="BL6" s="102" t="s">
        <v>528</v>
      </c>
      <c r="BM6" s="102" t="s">
        <v>528</v>
      </c>
      <c r="BN6" s="102" t="s">
        <v>528</v>
      </c>
      <c r="BO6" s="102" t="s">
        <v>528</v>
      </c>
      <c r="BP6" s="101" t="s">
        <v>528</v>
      </c>
      <c r="BQ6" s="101" t="s">
        <v>528</v>
      </c>
      <c r="BR6" s="102" t="s">
        <v>528</v>
      </c>
      <c r="BS6" s="102" t="s">
        <v>528</v>
      </c>
      <c r="BT6" s="102" t="s">
        <v>528</v>
      </c>
      <c r="BU6" s="102" t="s">
        <v>528</v>
      </c>
      <c r="BV6" s="101" t="s">
        <v>528</v>
      </c>
      <c r="BW6" s="101" t="s">
        <v>528</v>
      </c>
      <c r="BX6" s="101" t="s">
        <v>528</v>
      </c>
      <c r="BY6" s="101" t="s">
        <v>528</v>
      </c>
      <c r="BZ6" s="101" t="s">
        <v>528</v>
      </c>
      <c r="CA6" s="101" t="s">
        <v>528</v>
      </c>
      <c r="CB6" s="101" t="s">
        <v>528</v>
      </c>
      <c r="CC6" s="101" t="s">
        <v>528</v>
      </c>
      <c r="CD6" s="101" t="s">
        <v>528</v>
      </c>
      <c r="CE6" s="101" t="s">
        <v>528</v>
      </c>
      <c r="CF6" s="101" t="s">
        <v>528</v>
      </c>
      <c r="CG6" s="101" t="s">
        <v>528</v>
      </c>
      <c r="CH6" s="101" t="s">
        <v>528</v>
      </c>
      <c r="CI6" s="101" t="s">
        <v>528</v>
      </c>
    </row>
    <row r="7" spans="1:87" s="50" customFormat="1" ht="12" customHeight="1">
      <c r="A7" s="48" t="s">
        <v>529</v>
      </c>
      <c r="B7" s="63" t="s">
        <v>530</v>
      </c>
      <c r="C7" s="48" t="s">
        <v>508</v>
      </c>
      <c r="D7" s="70">
        <f aca="true" t="shared" si="0" ref="D7:AI7">SUM(D8:D77)</f>
        <v>5051479</v>
      </c>
      <c r="E7" s="70">
        <f t="shared" si="0"/>
        <v>4969751</v>
      </c>
      <c r="F7" s="70">
        <f t="shared" si="0"/>
        <v>0</v>
      </c>
      <c r="G7" s="70">
        <f t="shared" si="0"/>
        <v>4316196</v>
      </c>
      <c r="H7" s="70">
        <f t="shared" si="0"/>
        <v>648031</v>
      </c>
      <c r="I7" s="70">
        <f t="shared" si="0"/>
        <v>5524</v>
      </c>
      <c r="J7" s="70">
        <f t="shared" si="0"/>
        <v>81728</v>
      </c>
      <c r="K7" s="70">
        <f t="shared" si="0"/>
        <v>329995</v>
      </c>
      <c r="L7" s="70">
        <f t="shared" si="0"/>
        <v>70675095</v>
      </c>
      <c r="M7" s="70">
        <f t="shared" si="0"/>
        <v>14566194</v>
      </c>
      <c r="N7" s="70">
        <f t="shared" si="0"/>
        <v>8042203</v>
      </c>
      <c r="O7" s="70">
        <f t="shared" si="0"/>
        <v>3754821</v>
      </c>
      <c r="P7" s="70">
        <f t="shared" si="0"/>
        <v>2496006</v>
      </c>
      <c r="Q7" s="70">
        <f t="shared" si="0"/>
        <v>273164</v>
      </c>
      <c r="R7" s="70">
        <f t="shared" si="0"/>
        <v>13073446</v>
      </c>
      <c r="S7" s="70">
        <f t="shared" si="0"/>
        <v>1207071</v>
      </c>
      <c r="T7" s="70">
        <f t="shared" si="0"/>
        <v>10894007</v>
      </c>
      <c r="U7" s="70">
        <f t="shared" si="0"/>
        <v>972368</v>
      </c>
      <c r="V7" s="70">
        <f t="shared" si="0"/>
        <v>178312</v>
      </c>
      <c r="W7" s="70">
        <f t="shared" si="0"/>
        <v>42817848</v>
      </c>
      <c r="X7" s="70">
        <f t="shared" si="0"/>
        <v>16579376</v>
      </c>
      <c r="Y7" s="70">
        <f t="shared" si="0"/>
        <v>21544653</v>
      </c>
      <c r="Z7" s="70">
        <f t="shared" si="0"/>
        <v>4080676</v>
      </c>
      <c r="AA7" s="70">
        <f t="shared" si="0"/>
        <v>613143</v>
      </c>
      <c r="AB7" s="70">
        <f t="shared" si="0"/>
        <v>7300948</v>
      </c>
      <c r="AC7" s="70">
        <f t="shared" si="0"/>
        <v>39295</v>
      </c>
      <c r="AD7" s="70">
        <f t="shared" si="0"/>
        <v>3317605</v>
      </c>
      <c r="AE7" s="70">
        <f t="shared" si="0"/>
        <v>79044179</v>
      </c>
      <c r="AF7" s="70">
        <f t="shared" si="0"/>
        <v>1418017</v>
      </c>
      <c r="AG7" s="70">
        <f t="shared" si="0"/>
        <v>1413200</v>
      </c>
      <c r="AH7" s="70">
        <f t="shared" si="0"/>
        <v>11226</v>
      </c>
      <c r="AI7" s="70">
        <f t="shared" si="0"/>
        <v>1401106</v>
      </c>
      <c r="AJ7" s="70">
        <f aca="true" t="shared" si="1" ref="AJ7:BO7">SUM(AJ8:AJ77)</f>
        <v>0</v>
      </c>
      <c r="AK7" s="70">
        <f t="shared" si="1"/>
        <v>868</v>
      </c>
      <c r="AL7" s="70">
        <f t="shared" si="1"/>
        <v>4817</v>
      </c>
      <c r="AM7" s="70">
        <f t="shared" si="1"/>
        <v>16492</v>
      </c>
      <c r="AN7" s="70">
        <f t="shared" si="1"/>
        <v>9033040</v>
      </c>
      <c r="AO7" s="70">
        <f t="shared" si="1"/>
        <v>2356145</v>
      </c>
      <c r="AP7" s="70">
        <f t="shared" si="1"/>
        <v>1628732</v>
      </c>
      <c r="AQ7" s="70">
        <f t="shared" si="1"/>
        <v>327461</v>
      </c>
      <c r="AR7" s="70">
        <f t="shared" si="1"/>
        <v>399952</v>
      </c>
      <c r="AS7" s="70">
        <f t="shared" si="1"/>
        <v>0</v>
      </c>
      <c r="AT7" s="70">
        <f t="shared" si="1"/>
        <v>2894700</v>
      </c>
      <c r="AU7" s="70">
        <f t="shared" si="1"/>
        <v>183044</v>
      </c>
      <c r="AV7" s="70">
        <f t="shared" si="1"/>
        <v>2586078</v>
      </c>
      <c r="AW7" s="70">
        <f t="shared" si="1"/>
        <v>125578</v>
      </c>
      <c r="AX7" s="70">
        <f t="shared" si="1"/>
        <v>14413</v>
      </c>
      <c r="AY7" s="70">
        <f t="shared" si="1"/>
        <v>3766790</v>
      </c>
      <c r="AZ7" s="70">
        <f t="shared" si="1"/>
        <v>1665235</v>
      </c>
      <c r="BA7" s="70">
        <f t="shared" si="1"/>
        <v>1815191</v>
      </c>
      <c r="BB7" s="70">
        <f t="shared" si="1"/>
        <v>146021</v>
      </c>
      <c r="BC7" s="70">
        <f t="shared" si="1"/>
        <v>140343</v>
      </c>
      <c r="BD7" s="70">
        <f t="shared" si="1"/>
        <v>1251494</v>
      </c>
      <c r="BE7" s="70">
        <f t="shared" si="1"/>
        <v>992</v>
      </c>
      <c r="BF7" s="70">
        <f t="shared" si="1"/>
        <v>377627</v>
      </c>
      <c r="BG7" s="70">
        <f t="shared" si="1"/>
        <v>10828684</v>
      </c>
      <c r="BH7" s="70">
        <f t="shared" si="1"/>
        <v>6469496</v>
      </c>
      <c r="BI7" s="70">
        <f t="shared" si="1"/>
        <v>6382951</v>
      </c>
      <c r="BJ7" s="70">
        <f t="shared" si="1"/>
        <v>11226</v>
      </c>
      <c r="BK7" s="70">
        <f t="shared" si="1"/>
        <v>5717302</v>
      </c>
      <c r="BL7" s="70">
        <f t="shared" si="1"/>
        <v>648031</v>
      </c>
      <c r="BM7" s="70">
        <f t="shared" si="1"/>
        <v>6392</v>
      </c>
      <c r="BN7" s="70">
        <f t="shared" si="1"/>
        <v>86545</v>
      </c>
      <c r="BO7" s="70">
        <f t="shared" si="1"/>
        <v>346487</v>
      </c>
      <c r="BP7" s="70">
        <f aca="true" t="shared" si="2" ref="BP7:CI7">SUM(BP8:BP77)</f>
        <v>79708135</v>
      </c>
      <c r="BQ7" s="70">
        <f t="shared" si="2"/>
        <v>16922339</v>
      </c>
      <c r="BR7" s="70">
        <f t="shared" si="2"/>
        <v>9670935</v>
      </c>
      <c r="BS7" s="70">
        <f t="shared" si="2"/>
        <v>4082282</v>
      </c>
      <c r="BT7" s="70">
        <f t="shared" si="2"/>
        <v>2895958</v>
      </c>
      <c r="BU7" s="70">
        <f t="shared" si="2"/>
        <v>273164</v>
      </c>
      <c r="BV7" s="70">
        <f t="shared" si="2"/>
        <v>15968146</v>
      </c>
      <c r="BW7" s="70">
        <f t="shared" si="2"/>
        <v>1390115</v>
      </c>
      <c r="BX7" s="70">
        <f t="shared" si="2"/>
        <v>13480085</v>
      </c>
      <c r="BY7" s="70">
        <f t="shared" si="2"/>
        <v>1097946</v>
      </c>
      <c r="BZ7" s="70">
        <f t="shared" si="2"/>
        <v>192725</v>
      </c>
      <c r="CA7" s="70">
        <f t="shared" si="2"/>
        <v>46584638</v>
      </c>
      <c r="CB7" s="70">
        <f t="shared" si="2"/>
        <v>18244611</v>
      </c>
      <c r="CC7" s="70">
        <f t="shared" si="2"/>
        <v>23359844</v>
      </c>
      <c r="CD7" s="70">
        <f t="shared" si="2"/>
        <v>4226697</v>
      </c>
      <c r="CE7" s="70">
        <f t="shared" si="2"/>
        <v>753486</v>
      </c>
      <c r="CF7" s="70">
        <f t="shared" si="2"/>
        <v>8552442</v>
      </c>
      <c r="CG7" s="70">
        <f t="shared" si="2"/>
        <v>40287</v>
      </c>
      <c r="CH7" s="70">
        <f t="shared" si="2"/>
        <v>3695232</v>
      </c>
      <c r="CI7" s="70">
        <f t="shared" si="2"/>
        <v>89872863</v>
      </c>
    </row>
    <row r="8" spans="1:87" s="50" customFormat="1" ht="12" customHeight="1">
      <c r="A8" s="51" t="s">
        <v>529</v>
      </c>
      <c r="B8" s="64" t="s">
        <v>531</v>
      </c>
      <c r="C8" s="51" t="s">
        <v>532</v>
      </c>
      <c r="D8" s="72">
        <f aca="true" t="shared" si="3" ref="D8:D39">+SUM(E8,J8)</f>
        <v>548262</v>
      </c>
      <c r="E8" s="72">
        <f aca="true" t="shared" si="4" ref="E8:E39">+SUM(F8:I8)</f>
        <v>548262</v>
      </c>
      <c r="F8" s="72">
        <v>0</v>
      </c>
      <c r="G8" s="72">
        <v>548262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9">+SUM(M8,R8,V8,W8,AC8)</f>
        <v>10473369</v>
      </c>
      <c r="M8" s="72">
        <f aca="true" t="shared" si="6" ref="M8:M39">+SUM(N8:Q8)</f>
        <v>1855375</v>
      </c>
      <c r="N8" s="72">
        <v>1855375</v>
      </c>
      <c r="O8" s="72"/>
      <c r="P8" s="72">
        <v>0</v>
      </c>
      <c r="Q8" s="72">
        <v>0</v>
      </c>
      <c r="R8" s="72">
        <f aca="true" t="shared" si="7" ref="R8:R39">+SUM(S8:U8)</f>
        <v>2832580</v>
      </c>
      <c r="S8" s="72">
        <v>230571</v>
      </c>
      <c r="T8" s="72">
        <v>2304704</v>
      </c>
      <c r="U8" s="72">
        <v>297305</v>
      </c>
      <c r="V8" s="72">
        <v>0</v>
      </c>
      <c r="W8" s="72">
        <f aca="true" t="shared" si="8" ref="W8:W39">+SUM(X8:AA8)</f>
        <v>5785414</v>
      </c>
      <c r="X8" s="72">
        <v>3263519</v>
      </c>
      <c r="Y8" s="72">
        <v>2271995</v>
      </c>
      <c r="Z8" s="72">
        <v>249900</v>
      </c>
      <c r="AA8" s="72">
        <v>0</v>
      </c>
      <c r="AB8" s="73">
        <v>0</v>
      </c>
      <c r="AC8" s="72">
        <v>0</v>
      </c>
      <c r="AD8" s="72">
        <v>384395</v>
      </c>
      <c r="AE8" s="72">
        <f aca="true" t="shared" si="9" ref="AE8:AE39">+SUM(D8,L8,AD8)</f>
        <v>11406026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395972</v>
      </c>
      <c r="AO8" s="72">
        <f aca="true" t="shared" si="13" ref="AO8:AO39">+SUM(AP8:AS8)</f>
        <v>142550</v>
      </c>
      <c r="AP8" s="72">
        <v>142550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182421</v>
      </c>
      <c r="AU8" s="72">
        <v>45894</v>
      </c>
      <c r="AV8" s="72">
        <v>11573</v>
      </c>
      <c r="AW8" s="72">
        <v>124954</v>
      </c>
      <c r="AX8" s="72">
        <v>0</v>
      </c>
      <c r="AY8" s="72">
        <f aca="true" t="shared" si="15" ref="AY8:AY39">+SUM(AZ8:BC8)</f>
        <v>71001</v>
      </c>
      <c r="AZ8" s="72">
        <v>11025</v>
      </c>
      <c r="BA8" s="72">
        <v>59976</v>
      </c>
      <c r="BB8" s="72">
        <v>0</v>
      </c>
      <c r="BC8" s="72">
        <v>0</v>
      </c>
      <c r="BD8" s="73">
        <v>0</v>
      </c>
      <c r="BE8" s="72">
        <v>0</v>
      </c>
      <c r="BF8" s="72">
        <v>10757</v>
      </c>
      <c r="BG8" s="72">
        <f aca="true" t="shared" si="16" ref="BG8:BG39">+SUM(BF8,AN8,AF8)</f>
        <v>406729</v>
      </c>
      <c r="BH8" s="72">
        <f aca="true" t="shared" si="17" ref="BH8:BH39">SUM(D8,AF8)</f>
        <v>548262</v>
      </c>
      <c r="BI8" s="72">
        <f aca="true" t="shared" si="18" ref="BI8:BI39">SUM(E8,AG8)</f>
        <v>548262</v>
      </c>
      <c r="BJ8" s="72">
        <f aca="true" t="shared" si="19" ref="BJ8:BJ39">SUM(F8,AH8)</f>
        <v>0</v>
      </c>
      <c r="BK8" s="72">
        <f aca="true" t="shared" si="20" ref="BK8:BK39">SUM(G8,AI8)</f>
        <v>548262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0</v>
      </c>
      <c r="BO8" s="73">
        <f aca="true" t="shared" si="24" ref="BO8:BO39">SUM(K8,AM8)</f>
        <v>0</v>
      </c>
      <c r="BP8" s="72">
        <f aca="true" t="shared" si="25" ref="BP8:BP39">SUM(L8,AN8)</f>
        <v>10869341</v>
      </c>
      <c r="BQ8" s="72">
        <f aca="true" t="shared" si="26" ref="BQ8:BQ39">SUM(M8,AO8)</f>
        <v>1997925</v>
      </c>
      <c r="BR8" s="72">
        <f aca="true" t="shared" si="27" ref="BR8:BR39">SUM(N8,AP8)</f>
        <v>1997925</v>
      </c>
      <c r="BS8" s="72">
        <f aca="true" t="shared" si="28" ref="BS8:BS39">SUM(O8,AQ8)</f>
        <v>0</v>
      </c>
      <c r="BT8" s="72">
        <f aca="true" t="shared" si="29" ref="BT8:BT39">SUM(P8,AR8)</f>
        <v>0</v>
      </c>
      <c r="BU8" s="72">
        <f aca="true" t="shared" si="30" ref="BU8:BU39">SUM(Q8,AS8)</f>
        <v>0</v>
      </c>
      <c r="BV8" s="72">
        <f aca="true" t="shared" si="31" ref="BV8:BV39">SUM(R8,AT8)</f>
        <v>3015001</v>
      </c>
      <c r="BW8" s="72">
        <f aca="true" t="shared" si="32" ref="BW8:BW39">SUM(S8,AU8)</f>
        <v>276465</v>
      </c>
      <c r="BX8" s="72">
        <f aca="true" t="shared" si="33" ref="BX8:BX39">SUM(T8,AV8)</f>
        <v>2316277</v>
      </c>
      <c r="BY8" s="72">
        <f aca="true" t="shared" si="34" ref="BY8:BY39">SUM(U8,AW8)</f>
        <v>422259</v>
      </c>
      <c r="BZ8" s="72">
        <f aca="true" t="shared" si="35" ref="BZ8:BZ39">SUM(V8,AX8)</f>
        <v>0</v>
      </c>
      <c r="CA8" s="72">
        <f aca="true" t="shared" si="36" ref="CA8:CA39">SUM(W8,AY8)</f>
        <v>5856415</v>
      </c>
      <c r="CB8" s="72">
        <f aca="true" t="shared" si="37" ref="CB8:CB39">SUM(X8,AZ8)</f>
        <v>3274544</v>
      </c>
      <c r="CC8" s="72">
        <f aca="true" t="shared" si="38" ref="CC8:CC39">SUM(Y8,BA8)</f>
        <v>2331971</v>
      </c>
      <c r="CD8" s="72">
        <f aca="true" t="shared" si="39" ref="CD8:CD39">SUM(Z8,BB8)</f>
        <v>249900</v>
      </c>
      <c r="CE8" s="72">
        <f aca="true" t="shared" si="40" ref="CE8:CE39">SUM(AA8,BC8)</f>
        <v>0</v>
      </c>
      <c r="CF8" s="73">
        <f aca="true" t="shared" si="41" ref="CF8:CF39">SUM(AB8,BD8)</f>
        <v>0</v>
      </c>
      <c r="CG8" s="72">
        <f aca="true" t="shared" si="42" ref="CG8:CG39">SUM(AC8,BE8)</f>
        <v>0</v>
      </c>
      <c r="CH8" s="72">
        <f aca="true" t="shared" si="43" ref="CH8:CH39">SUM(AD8,BF8)</f>
        <v>395152</v>
      </c>
      <c r="CI8" s="72">
        <f aca="true" t="shared" si="44" ref="CI8:CI39">SUM(AE8,BG8)</f>
        <v>11812755</v>
      </c>
    </row>
    <row r="9" spans="1:87" s="50" customFormat="1" ht="12" customHeight="1">
      <c r="A9" s="51" t="s">
        <v>529</v>
      </c>
      <c r="B9" s="64" t="s">
        <v>533</v>
      </c>
      <c r="C9" s="51" t="s">
        <v>534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1093382</v>
      </c>
      <c r="M9" s="72">
        <f t="shared" si="6"/>
        <v>193188</v>
      </c>
      <c r="N9" s="72">
        <v>94109</v>
      </c>
      <c r="O9" s="72">
        <v>52610</v>
      </c>
      <c r="P9" s="72">
        <v>28112</v>
      </c>
      <c r="Q9" s="72">
        <v>18357</v>
      </c>
      <c r="R9" s="72">
        <f t="shared" si="7"/>
        <v>463390</v>
      </c>
      <c r="S9" s="72">
        <v>41138</v>
      </c>
      <c r="T9" s="72">
        <v>397302</v>
      </c>
      <c r="U9" s="72">
        <v>24950</v>
      </c>
      <c r="V9" s="72">
        <v>0</v>
      </c>
      <c r="W9" s="72">
        <f t="shared" si="8"/>
        <v>427149</v>
      </c>
      <c r="X9" s="72">
        <v>142450</v>
      </c>
      <c r="Y9" s="72">
        <v>260367</v>
      </c>
      <c r="Z9" s="72">
        <v>2993</v>
      </c>
      <c r="AA9" s="72">
        <v>21339</v>
      </c>
      <c r="AB9" s="73">
        <v>0</v>
      </c>
      <c r="AC9" s="72">
        <v>9655</v>
      </c>
      <c r="AD9" s="72">
        <v>0</v>
      </c>
      <c r="AE9" s="72">
        <f t="shared" si="9"/>
        <v>1093382</v>
      </c>
      <c r="AF9" s="72">
        <f t="shared" si="10"/>
        <v>1376</v>
      </c>
      <c r="AG9" s="72">
        <f t="shared" si="11"/>
        <v>1376</v>
      </c>
      <c r="AH9" s="72">
        <v>1376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360213</v>
      </c>
      <c r="AO9" s="72">
        <f t="shared" si="13"/>
        <v>37618</v>
      </c>
      <c r="AP9" s="72">
        <v>15990</v>
      </c>
      <c r="AQ9" s="72">
        <v>0</v>
      </c>
      <c r="AR9" s="72">
        <v>21628</v>
      </c>
      <c r="AS9" s="72">
        <v>0</v>
      </c>
      <c r="AT9" s="72">
        <f t="shared" si="14"/>
        <v>181502</v>
      </c>
      <c r="AU9" s="72">
        <v>994</v>
      </c>
      <c r="AV9" s="72">
        <v>180064</v>
      </c>
      <c r="AW9" s="72">
        <v>444</v>
      </c>
      <c r="AX9" s="72">
        <v>0</v>
      </c>
      <c r="AY9" s="72">
        <f t="shared" si="15"/>
        <v>140379</v>
      </c>
      <c r="AZ9" s="72">
        <v>92190</v>
      </c>
      <c r="BA9" s="72">
        <v>48090</v>
      </c>
      <c r="BB9" s="72">
        <v>99</v>
      </c>
      <c r="BC9" s="72">
        <v>0</v>
      </c>
      <c r="BD9" s="73">
        <v>0</v>
      </c>
      <c r="BE9" s="72">
        <v>714</v>
      </c>
      <c r="BF9" s="72">
        <v>0</v>
      </c>
      <c r="BG9" s="72">
        <f t="shared" si="16"/>
        <v>361589</v>
      </c>
      <c r="BH9" s="72">
        <f t="shared" si="17"/>
        <v>1376</v>
      </c>
      <c r="BI9" s="72">
        <f t="shared" si="18"/>
        <v>1376</v>
      </c>
      <c r="BJ9" s="72">
        <f t="shared" si="19"/>
        <v>1376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1453595</v>
      </c>
      <c r="BQ9" s="72">
        <f t="shared" si="26"/>
        <v>230806</v>
      </c>
      <c r="BR9" s="72">
        <f t="shared" si="27"/>
        <v>110099</v>
      </c>
      <c r="BS9" s="72">
        <f t="shared" si="28"/>
        <v>52610</v>
      </c>
      <c r="BT9" s="72">
        <f t="shared" si="29"/>
        <v>49740</v>
      </c>
      <c r="BU9" s="72">
        <f t="shared" si="30"/>
        <v>18357</v>
      </c>
      <c r="BV9" s="72">
        <f t="shared" si="31"/>
        <v>644892</v>
      </c>
      <c r="BW9" s="72">
        <f t="shared" si="32"/>
        <v>42132</v>
      </c>
      <c r="BX9" s="72">
        <f t="shared" si="33"/>
        <v>577366</v>
      </c>
      <c r="BY9" s="72">
        <f t="shared" si="34"/>
        <v>25394</v>
      </c>
      <c r="BZ9" s="72">
        <f t="shared" si="35"/>
        <v>0</v>
      </c>
      <c r="CA9" s="72">
        <f t="shared" si="36"/>
        <v>567528</v>
      </c>
      <c r="CB9" s="72">
        <f t="shared" si="37"/>
        <v>234640</v>
      </c>
      <c r="CC9" s="72">
        <f t="shared" si="38"/>
        <v>308457</v>
      </c>
      <c r="CD9" s="72">
        <f t="shared" si="39"/>
        <v>3092</v>
      </c>
      <c r="CE9" s="72">
        <f t="shared" si="40"/>
        <v>21339</v>
      </c>
      <c r="CF9" s="73">
        <f t="shared" si="41"/>
        <v>0</v>
      </c>
      <c r="CG9" s="72">
        <f t="shared" si="42"/>
        <v>10369</v>
      </c>
      <c r="CH9" s="72">
        <f t="shared" si="43"/>
        <v>0</v>
      </c>
      <c r="CI9" s="72">
        <f t="shared" si="44"/>
        <v>1454971</v>
      </c>
    </row>
    <row r="10" spans="1:87" s="50" customFormat="1" ht="12" customHeight="1">
      <c r="A10" s="51" t="s">
        <v>529</v>
      </c>
      <c r="B10" s="64" t="s">
        <v>535</v>
      </c>
      <c r="C10" s="51" t="s">
        <v>536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5363840</v>
      </c>
      <c r="M10" s="72">
        <f t="shared" si="6"/>
        <v>1382144</v>
      </c>
      <c r="N10" s="72">
        <v>589715</v>
      </c>
      <c r="O10" s="72">
        <v>368572</v>
      </c>
      <c r="P10" s="72">
        <v>423857</v>
      </c>
      <c r="Q10" s="72">
        <v>0</v>
      </c>
      <c r="R10" s="72">
        <f t="shared" si="7"/>
        <v>495161</v>
      </c>
      <c r="S10" s="72">
        <v>27325</v>
      </c>
      <c r="T10" s="72">
        <v>467836</v>
      </c>
      <c r="U10" s="72">
        <v>0</v>
      </c>
      <c r="V10" s="72">
        <v>16025</v>
      </c>
      <c r="W10" s="72">
        <f t="shared" si="8"/>
        <v>3470510</v>
      </c>
      <c r="X10" s="72">
        <v>1705279</v>
      </c>
      <c r="Y10" s="72">
        <v>1288437</v>
      </c>
      <c r="Z10" s="72">
        <v>476794</v>
      </c>
      <c r="AA10" s="72"/>
      <c r="AB10" s="73">
        <v>0</v>
      </c>
      <c r="AC10" s="72">
        <v>0</v>
      </c>
      <c r="AD10" s="72">
        <v>522199</v>
      </c>
      <c r="AE10" s="72">
        <f t="shared" si="9"/>
        <v>5886039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829556</v>
      </c>
      <c r="AO10" s="72">
        <f t="shared" si="13"/>
        <v>156643</v>
      </c>
      <c r="AP10" s="72">
        <v>73714</v>
      </c>
      <c r="AQ10" s="72">
        <v>0</v>
      </c>
      <c r="AR10" s="72">
        <v>82929</v>
      </c>
      <c r="AS10" s="72">
        <v>0</v>
      </c>
      <c r="AT10" s="72">
        <f t="shared" si="14"/>
        <v>217899</v>
      </c>
      <c r="AU10" s="72">
        <v>38</v>
      </c>
      <c r="AV10" s="72">
        <v>217861</v>
      </c>
      <c r="AW10" s="72">
        <v>0</v>
      </c>
      <c r="AX10" s="72">
        <v>0</v>
      </c>
      <c r="AY10" s="72">
        <f t="shared" si="15"/>
        <v>455014</v>
      </c>
      <c r="AZ10" s="72">
        <v>196938</v>
      </c>
      <c r="BA10" s="72">
        <v>249801</v>
      </c>
      <c r="BB10" s="72">
        <v>8275</v>
      </c>
      <c r="BC10" s="72">
        <v>0</v>
      </c>
      <c r="BD10" s="73">
        <v>0</v>
      </c>
      <c r="BE10" s="72">
        <v>0</v>
      </c>
      <c r="BF10" s="72">
        <v>5658</v>
      </c>
      <c r="BG10" s="72">
        <f t="shared" si="16"/>
        <v>835214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6193396</v>
      </c>
      <c r="BQ10" s="72">
        <f t="shared" si="26"/>
        <v>1538787</v>
      </c>
      <c r="BR10" s="72">
        <f t="shared" si="27"/>
        <v>663429</v>
      </c>
      <c r="BS10" s="72">
        <f t="shared" si="28"/>
        <v>368572</v>
      </c>
      <c r="BT10" s="72">
        <f t="shared" si="29"/>
        <v>506786</v>
      </c>
      <c r="BU10" s="72">
        <f t="shared" si="30"/>
        <v>0</v>
      </c>
      <c r="BV10" s="72">
        <f t="shared" si="31"/>
        <v>713060</v>
      </c>
      <c r="BW10" s="72">
        <f t="shared" si="32"/>
        <v>27363</v>
      </c>
      <c r="BX10" s="72">
        <f t="shared" si="33"/>
        <v>685697</v>
      </c>
      <c r="BY10" s="72">
        <f t="shared" si="34"/>
        <v>0</v>
      </c>
      <c r="BZ10" s="72">
        <f t="shared" si="35"/>
        <v>16025</v>
      </c>
      <c r="CA10" s="72">
        <f t="shared" si="36"/>
        <v>3925524</v>
      </c>
      <c r="CB10" s="72">
        <f t="shared" si="37"/>
        <v>1902217</v>
      </c>
      <c r="CC10" s="72">
        <f t="shared" si="38"/>
        <v>1538238</v>
      </c>
      <c r="CD10" s="72">
        <f t="shared" si="39"/>
        <v>485069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527857</v>
      </c>
      <c r="CI10" s="72">
        <f t="shared" si="44"/>
        <v>6721253</v>
      </c>
    </row>
    <row r="11" spans="1:87" s="50" customFormat="1" ht="12" customHeight="1">
      <c r="A11" s="51" t="s">
        <v>529</v>
      </c>
      <c r="B11" s="64" t="s">
        <v>537</v>
      </c>
      <c r="C11" s="51" t="s">
        <v>538</v>
      </c>
      <c r="D11" s="72">
        <f t="shared" si="3"/>
        <v>395847</v>
      </c>
      <c r="E11" s="72">
        <f t="shared" si="4"/>
        <v>336225</v>
      </c>
      <c r="F11" s="72">
        <v>0</v>
      </c>
      <c r="G11" s="72">
        <v>336225</v>
      </c>
      <c r="H11" s="72">
        <v>0</v>
      </c>
      <c r="I11" s="72">
        <v>0</v>
      </c>
      <c r="J11" s="72">
        <v>59622</v>
      </c>
      <c r="K11" s="73">
        <v>0</v>
      </c>
      <c r="L11" s="72">
        <f t="shared" si="5"/>
        <v>6518840</v>
      </c>
      <c r="M11" s="72">
        <f t="shared" si="6"/>
        <v>1964012</v>
      </c>
      <c r="N11" s="72">
        <v>585895</v>
      </c>
      <c r="O11" s="72">
        <v>1021777</v>
      </c>
      <c r="P11" s="72">
        <v>356340</v>
      </c>
      <c r="Q11" s="72">
        <v>0</v>
      </c>
      <c r="R11" s="72">
        <f t="shared" si="7"/>
        <v>1190160</v>
      </c>
      <c r="S11" s="72">
        <v>397757</v>
      </c>
      <c r="T11" s="72">
        <v>711378</v>
      </c>
      <c r="U11" s="72">
        <v>81025</v>
      </c>
      <c r="V11" s="72">
        <v>35910</v>
      </c>
      <c r="W11" s="72">
        <f t="shared" si="8"/>
        <v>3328758</v>
      </c>
      <c r="X11" s="72">
        <v>1145770</v>
      </c>
      <c r="Y11" s="72">
        <v>1219777</v>
      </c>
      <c r="Z11" s="72">
        <v>867172</v>
      </c>
      <c r="AA11" s="72">
        <v>96039</v>
      </c>
      <c r="AB11" s="73">
        <v>0</v>
      </c>
      <c r="AC11" s="72">
        <v>0</v>
      </c>
      <c r="AD11" s="72">
        <v>0</v>
      </c>
      <c r="AE11" s="72">
        <f t="shared" si="9"/>
        <v>6914687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581610</v>
      </c>
      <c r="AO11" s="72">
        <f t="shared" si="13"/>
        <v>81842</v>
      </c>
      <c r="AP11" s="72">
        <v>81842</v>
      </c>
      <c r="AQ11" s="72">
        <v>0</v>
      </c>
      <c r="AR11" s="72">
        <v>0</v>
      </c>
      <c r="AS11" s="72">
        <v>0</v>
      </c>
      <c r="AT11" s="72">
        <f t="shared" si="14"/>
        <v>186582</v>
      </c>
      <c r="AU11" s="72">
        <v>0</v>
      </c>
      <c r="AV11" s="72">
        <v>186582</v>
      </c>
      <c r="AW11" s="72">
        <v>0</v>
      </c>
      <c r="AX11" s="72">
        <v>0</v>
      </c>
      <c r="AY11" s="72">
        <f t="shared" si="15"/>
        <v>313186</v>
      </c>
      <c r="AZ11" s="72">
        <v>199376</v>
      </c>
      <c r="BA11" s="72">
        <v>82474</v>
      </c>
      <c r="BB11" s="72">
        <v>31336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581610</v>
      </c>
      <c r="BH11" s="72">
        <f t="shared" si="17"/>
        <v>395847</v>
      </c>
      <c r="BI11" s="72">
        <f t="shared" si="18"/>
        <v>336225</v>
      </c>
      <c r="BJ11" s="72">
        <f t="shared" si="19"/>
        <v>0</v>
      </c>
      <c r="BK11" s="72">
        <f t="shared" si="20"/>
        <v>336225</v>
      </c>
      <c r="BL11" s="72">
        <f t="shared" si="21"/>
        <v>0</v>
      </c>
      <c r="BM11" s="72">
        <f t="shared" si="22"/>
        <v>0</v>
      </c>
      <c r="BN11" s="72">
        <f t="shared" si="23"/>
        <v>59622</v>
      </c>
      <c r="BO11" s="73">
        <f t="shared" si="24"/>
        <v>0</v>
      </c>
      <c r="BP11" s="72">
        <f t="shared" si="25"/>
        <v>7100450</v>
      </c>
      <c r="BQ11" s="72">
        <f t="shared" si="26"/>
        <v>2045854</v>
      </c>
      <c r="BR11" s="72">
        <f t="shared" si="27"/>
        <v>667737</v>
      </c>
      <c r="BS11" s="72">
        <f t="shared" si="28"/>
        <v>1021777</v>
      </c>
      <c r="BT11" s="72">
        <f t="shared" si="29"/>
        <v>356340</v>
      </c>
      <c r="BU11" s="72">
        <f t="shared" si="30"/>
        <v>0</v>
      </c>
      <c r="BV11" s="72">
        <f t="shared" si="31"/>
        <v>1376742</v>
      </c>
      <c r="BW11" s="72">
        <f t="shared" si="32"/>
        <v>397757</v>
      </c>
      <c r="BX11" s="72">
        <f t="shared" si="33"/>
        <v>897960</v>
      </c>
      <c r="BY11" s="72">
        <f t="shared" si="34"/>
        <v>81025</v>
      </c>
      <c r="BZ11" s="72">
        <f t="shared" si="35"/>
        <v>35910</v>
      </c>
      <c r="CA11" s="72">
        <f t="shared" si="36"/>
        <v>3641944</v>
      </c>
      <c r="CB11" s="72">
        <f t="shared" si="37"/>
        <v>1345146</v>
      </c>
      <c r="CC11" s="72">
        <f t="shared" si="38"/>
        <v>1302251</v>
      </c>
      <c r="CD11" s="72">
        <f t="shared" si="39"/>
        <v>898508</v>
      </c>
      <c r="CE11" s="72">
        <f t="shared" si="40"/>
        <v>96039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7496297</v>
      </c>
    </row>
    <row r="12" spans="1:87" s="50" customFormat="1" ht="12" customHeight="1">
      <c r="A12" s="53" t="s">
        <v>529</v>
      </c>
      <c r="B12" s="54" t="s">
        <v>539</v>
      </c>
      <c r="C12" s="53" t="s">
        <v>540</v>
      </c>
      <c r="D12" s="74">
        <f t="shared" si="3"/>
        <v>110462</v>
      </c>
      <c r="E12" s="74">
        <f t="shared" si="4"/>
        <v>110462</v>
      </c>
      <c r="F12" s="74">
        <v>0</v>
      </c>
      <c r="G12" s="74">
        <v>109517</v>
      </c>
      <c r="H12" s="74">
        <v>544</v>
      </c>
      <c r="I12" s="74">
        <v>401</v>
      </c>
      <c r="J12" s="74">
        <v>0</v>
      </c>
      <c r="K12" s="75">
        <v>0</v>
      </c>
      <c r="L12" s="74">
        <f t="shared" si="5"/>
        <v>714668</v>
      </c>
      <c r="M12" s="74">
        <f t="shared" si="6"/>
        <v>257721</v>
      </c>
      <c r="N12" s="74">
        <v>0</v>
      </c>
      <c r="O12" s="74">
        <v>106970</v>
      </c>
      <c r="P12" s="74">
        <v>144798</v>
      </c>
      <c r="Q12" s="74">
        <v>5953</v>
      </c>
      <c r="R12" s="74">
        <f t="shared" si="7"/>
        <v>134665</v>
      </c>
      <c r="S12" s="74">
        <v>12794</v>
      </c>
      <c r="T12" s="74">
        <v>115895</v>
      </c>
      <c r="U12" s="74">
        <v>5976</v>
      </c>
      <c r="V12" s="74">
        <v>0</v>
      </c>
      <c r="W12" s="74">
        <f t="shared" si="8"/>
        <v>322282</v>
      </c>
      <c r="X12" s="74">
        <v>140423</v>
      </c>
      <c r="Y12" s="74">
        <v>89363</v>
      </c>
      <c r="Z12" s="74">
        <v>92496</v>
      </c>
      <c r="AA12" s="74">
        <v>0</v>
      </c>
      <c r="AB12" s="75">
        <v>18675</v>
      </c>
      <c r="AC12" s="74">
        <v>0</v>
      </c>
      <c r="AD12" s="74">
        <v>0</v>
      </c>
      <c r="AE12" s="74">
        <f t="shared" si="9"/>
        <v>825130</v>
      </c>
      <c r="AF12" s="74">
        <f t="shared" si="10"/>
        <v>31577</v>
      </c>
      <c r="AG12" s="74">
        <f t="shared" si="11"/>
        <v>31577</v>
      </c>
      <c r="AH12" s="74">
        <v>0</v>
      </c>
      <c r="AI12" s="74">
        <v>31577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82197</v>
      </c>
      <c r="AO12" s="74">
        <f t="shared" si="13"/>
        <v>35347</v>
      </c>
      <c r="AP12" s="74">
        <v>0</v>
      </c>
      <c r="AQ12" s="74">
        <v>0</v>
      </c>
      <c r="AR12" s="74">
        <v>35347</v>
      </c>
      <c r="AS12" s="74">
        <v>0</v>
      </c>
      <c r="AT12" s="74">
        <f t="shared" si="14"/>
        <v>45063</v>
      </c>
      <c r="AU12" s="74">
        <v>0</v>
      </c>
      <c r="AV12" s="74">
        <v>45063</v>
      </c>
      <c r="AW12" s="74">
        <v>0</v>
      </c>
      <c r="AX12" s="74">
        <v>0</v>
      </c>
      <c r="AY12" s="74">
        <f t="shared" si="15"/>
        <v>1787</v>
      </c>
      <c r="AZ12" s="74">
        <v>0</v>
      </c>
      <c r="BA12" s="74">
        <v>1787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113774</v>
      </c>
      <c r="BH12" s="74">
        <f t="shared" si="17"/>
        <v>142039</v>
      </c>
      <c r="BI12" s="74">
        <f t="shared" si="18"/>
        <v>142039</v>
      </c>
      <c r="BJ12" s="74">
        <f t="shared" si="19"/>
        <v>0</v>
      </c>
      <c r="BK12" s="74">
        <f t="shared" si="20"/>
        <v>141094</v>
      </c>
      <c r="BL12" s="74">
        <f t="shared" si="21"/>
        <v>544</v>
      </c>
      <c r="BM12" s="74">
        <f t="shared" si="22"/>
        <v>401</v>
      </c>
      <c r="BN12" s="74">
        <f t="shared" si="23"/>
        <v>0</v>
      </c>
      <c r="BO12" s="75">
        <f t="shared" si="24"/>
        <v>0</v>
      </c>
      <c r="BP12" s="74">
        <f t="shared" si="25"/>
        <v>796865</v>
      </c>
      <c r="BQ12" s="74">
        <f t="shared" si="26"/>
        <v>293068</v>
      </c>
      <c r="BR12" s="74">
        <f t="shared" si="27"/>
        <v>0</v>
      </c>
      <c r="BS12" s="74">
        <f t="shared" si="28"/>
        <v>106970</v>
      </c>
      <c r="BT12" s="74">
        <f t="shared" si="29"/>
        <v>180145</v>
      </c>
      <c r="BU12" s="74">
        <f t="shared" si="30"/>
        <v>5953</v>
      </c>
      <c r="BV12" s="74">
        <f t="shared" si="31"/>
        <v>179728</v>
      </c>
      <c r="BW12" s="74">
        <f t="shared" si="32"/>
        <v>12794</v>
      </c>
      <c r="BX12" s="74">
        <f t="shared" si="33"/>
        <v>160958</v>
      </c>
      <c r="BY12" s="74">
        <f t="shared" si="34"/>
        <v>5976</v>
      </c>
      <c r="BZ12" s="74">
        <f t="shared" si="35"/>
        <v>0</v>
      </c>
      <c r="CA12" s="74">
        <f t="shared" si="36"/>
        <v>324069</v>
      </c>
      <c r="CB12" s="74">
        <f t="shared" si="37"/>
        <v>140423</v>
      </c>
      <c r="CC12" s="74">
        <f t="shared" si="38"/>
        <v>91150</v>
      </c>
      <c r="CD12" s="74">
        <f t="shared" si="39"/>
        <v>92496</v>
      </c>
      <c r="CE12" s="74">
        <f t="shared" si="40"/>
        <v>0</v>
      </c>
      <c r="CF12" s="75">
        <f t="shared" si="41"/>
        <v>18675</v>
      </c>
      <c r="CG12" s="74">
        <f t="shared" si="42"/>
        <v>0</v>
      </c>
      <c r="CH12" s="74">
        <f t="shared" si="43"/>
        <v>0</v>
      </c>
      <c r="CI12" s="74">
        <f t="shared" si="44"/>
        <v>938904</v>
      </c>
    </row>
    <row r="13" spans="1:87" s="50" customFormat="1" ht="12" customHeight="1">
      <c r="A13" s="53" t="s">
        <v>529</v>
      </c>
      <c r="B13" s="54" t="s">
        <v>541</v>
      </c>
      <c r="C13" s="53" t="s">
        <v>542</v>
      </c>
      <c r="D13" s="74">
        <f t="shared" si="3"/>
        <v>18082</v>
      </c>
      <c r="E13" s="74">
        <f t="shared" si="4"/>
        <v>18082</v>
      </c>
      <c r="F13" s="74">
        <v>0</v>
      </c>
      <c r="G13" s="74">
        <v>18082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2459191</v>
      </c>
      <c r="M13" s="74">
        <f t="shared" si="6"/>
        <v>419465</v>
      </c>
      <c r="N13" s="74">
        <v>65005</v>
      </c>
      <c r="O13" s="74">
        <v>188799</v>
      </c>
      <c r="P13" s="74">
        <v>165661</v>
      </c>
      <c r="Q13" s="74">
        <v>0</v>
      </c>
      <c r="R13" s="74">
        <f t="shared" si="7"/>
        <v>38722</v>
      </c>
      <c r="S13" s="74">
        <v>15151</v>
      </c>
      <c r="T13" s="74">
        <v>23571</v>
      </c>
      <c r="U13" s="74">
        <v>0</v>
      </c>
      <c r="V13" s="74">
        <v>7677</v>
      </c>
      <c r="W13" s="74">
        <f t="shared" si="8"/>
        <v>1993327</v>
      </c>
      <c r="X13" s="74">
        <v>315238</v>
      </c>
      <c r="Y13" s="74">
        <v>1641032</v>
      </c>
      <c r="Z13" s="74">
        <v>36002</v>
      </c>
      <c r="AA13" s="74">
        <v>1055</v>
      </c>
      <c r="AB13" s="75">
        <v>0</v>
      </c>
      <c r="AC13" s="74">
        <v>0</v>
      </c>
      <c r="AD13" s="74">
        <v>10970</v>
      </c>
      <c r="AE13" s="74">
        <f t="shared" si="9"/>
        <v>2488243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87940</v>
      </c>
      <c r="AO13" s="74">
        <f t="shared" si="13"/>
        <v>7710</v>
      </c>
      <c r="AP13" s="74">
        <v>7710</v>
      </c>
      <c r="AQ13" s="74">
        <v>0</v>
      </c>
      <c r="AR13" s="74">
        <v>0</v>
      </c>
      <c r="AS13" s="74">
        <v>0</v>
      </c>
      <c r="AT13" s="74">
        <f t="shared" si="14"/>
        <v>11456</v>
      </c>
      <c r="AU13" s="74">
        <v>0</v>
      </c>
      <c r="AV13" s="74">
        <v>11456</v>
      </c>
      <c r="AW13" s="74">
        <v>0</v>
      </c>
      <c r="AX13" s="74">
        <v>4339</v>
      </c>
      <c r="AY13" s="74">
        <f t="shared" si="15"/>
        <v>64435</v>
      </c>
      <c r="AZ13" s="74">
        <v>0</v>
      </c>
      <c r="BA13" s="74">
        <v>64435</v>
      </c>
      <c r="BB13" s="74">
        <v>0</v>
      </c>
      <c r="BC13" s="74">
        <v>0</v>
      </c>
      <c r="BD13" s="75">
        <v>0</v>
      </c>
      <c r="BE13" s="74">
        <v>0</v>
      </c>
      <c r="BF13" s="74">
        <v>15716</v>
      </c>
      <c r="BG13" s="74">
        <f t="shared" si="16"/>
        <v>103656</v>
      </c>
      <c r="BH13" s="74">
        <f t="shared" si="17"/>
        <v>18082</v>
      </c>
      <c r="BI13" s="74">
        <f t="shared" si="18"/>
        <v>18082</v>
      </c>
      <c r="BJ13" s="74">
        <f t="shared" si="19"/>
        <v>0</v>
      </c>
      <c r="BK13" s="74">
        <f t="shared" si="20"/>
        <v>18082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2547131</v>
      </c>
      <c r="BQ13" s="74">
        <f t="shared" si="26"/>
        <v>427175</v>
      </c>
      <c r="BR13" s="74">
        <f t="shared" si="27"/>
        <v>72715</v>
      </c>
      <c r="BS13" s="74">
        <f t="shared" si="28"/>
        <v>188799</v>
      </c>
      <c r="BT13" s="74">
        <f t="shared" si="29"/>
        <v>165661</v>
      </c>
      <c r="BU13" s="74">
        <f t="shared" si="30"/>
        <v>0</v>
      </c>
      <c r="BV13" s="74">
        <f t="shared" si="31"/>
        <v>50178</v>
      </c>
      <c r="BW13" s="74">
        <f t="shared" si="32"/>
        <v>15151</v>
      </c>
      <c r="BX13" s="74">
        <f t="shared" si="33"/>
        <v>35027</v>
      </c>
      <c r="BY13" s="74">
        <f t="shared" si="34"/>
        <v>0</v>
      </c>
      <c r="BZ13" s="74">
        <f t="shared" si="35"/>
        <v>12016</v>
      </c>
      <c r="CA13" s="74">
        <f t="shared" si="36"/>
        <v>2057762</v>
      </c>
      <c r="CB13" s="74">
        <f t="shared" si="37"/>
        <v>315238</v>
      </c>
      <c r="CC13" s="74">
        <f t="shared" si="38"/>
        <v>1705467</v>
      </c>
      <c r="CD13" s="74">
        <f t="shared" si="39"/>
        <v>36002</v>
      </c>
      <c r="CE13" s="74">
        <f t="shared" si="40"/>
        <v>1055</v>
      </c>
      <c r="CF13" s="75">
        <f t="shared" si="41"/>
        <v>0</v>
      </c>
      <c r="CG13" s="74">
        <f t="shared" si="42"/>
        <v>0</v>
      </c>
      <c r="CH13" s="74">
        <f t="shared" si="43"/>
        <v>26686</v>
      </c>
      <c r="CI13" s="74">
        <f t="shared" si="44"/>
        <v>2591899</v>
      </c>
    </row>
    <row r="14" spans="1:87" s="50" customFormat="1" ht="12" customHeight="1">
      <c r="A14" s="53" t="s">
        <v>529</v>
      </c>
      <c r="B14" s="54" t="s">
        <v>543</v>
      </c>
      <c r="C14" s="53" t="s">
        <v>544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5075737</v>
      </c>
      <c r="M14" s="74">
        <f t="shared" si="6"/>
        <v>970506</v>
      </c>
      <c r="N14" s="74">
        <v>603287</v>
      </c>
      <c r="O14" s="74">
        <v>96176</v>
      </c>
      <c r="P14" s="74">
        <v>227326</v>
      </c>
      <c r="Q14" s="74">
        <v>43717</v>
      </c>
      <c r="R14" s="74">
        <f t="shared" si="7"/>
        <v>848239</v>
      </c>
      <c r="S14" s="74">
        <v>8023</v>
      </c>
      <c r="T14" s="74">
        <v>809419</v>
      </c>
      <c r="U14" s="74">
        <v>30797</v>
      </c>
      <c r="V14" s="74">
        <v>0</v>
      </c>
      <c r="W14" s="74">
        <f t="shared" si="8"/>
        <v>3256992</v>
      </c>
      <c r="X14" s="74">
        <v>1608870</v>
      </c>
      <c r="Y14" s="74">
        <v>1057426</v>
      </c>
      <c r="Z14" s="74">
        <v>579845</v>
      </c>
      <c r="AA14" s="74">
        <v>10851</v>
      </c>
      <c r="AB14" s="75">
        <v>0</v>
      </c>
      <c r="AC14" s="74">
        <v>0</v>
      </c>
      <c r="AD14" s="74">
        <v>224277</v>
      </c>
      <c r="AE14" s="74">
        <f t="shared" si="9"/>
        <v>5300014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640960</v>
      </c>
      <c r="AO14" s="74">
        <f t="shared" si="13"/>
        <v>109291</v>
      </c>
      <c r="AP14" s="74">
        <v>109291</v>
      </c>
      <c r="AQ14" s="74">
        <v>0</v>
      </c>
      <c r="AR14" s="74">
        <v>0</v>
      </c>
      <c r="AS14" s="74">
        <v>0</v>
      </c>
      <c r="AT14" s="74">
        <f t="shared" si="14"/>
        <v>268726</v>
      </c>
      <c r="AU14" s="74">
        <v>3526</v>
      </c>
      <c r="AV14" s="74">
        <v>265200</v>
      </c>
      <c r="AW14" s="74">
        <v>0</v>
      </c>
      <c r="AX14" s="74">
        <v>0</v>
      </c>
      <c r="AY14" s="74">
        <f t="shared" si="15"/>
        <v>262943</v>
      </c>
      <c r="AZ14" s="74">
        <v>110593</v>
      </c>
      <c r="BA14" s="74">
        <v>132995</v>
      </c>
      <c r="BB14" s="74">
        <v>19355</v>
      </c>
      <c r="BC14" s="74">
        <v>0</v>
      </c>
      <c r="BD14" s="75">
        <v>0</v>
      </c>
      <c r="BE14" s="74">
        <v>0</v>
      </c>
      <c r="BF14" s="74">
        <v>0</v>
      </c>
      <c r="BG14" s="74">
        <f t="shared" si="16"/>
        <v>640960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5716697</v>
      </c>
      <c r="BQ14" s="74">
        <f t="shared" si="26"/>
        <v>1079797</v>
      </c>
      <c r="BR14" s="74">
        <f t="shared" si="27"/>
        <v>712578</v>
      </c>
      <c r="BS14" s="74">
        <f t="shared" si="28"/>
        <v>96176</v>
      </c>
      <c r="BT14" s="74">
        <f t="shared" si="29"/>
        <v>227326</v>
      </c>
      <c r="BU14" s="74">
        <f t="shared" si="30"/>
        <v>43717</v>
      </c>
      <c r="BV14" s="74">
        <f t="shared" si="31"/>
        <v>1116965</v>
      </c>
      <c r="BW14" s="74">
        <f t="shared" si="32"/>
        <v>11549</v>
      </c>
      <c r="BX14" s="74">
        <f t="shared" si="33"/>
        <v>1074619</v>
      </c>
      <c r="BY14" s="74">
        <f t="shared" si="34"/>
        <v>30797</v>
      </c>
      <c r="BZ14" s="74">
        <f t="shared" si="35"/>
        <v>0</v>
      </c>
      <c r="CA14" s="74">
        <f t="shared" si="36"/>
        <v>3519935</v>
      </c>
      <c r="CB14" s="74">
        <f t="shared" si="37"/>
        <v>1719463</v>
      </c>
      <c r="CC14" s="74">
        <f t="shared" si="38"/>
        <v>1190421</v>
      </c>
      <c r="CD14" s="74">
        <f t="shared" si="39"/>
        <v>599200</v>
      </c>
      <c r="CE14" s="74">
        <f t="shared" si="40"/>
        <v>10851</v>
      </c>
      <c r="CF14" s="75">
        <f t="shared" si="41"/>
        <v>0</v>
      </c>
      <c r="CG14" s="74">
        <f t="shared" si="42"/>
        <v>0</v>
      </c>
      <c r="CH14" s="74">
        <f t="shared" si="43"/>
        <v>224277</v>
      </c>
      <c r="CI14" s="74">
        <f t="shared" si="44"/>
        <v>5940974</v>
      </c>
    </row>
    <row r="15" spans="1:87" s="50" customFormat="1" ht="12" customHeight="1">
      <c r="A15" s="53" t="s">
        <v>529</v>
      </c>
      <c r="B15" s="54" t="s">
        <v>545</v>
      </c>
      <c r="C15" s="53" t="s">
        <v>546</v>
      </c>
      <c r="D15" s="74">
        <f t="shared" si="3"/>
        <v>23772</v>
      </c>
      <c r="E15" s="74">
        <f t="shared" si="4"/>
        <v>23772</v>
      </c>
      <c r="F15" s="74">
        <v>0</v>
      </c>
      <c r="G15" s="74">
        <v>23772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1535505</v>
      </c>
      <c r="M15" s="74">
        <f t="shared" si="6"/>
        <v>488339</v>
      </c>
      <c r="N15" s="74">
        <v>171496</v>
      </c>
      <c r="O15" s="74">
        <v>195096</v>
      </c>
      <c r="P15" s="74">
        <v>121747</v>
      </c>
      <c r="Q15" s="74">
        <v>0</v>
      </c>
      <c r="R15" s="74">
        <f t="shared" si="7"/>
        <v>497201</v>
      </c>
      <c r="S15" s="74">
        <v>94713</v>
      </c>
      <c r="T15" s="74">
        <v>399417</v>
      </c>
      <c r="U15" s="74">
        <v>3071</v>
      </c>
      <c r="V15" s="74">
        <v>0</v>
      </c>
      <c r="W15" s="74">
        <f t="shared" si="8"/>
        <v>549965</v>
      </c>
      <c r="X15" s="74">
        <v>58944</v>
      </c>
      <c r="Y15" s="74">
        <v>220258</v>
      </c>
      <c r="Z15" s="74">
        <v>260801</v>
      </c>
      <c r="AA15" s="74">
        <v>9962</v>
      </c>
      <c r="AB15" s="75">
        <v>0</v>
      </c>
      <c r="AC15" s="74">
        <v>0</v>
      </c>
      <c r="AD15" s="74">
        <v>0</v>
      </c>
      <c r="AE15" s="74">
        <f t="shared" si="9"/>
        <v>1559277</v>
      </c>
      <c r="AF15" s="74">
        <f t="shared" si="10"/>
        <v>73966</v>
      </c>
      <c r="AG15" s="74">
        <f t="shared" si="11"/>
        <v>73966</v>
      </c>
      <c r="AH15" s="74">
        <v>0</v>
      </c>
      <c r="AI15" s="74">
        <v>73966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305237</v>
      </c>
      <c r="AO15" s="74">
        <f t="shared" si="13"/>
        <v>61667</v>
      </c>
      <c r="AP15" s="74">
        <v>28627</v>
      </c>
      <c r="AQ15" s="74">
        <v>33040</v>
      </c>
      <c r="AR15" s="74">
        <v>0</v>
      </c>
      <c r="AS15" s="74">
        <v>0</v>
      </c>
      <c r="AT15" s="74">
        <f t="shared" si="14"/>
        <v>85978</v>
      </c>
      <c r="AU15" s="74">
        <v>2978</v>
      </c>
      <c r="AV15" s="74">
        <v>83000</v>
      </c>
      <c r="AW15" s="74">
        <v>0</v>
      </c>
      <c r="AX15" s="74">
        <v>0</v>
      </c>
      <c r="AY15" s="74">
        <f t="shared" si="15"/>
        <v>157592</v>
      </c>
      <c r="AZ15" s="74">
        <v>45005</v>
      </c>
      <c r="BA15" s="74">
        <v>109826</v>
      </c>
      <c r="BB15" s="74">
        <v>2761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379203</v>
      </c>
      <c r="BH15" s="74">
        <f t="shared" si="17"/>
        <v>97738</v>
      </c>
      <c r="BI15" s="74">
        <f t="shared" si="18"/>
        <v>97738</v>
      </c>
      <c r="BJ15" s="74">
        <f t="shared" si="19"/>
        <v>0</v>
      </c>
      <c r="BK15" s="74">
        <f t="shared" si="20"/>
        <v>97738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1840742</v>
      </c>
      <c r="BQ15" s="74">
        <f t="shared" si="26"/>
        <v>550006</v>
      </c>
      <c r="BR15" s="74">
        <f t="shared" si="27"/>
        <v>200123</v>
      </c>
      <c r="BS15" s="74">
        <f t="shared" si="28"/>
        <v>228136</v>
      </c>
      <c r="BT15" s="74">
        <f t="shared" si="29"/>
        <v>121747</v>
      </c>
      <c r="BU15" s="74">
        <f t="shared" si="30"/>
        <v>0</v>
      </c>
      <c r="BV15" s="74">
        <f t="shared" si="31"/>
        <v>583179</v>
      </c>
      <c r="BW15" s="74">
        <f t="shared" si="32"/>
        <v>97691</v>
      </c>
      <c r="BX15" s="74">
        <f t="shared" si="33"/>
        <v>482417</v>
      </c>
      <c r="BY15" s="74">
        <f t="shared" si="34"/>
        <v>3071</v>
      </c>
      <c r="BZ15" s="74">
        <f t="shared" si="35"/>
        <v>0</v>
      </c>
      <c r="CA15" s="74">
        <f t="shared" si="36"/>
        <v>707557</v>
      </c>
      <c r="CB15" s="74">
        <f t="shared" si="37"/>
        <v>103949</v>
      </c>
      <c r="CC15" s="74">
        <f t="shared" si="38"/>
        <v>330084</v>
      </c>
      <c r="CD15" s="74">
        <f t="shared" si="39"/>
        <v>263562</v>
      </c>
      <c r="CE15" s="74">
        <f t="shared" si="40"/>
        <v>9962</v>
      </c>
      <c r="CF15" s="75">
        <f t="shared" si="41"/>
        <v>0</v>
      </c>
      <c r="CG15" s="74">
        <f t="shared" si="42"/>
        <v>0</v>
      </c>
      <c r="CH15" s="74">
        <f t="shared" si="43"/>
        <v>0</v>
      </c>
      <c r="CI15" s="74">
        <f t="shared" si="44"/>
        <v>1938480</v>
      </c>
    </row>
    <row r="16" spans="1:87" s="50" customFormat="1" ht="12" customHeight="1">
      <c r="A16" s="53" t="s">
        <v>529</v>
      </c>
      <c r="B16" s="54" t="s">
        <v>547</v>
      </c>
      <c r="C16" s="53" t="s">
        <v>548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77461</v>
      </c>
      <c r="L16" s="74">
        <f t="shared" si="5"/>
        <v>139639</v>
      </c>
      <c r="M16" s="74">
        <f t="shared" si="6"/>
        <v>134736</v>
      </c>
      <c r="N16" s="74">
        <v>93452</v>
      </c>
      <c r="O16" s="74">
        <v>41284</v>
      </c>
      <c r="P16" s="74">
        <v>0</v>
      </c>
      <c r="Q16" s="74">
        <v>0</v>
      </c>
      <c r="R16" s="74">
        <f t="shared" si="7"/>
        <v>755</v>
      </c>
      <c r="S16" s="74">
        <v>755</v>
      </c>
      <c r="T16" s="74">
        <v>0</v>
      </c>
      <c r="U16" s="74">
        <v>0</v>
      </c>
      <c r="V16" s="74">
        <v>0</v>
      </c>
      <c r="W16" s="74">
        <f t="shared" si="8"/>
        <v>4148</v>
      </c>
      <c r="X16" s="74">
        <v>4148</v>
      </c>
      <c r="Y16" s="74">
        <v>0</v>
      </c>
      <c r="Z16" s="74">
        <v>0</v>
      </c>
      <c r="AA16" s="74">
        <v>0</v>
      </c>
      <c r="AB16" s="75">
        <v>507696</v>
      </c>
      <c r="AC16" s="74">
        <v>0</v>
      </c>
      <c r="AD16" s="74">
        <v>0</v>
      </c>
      <c r="AE16" s="74">
        <f t="shared" si="9"/>
        <v>139639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77461</v>
      </c>
      <c r="BP16" s="74">
        <f t="shared" si="25"/>
        <v>139639</v>
      </c>
      <c r="BQ16" s="74">
        <f t="shared" si="26"/>
        <v>134736</v>
      </c>
      <c r="BR16" s="74">
        <f t="shared" si="27"/>
        <v>93452</v>
      </c>
      <c r="BS16" s="74">
        <f t="shared" si="28"/>
        <v>41284</v>
      </c>
      <c r="BT16" s="74">
        <f t="shared" si="29"/>
        <v>0</v>
      </c>
      <c r="BU16" s="74">
        <f t="shared" si="30"/>
        <v>0</v>
      </c>
      <c r="BV16" s="74">
        <f t="shared" si="31"/>
        <v>755</v>
      </c>
      <c r="BW16" s="74">
        <f t="shared" si="32"/>
        <v>755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4148</v>
      </c>
      <c r="CB16" s="74">
        <f t="shared" si="37"/>
        <v>4148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507696</v>
      </c>
      <c r="CG16" s="74">
        <f t="shared" si="42"/>
        <v>0</v>
      </c>
      <c r="CH16" s="74">
        <f t="shared" si="43"/>
        <v>0</v>
      </c>
      <c r="CI16" s="74">
        <f t="shared" si="44"/>
        <v>139639</v>
      </c>
    </row>
    <row r="17" spans="1:87" s="50" customFormat="1" ht="12" customHeight="1">
      <c r="A17" s="53" t="s">
        <v>529</v>
      </c>
      <c r="B17" s="54" t="s">
        <v>549</v>
      </c>
      <c r="C17" s="53" t="s">
        <v>550</v>
      </c>
      <c r="D17" s="74">
        <f t="shared" si="3"/>
        <v>282541</v>
      </c>
      <c r="E17" s="74">
        <f t="shared" si="4"/>
        <v>263935</v>
      </c>
      <c r="F17" s="74">
        <v>0</v>
      </c>
      <c r="G17" s="74">
        <v>263935</v>
      </c>
      <c r="H17" s="74">
        <v>0</v>
      </c>
      <c r="I17" s="74">
        <v>0</v>
      </c>
      <c r="J17" s="74">
        <v>18606</v>
      </c>
      <c r="K17" s="75">
        <v>6221</v>
      </c>
      <c r="L17" s="74">
        <f t="shared" si="5"/>
        <v>1978475</v>
      </c>
      <c r="M17" s="74">
        <f t="shared" si="6"/>
        <v>177485</v>
      </c>
      <c r="N17" s="74">
        <v>148726</v>
      </c>
      <c r="O17" s="74">
        <v>0</v>
      </c>
      <c r="P17" s="74">
        <v>28759</v>
      </c>
      <c r="Q17" s="74">
        <v>0</v>
      </c>
      <c r="R17" s="74">
        <f t="shared" si="7"/>
        <v>263144</v>
      </c>
      <c r="S17" s="74">
        <v>4828</v>
      </c>
      <c r="T17" s="74">
        <v>250987</v>
      </c>
      <c r="U17" s="74">
        <v>7329</v>
      </c>
      <c r="V17" s="74">
        <v>0</v>
      </c>
      <c r="W17" s="74">
        <f t="shared" si="8"/>
        <v>1535064</v>
      </c>
      <c r="X17" s="74">
        <v>529128</v>
      </c>
      <c r="Y17" s="74">
        <v>947337</v>
      </c>
      <c r="Z17" s="74">
        <v>54684</v>
      </c>
      <c r="AA17" s="74">
        <v>3915</v>
      </c>
      <c r="AB17" s="75">
        <v>105839</v>
      </c>
      <c r="AC17" s="74">
        <v>2782</v>
      </c>
      <c r="AD17" s="74">
        <v>0</v>
      </c>
      <c r="AE17" s="74">
        <f t="shared" si="9"/>
        <v>2261016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281039</v>
      </c>
      <c r="AO17" s="74">
        <f t="shared" si="13"/>
        <v>14520</v>
      </c>
      <c r="AP17" s="74">
        <v>14520</v>
      </c>
      <c r="AQ17" s="74">
        <v>0</v>
      </c>
      <c r="AR17" s="74">
        <v>0</v>
      </c>
      <c r="AS17" s="74">
        <v>0</v>
      </c>
      <c r="AT17" s="74">
        <f t="shared" si="14"/>
        <v>99840</v>
      </c>
      <c r="AU17" s="74">
        <v>1714</v>
      </c>
      <c r="AV17" s="74">
        <v>98126</v>
      </c>
      <c r="AW17" s="74">
        <v>0</v>
      </c>
      <c r="AX17" s="74">
        <v>0</v>
      </c>
      <c r="AY17" s="74">
        <f t="shared" si="15"/>
        <v>166679</v>
      </c>
      <c r="AZ17" s="74">
        <v>62493</v>
      </c>
      <c r="BA17" s="74">
        <v>102992</v>
      </c>
      <c r="BB17" s="74">
        <v>1194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281039</v>
      </c>
      <c r="BH17" s="74">
        <f t="shared" si="17"/>
        <v>282541</v>
      </c>
      <c r="BI17" s="74">
        <f t="shared" si="18"/>
        <v>263935</v>
      </c>
      <c r="BJ17" s="74">
        <f t="shared" si="19"/>
        <v>0</v>
      </c>
      <c r="BK17" s="74">
        <f t="shared" si="20"/>
        <v>263935</v>
      </c>
      <c r="BL17" s="74">
        <f t="shared" si="21"/>
        <v>0</v>
      </c>
      <c r="BM17" s="74">
        <f t="shared" si="22"/>
        <v>0</v>
      </c>
      <c r="BN17" s="74">
        <f t="shared" si="23"/>
        <v>18606</v>
      </c>
      <c r="BO17" s="75">
        <f t="shared" si="24"/>
        <v>6221</v>
      </c>
      <c r="BP17" s="74">
        <f t="shared" si="25"/>
        <v>2259514</v>
      </c>
      <c r="BQ17" s="74">
        <f t="shared" si="26"/>
        <v>192005</v>
      </c>
      <c r="BR17" s="74">
        <f t="shared" si="27"/>
        <v>163246</v>
      </c>
      <c r="BS17" s="74">
        <f t="shared" si="28"/>
        <v>0</v>
      </c>
      <c r="BT17" s="74">
        <f t="shared" si="29"/>
        <v>28759</v>
      </c>
      <c r="BU17" s="74">
        <f t="shared" si="30"/>
        <v>0</v>
      </c>
      <c r="BV17" s="74">
        <f t="shared" si="31"/>
        <v>362984</v>
      </c>
      <c r="BW17" s="74">
        <f t="shared" si="32"/>
        <v>6542</v>
      </c>
      <c r="BX17" s="74">
        <f t="shared" si="33"/>
        <v>349113</v>
      </c>
      <c r="BY17" s="74">
        <f t="shared" si="34"/>
        <v>7329</v>
      </c>
      <c r="BZ17" s="74">
        <f t="shared" si="35"/>
        <v>0</v>
      </c>
      <c r="CA17" s="74">
        <f t="shared" si="36"/>
        <v>1701743</v>
      </c>
      <c r="CB17" s="74">
        <f t="shared" si="37"/>
        <v>591621</v>
      </c>
      <c r="CC17" s="74">
        <f t="shared" si="38"/>
        <v>1050329</v>
      </c>
      <c r="CD17" s="74">
        <f t="shared" si="39"/>
        <v>55878</v>
      </c>
      <c r="CE17" s="74">
        <f t="shared" si="40"/>
        <v>3915</v>
      </c>
      <c r="CF17" s="75">
        <f t="shared" si="41"/>
        <v>105839</v>
      </c>
      <c r="CG17" s="74">
        <f t="shared" si="42"/>
        <v>2782</v>
      </c>
      <c r="CH17" s="74">
        <f t="shared" si="43"/>
        <v>0</v>
      </c>
      <c r="CI17" s="74">
        <f t="shared" si="44"/>
        <v>2542055</v>
      </c>
    </row>
    <row r="18" spans="1:87" s="50" customFormat="1" ht="12" customHeight="1">
      <c r="A18" s="53" t="s">
        <v>529</v>
      </c>
      <c r="B18" s="54" t="s">
        <v>551</v>
      </c>
      <c r="C18" s="53" t="s">
        <v>552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646063</v>
      </c>
      <c r="M18" s="74">
        <f t="shared" si="6"/>
        <v>111967</v>
      </c>
      <c r="N18" s="74">
        <v>111967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534096</v>
      </c>
      <c r="X18" s="74">
        <v>469499</v>
      </c>
      <c r="Y18" s="74">
        <v>57490</v>
      </c>
      <c r="Z18" s="74">
        <v>0</v>
      </c>
      <c r="AA18" s="74">
        <v>7107</v>
      </c>
      <c r="AB18" s="75">
        <v>400569</v>
      </c>
      <c r="AC18" s="74">
        <v>0</v>
      </c>
      <c r="AD18" s="74">
        <v>72343</v>
      </c>
      <c r="AE18" s="74">
        <f t="shared" si="9"/>
        <v>718406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61430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646063</v>
      </c>
      <c r="BQ18" s="74">
        <f t="shared" si="26"/>
        <v>111967</v>
      </c>
      <c r="BR18" s="74">
        <f t="shared" si="27"/>
        <v>111967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534096</v>
      </c>
      <c r="CB18" s="74">
        <f t="shared" si="37"/>
        <v>469499</v>
      </c>
      <c r="CC18" s="74">
        <f t="shared" si="38"/>
        <v>57490</v>
      </c>
      <c r="CD18" s="74">
        <f t="shared" si="39"/>
        <v>0</v>
      </c>
      <c r="CE18" s="74">
        <f t="shared" si="40"/>
        <v>7107</v>
      </c>
      <c r="CF18" s="75">
        <f t="shared" si="41"/>
        <v>461999</v>
      </c>
      <c r="CG18" s="74">
        <f t="shared" si="42"/>
        <v>0</v>
      </c>
      <c r="CH18" s="74">
        <f t="shared" si="43"/>
        <v>72343</v>
      </c>
      <c r="CI18" s="74">
        <f t="shared" si="44"/>
        <v>718406</v>
      </c>
    </row>
    <row r="19" spans="1:87" s="50" customFormat="1" ht="12" customHeight="1">
      <c r="A19" s="53" t="s">
        <v>529</v>
      </c>
      <c r="B19" s="54" t="s">
        <v>553</v>
      </c>
      <c r="C19" s="53" t="s">
        <v>554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121142</v>
      </c>
      <c r="M19" s="74">
        <f t="shared" si="6"/>
        <v>22132</v>
      </c>
      <c r="N19" s="74">
        <v>18998</v>
      </c>
      <c r="O19" s="74">
        <v>3134</v>
      </c>
      <c r="P19" s="74">
        <v>0</v>
      </c>
      <c r="Q19" s="74">
        <v>0</v>
      </c>
      <c r="R19" s="74">
        <f t="shared" si="7"/>
        <v>1216</v>
      </c>
      <c r="S19" s="74">
        <v>1216</v>
      </c>
      <c r="T19" s="74">
        <v>0</v>
      </c>
      <c r="U19" s="74">
        <v>0</v>
      </c>
      <c r="V19" s="74">
        <v>0</v>
      </c>
      <c r="W19" s="74">
        <f t="shared" si="8"/>
        <v>97794</v>
      </c>
      <c r="X19" s="74">
        <v>76366</v>
      </c>
      <c r="Y19" s="74">
        <v>1173</v>
      </c>
      <c r="Z19" s="74">
        <v>799</v>
      </c>
      <c r="AA19" s="74">
        <v>19456</v>
      </c>
      <c r="AB19" s="75">
        <v>404277</v>
      </c>
      <c r="AC19" s="74">
        <v>0</v>
      </c>
      <c r="AD19" s="74">
        <v>7555</v>
      </c>
      <c r="AE19" s="74">
        <f t="shared" si="9"/>
        <v>128697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3800</v>
      </c>
      <c r="AO19" s="74">
        <f t="shared" si="13"/>
        <v>3800</v>
      </c>
      <c r="AP19" s="74">
        <v>3800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1008</v>
      </c>
      <c r="BE19" s="74">
        <v>0</v>
      </c>
      <c r="BF19" s="74">
        <v>0</v>
      </c>
      <c r="BG19" s="74">
        <f t="shared" si="16"/>
        <v>3800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124942</v>
      </c>
      <c r="BQ19" s="74">
        <f t="shared" si="26"/>
        <v>25932</v>
      </c>
      <c r="BR19" s="74">
        <f t="shared" si="27"/>
        <v>22798</v>
      </c>
      <c r="BS19" s="74">
        <f t="shared" si="28"/>
        <v>3134</v>
      </c>
      <c r="BT19" s="74">
        <f t="shared" si="29"/>
        <v>0</v>
      </c>
      <c r="BU19" s="74">
        <f t="shared" si="30"/>
        <v>0</v>
      </c>
      <c r="BV19" s="74">
        <f t="shared" si="31"/>
        <v>1216</v>
      </c>
      <c r="BW19" s="74">
        <f t="shared" si="32"/>
        <v>1216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97794</v>
      </c>
      <c r="CB19" s="74">
        <f t="shared" si="37"/>
        <v>76366</v>
      </c>
      <c r="CC19" s="74">
        <f t="shared" si="38"/>
        <v>1173</v>
      </c>
      <c r="CD19" s="74">
        <f t="shared" si="39"/>
        <v>799</v>
      </c>
      <c r="CE19" s="74">
        <f t="shared" si="40"/>
        <v>19456</v>
      </c>
      <c r="CF19" s="75">
        <f t="shared" si="41"/>
        <v>405285</v>
      </c>
      <c r="CG19" s="74">
        <f t="shared" si="42"/>
        <v>0</v>
      </c>
      <c r="CH19" s="74">
        <f t="shared" si="43"/>
        <v>7555</v>
      </c>
      <c r="CI19" s="74">
        <f t="shared" si="44"/>
        <v>132497</v>
      </c>
    </row>
    <row r="20" spans="1:87" s="50" customFormat="1" ht="12" customHeight="1">
      <c r="A20" s="53" t="s">
        <v>529</v>
      </c>
      <c r="B20" s="54" t="s">
        <v>555</v>
      </c>
      <c r="C20" s="53" t="s">
        <v>556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490402</v>
      </c>
      <c r="M20" s="74">
        <f t="shared" si="6"/>
        <v>118468</v>
      </c>
      <c r="N20" s="74">
        <v>38170</v>
      </c>
      <c r="O20" s="74">
        <v>0</v>
      </c>
      <c r="P20" s="74">
        <v>74333</v>
      </c>
      <c r="Q20" s="74">
        <v>5965</v>
      </c>
      <c r="R20" s="74">
        <f t="shared" si="7"/>
        <v>244583</v>
      </c>
      <c r="S20" s="74">
        <v>0</v>
      </c>
      <c r="T20" s="74">
        <v>225762</v>
      </c>
      <c r="U20" s="74">
        <v>18821</v>
      </c>
      <c r="V20" s="74">
        <v>0</v>
      </c>
      <c r="W20" s="74">
        <f t="shared" si="8"/>
        <v>127351</v>
      </c>
      <c r="X20" s="74">
        <v>50463</v>
      </c>
      <c r="Y20" s="74">
        <v>70007</v>
      </c>
      <c r="Z20" s="74">
        <v>6881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490402</v>
      </c>
      <c r="AF20" s="74">
        <f t="shared" si="10"/>
        <v>0</v>
      </c>
      <c r="AG20" s="74">
        <f t="shared" si="11"/>
        <v>0</v>
      </c>
      <c r="AH20" s="74">
        <v>0</v>
      </c>
      <c r="AI20" s="74"/>
      <c r="AJ20" s="74">
        <v>0</v>
      </c>
      <c r="AK20" s="74">
        <v>0</v>
      </c>
      <c r="AL20" s="74">
        <v>0</v>
      </c>
      <c r="AM20" s="75">
        <v>2269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59320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2269</v>
      </c>
      <c r="BP20" s="74">
        <f t="shared" si="25"/>
        <v>490402</v>
      </c>
      <c r="BQ20" s="74">
        <f t="shared" si="26"/>
        <v>118468</v>
      </c>
      <c r="BR20" s="74">
        <f t="shared" si="27"/>
        <v>38170</v>
      </c>
      <c r="BS20" s="74">
        <f t="shared" si="28"/>
        <v>0</v>
      </c>
      <c r="BT20" s="74">
        <f t="shared" si="29"/>
        <v>74333</v>
      </c>
      <c r="BU20" s="74">
        <f t="shared" si="30"/>
        <v>5965</v>
      </c>
      <c r="BV20" s="74">
        <f t="shared" si="31"/>
        <v>244583</v>
      </c>
      <c r="BW20" s="74">
        <f t="shared" si="32"/>
        <v>0</v>
      </c>
      <c r="BX20" s="74">
        <f t="shared" si="33"/>
        <v>225762</v>
      </c>
      <c r="BY20" s="74">
        <f t="shared" si="34"/>
        <v>18821</v>
      </c>
      <c r="BZ20" s="74">
        <f t="shared" si="35"/>
        <v>0</v>
      </c>
      <c r="CA20" s="74">
        <f t="shared" si="36"/>
        <v>127351</v>
      </c>
      <c r="CB20" s="74">
        <f t="shared" si="37"/>
        <v>50463</v>
      </c>
      <c r="CC20" s="74">
        <f t="shared" si="38"/>
        <v>70007</v>
      </c>
      <c r="CD20" s="74">
        <f t="shared" si="39"/>
        <v>6881</v>
      </c>
      <c r="CE20" s="74">
        <f t="shared" si="40"/>
        <v>0</v>
      </c>
      <c r="CF20" s="75">
        <f t="shared" si="41"/>
        <v>59320</v>
      </c>
      <c r="CG20" s="74">
        <f t="shared" si="42"/>
        <v>0</v>
      </c>
      <c r="CH20" s="74">
        <f t="shared" si="43"/>
        <v>0</v>
      </c>
      <c r="CI20" s="74">
        <f t="shared" si="44"/>
        <v>490402</v>
      </c>
    </row>
    <row r="21" spans="1:87" s="50" customFormat="1" ht="12" customHeight="1">
      <c r="A21" s="53" t="s">
        <v>529</v>
      </c>
      <c r="B21" s="54" t="s">
        <v>557</v>
      </c>
      <c r="C21" s="53" t="s">
        <v>558</v>
      </c>
      <c r="D21" s="74">
        <f t="shared" si="3"/>
        <v>37754</v>
      </c>
      <c r="E21" s="74">
        <f t="shared" si="4"/>
        <v>37754</v>
      </c>
      <c r="F21" s="74">
        <v>0</v>
      </c>
      <c r="G21" s="74">
        <v>37754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1884751</v>
      </c>
      <c r="M21" s="74">
        <f t="shared" si="6"/>
        <v>338254</v>
      </c>
      <c r="N21" s="74">
        <v>137122</v>
      </c>
      <c r="O21" s="74">
        <v>185204</v>
      </c>
      <c r="P21" s="74">
        <v>15928</v>
      </c>
      <c r="Q21" s="74">
        <v>0</v>
      </c>
      <c r="R21" s="74">
        <f t="shared" si="7"/>
        <v>504744</v>
      </c>
      <c r="S21" s="74">
        <v>0</v>
      </c>
      <c r="T21" s="74">
        <v>504744</v>
      </c>
      <c r="U21" s="74">
        <v>0</v>
      </c>
      <c r="V21" s="74">
        <v>0</v>
      </c>
      <c r="W21" s="74">
        <f t="shared" si="8"/>
        <v>1041753</v>
      </c>
      <c r="X21" s="74">
        <v>462400</v>
      </c>
      <c r="Y21" s="74">
        <v>509598</v>
      </c>
      <c r="Z21" s="74">
        <v>46464</v>
      </c>
      <c r="AA21" s="74">
        <v>23291</v>
      </c>
      <c r="AB21" s="75">
        <v>0</v>
      </c>
      <c r="AC21" s="74">
        <v>0</v>
      </c>
      <c r="AD21" s="74">
        <v>0</v>
      </c>
      <c r="AE21" s="74">
        <f t="shared" si="9"/>
        <v>1922505</v>
      </c>
      <c r="AF21" s="74">
        <f t="shared" si="10"/>
        <v>46140</v>
      </c>
      <c r="AG21" s="74">
        <f t="shared" si="11"/>
        <v>46140</v>
      </c>
      <c r="AH21" s="74">
        <v>0</v>
      </c>
      <c r="AI21" s="74">
        <v>46140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168119</v>
      </c>
      <c r="AO21" s="74">
        <f t="shared" si="13"/>
        <v>54008</v>
      </c>
      <c r="AP21" s="74">
        <v>15765</v>
      </c>
      <c r="AQ21" s="74">
        <v>0</v>
      </c>
      <c r="AR21" s="74">
        <v>38243</v>
      </c>
      <c r="AS21" s="74">
        <v>0</v>
      </c>
      <c r="AT21" s="74">
        <f t="shared" si="14"/>
        <v>47175</v>
      </c>
      <c r="AU21" s="74">
        <v>0</v>
      </c>
      <c r="AV21" s="74">
        <v>47175</v>
      </c>
      <c r="AW21" s="74">
        <v>0</v>
      </c>
      <c r="AX21" s="74">
        <v>0</v>
      </c>
      <c r="AY21" s="74">
        <f t="shared" si="15"/>
        <v>66936</v>
      </c>
      <c r="AZ21" s="74">
        <v>35999</v>
      </c>
      <c r="BA21" s="74">
        <v>25887</v>
      </c>
      <c r="BB21" s="74">
        <v>2539</v>
      </c>
      <c r="BC21" s="74">
        <v>2511</v>
      </c>
      <c r="BD21" s="75">
        <v>0</v>
      </c>
      <c r="BE21" s="74">
        <v>0</v>
      </c>
      <c r="BF21" s="74">
        <v>0</v>
      </c>
      <c r="BG21" s="74">
        <f t="shared" si="16"/>
        <v>214259</v>
      </c>
      <c r="BH21" s="74">
        <f t="shared" si="17"/>
        <v>83894</v>
      </c>
      <c r="BI21" s="74">
        <f t="shared" si="18"/>
        <v>83894</v>
      </c>
      <c r="BJ21" s="74">
        <f t="shared" si="19"/>
        <v>0</v>
      </c>
      <c r="BK21" s="74">
        <f t="shared" si="20"/>
        <v>83894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2052870</v>
      </c>
      <c r="BQ21" s="74">
        <f t="shared" si="26"/>
        <v>392262</v>
      </c>
      <c r="BR21" s="74">
        <f t="shared" si="27"/>
        <v>152887</v>
      </c>
      <c r="BS21" s="74">
        <f t="shared" si="28"/>
        <v>185204</v>
      </c>
      <c r="BT21" s="74">
        <f t="shared" si="29"/>
        <v>54171</v>
      </c>
      <c r="BU21" s="74">
        <f t="shared" si="30"/>
        <v>0</v>
      </c>
      <c r="BV21" s="74">
        <f t="shared" si="31"/>
        <v>551919</v>
      </c>
      <c r="BW21" s="74">
        <f t="shared" si="32"/>
        <v>0</v>
      </c>
      <c r="BX21" s="74">
        <f t="shared" si="33"/>
        <v>551919</v>
      </c>
      <c r="BY21" s="74">
        <f t="shared" si="34"/>
        <v>0</v>
      </c>
      <c r="BZ21" s="74">
        <f t="shared" si="35"/>
        <v>0</v>
      </c>
      <c r="CA21" s="74">
        <f t="shared" si="36"/>
        <v>1108689</v>
      </c>
      <c r="CB21" s="74">
        <f t="shared" si="37"/>
        <v>498399</v>
      </c>
      <c r="CC21" s="74">
        <f t="shared" si="38"/>
        <v>535485</v>
      </c>
      <c r="CD21" s="74">
        <f t="shared" si="39"/>
        <v>49003</v>
      </c>
      <c r="CE21" s="74">
        <f t="shared" si="40"/>
        <v>25802</v>
      </c>
      <c r="CF21" s="75">
        <f t="shared" si="41"/>
        <v>0</v>
      </c>
      <c r="CG21" s="74">
        <f t="shared" si="42"/>
        <v>0</v>
      </c>
      <c r="CH21" s="74">
        <f t="shared" si="43"/>
        <v>0</v>
      </c>
      <c r="CI21" s="74">
        <f t="shared" si="44"/>
        <v>2136764</v>
      </c>
    </row>
    <row r="22" spans="1:87" s="50" customFormat="1" ht="12" customHeight="1">
      <c r="A22" s="53" t="s">
        <v>529</v>
      </c>
      <c r="B22" s="54" t="s">
        <v>559</v>
      </c>
      <c r="C22" s="53" t="s">
        <v>560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4516069</v>
      </c>
      <c r="M22" s="74">
        <f t="shared" si="6"/>
        <v>1378049</v>
      </c>
      <c r="N22" s="74">
        <v>389389</v>
      </c>
      <c r="O22" s="74">
        <v>772166</v>
      </c>
      <c r="P22" s="74">
        <v>151546</v>
      </c>
      <c r="Q22" s="74">
        <v>64948</v>
      </c>
      <c r="R22" s="74">
        <f t="shared" si="7"/>
        <v>231299</v>
      </c>
      <c r="S22" s="74">
        <v>139790</v>
      </c>
      <c r="T22" s="74">
        <v>68753</v>
      </c>
      <c r="U22" s="74">
        <v>22756</v>
      </c>
      <c r="V22" s="74">
        <v>68264</v>
      </c>
      <c r="W22" s="74">
        <f t="shared" si="8"/>
        <v>2829519</v>
      </c>
      <c r="X22" s="74">
        <v>674932</v>
      </c>
      <c r="Y22" s="74">
        <v>2077409</v>
      </c>
      <c r="Z22" s="74">
        <v>73575</v>
      </c>
      <c r="AA22" s="74">
        <v>3603</v>
      </c>
      <c r="AB22" s="75">
        <v>527655</v>
      </c>
      <c r="AC22" s="74">
        <v>8938</v>
      </c>
      <c r="AD22" s="74">
        <v>76174</v>
      </c>
      <c r="AE22" s="74">
        <f t="shared" si="9"/>
        <v>4592243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240038</v>
      </c>
      <c r="AO22" s="74">
        <f t="shared" si="13"/>
        <v>18542</v>
      </c>
      <c r="AP22" s="74">
        <v>18542</v>
      </c>
      <c r="AQ22" s="74">
        <v>0</v>
      </c>
      <c r="AR22" s="74">
        <v>0</v>
      </c>
      <c r="AS22" s="74">
        <v>0</v>
      </c>
      <c r="AT22" s="74">
        <f t="shared" si="14"/>
        <v>29892</v>
      </c>
      <c r="AU22" s="74">
        <v>0</v>
      </c>
      <c r="AV22" s="74">
        <v>29892</v>
      </c>
      <c r="AW22" s="74">
        <v>0</v>
      </c>
      <c r="AX22" s="74">
        <v>0</v>
      </c>
      <c r="AY22" s="74">
        <f t="shared" si="15"/>
        <v>191604</v>
      </c>
      <c r="AZ22" s="74">
        <v>76500</v>
      </c>
      <c r="BA22" s="74">
        <v>115104</v>
      </c>
      <c r="BB22" s="74">
        <v>0</v>
      </c>
      <c r="BC22" s="74">
        <v>0</v>
      </c>
      <c r="BD22" s="75">
        <v>63342</v>
      </c>
      <c r="BE22" s="74">
        <v>0</v>
      </c>
      <c r="BF22" s="74">
        <v>549</v>
      </c>
      <c r="BG22" s="74">
        <f t="shared" si="16"/>
        <v>240587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4756107</v>
      </c>
      <c r="BQ22" s="74">
        <f t="shared" si="26"/>
        <v>1396591</v>
      </c>
      <c r="BR22" s="74">
        <f t="shared" si="27"/>
        <v>407931</v>
      </c>
      <c r="BS22" s="74">
        <f t="shared" si="28"/>
        <v>772166</v>
      </c>
      <c r="BT22" s="74">
        <f t="shared" si="29"/>
        <v>151546</v>
      </c>
      <c r="BU22" s="74">
        <f t="shared" si="30"/>
        <v>64948</v>
      </c>
      <c r="BV22" s="74">
        <f t="shared" si="31"/>
        <v>261191</v>
      </c>
      <c r="BW22" s="74">
        <f t="shared" si="32"/>
        <v>139790</v>
      </c>
      <c r="BX22" s="74">
        <f t="shared" si="33"/>
        <v>98645</v>
      </c>
      <c r="BY22" s="74">
        <f t="shared" si="34"/>
        <v>22756</v>
      </c>
      <c r="BZ22" s="74">
        <f t="shared" si="35"/>
        <v>68264</v>
      </c>
      <c r="CA22" s="74">
        <f t="shared" si="36"/>
        <v>3021123</v>
      </c>
      <c r="CB22" s="74">
        <f t="shared" si="37"/>
        <v>751432</v>
      </c>
      <c r="CC22" s="74">
        <f t="shared" si="38"/>
        <v>2192513</v>
      </c>
      <c r="CD22" s="74">
        <f t="shared" si="39"/>
        <v>73575</v>
      </c>
      <c r="CE22" s="74">
        <f t="shared" si="40"/>
        <v>3603</v>
      </c>
      <c r="CF22" s="75">
        <f t="shared" si="41"/>
        <v>590997</v>
      </c>
      <c r="CG22" s="74">
        <f t="shared" si="42"/>
        <v>8938</v>
      </c>
      <c r="CH22" s="74">
        <f t="shared" si="43"/>
        <v>76723</v>
      </c>
      <c r="CI22" s="74">
        <f t="shared" si="44"/>
        <v>4832830</v>
      </c>
    </row>
    <row r="23" spans="1:87" s="50" customFormat="1" ht="12" customHeight="1">
      <c r="A23" s="53" t="s">
        <v>529</v>
      </c>
      <c r="B23" s="54" t="s">
        <v>561</v>
      </c>
      <c r="C23" s="53" t="s">
        <v>562</v>
      </c>
      <c r="D23" s="74">
        <f t="shared" si="3"/>
        <v>41183</v>
      </c>
      <c r="E23" s="74">
        <f t="shared" si="4"/>
        <v>41183</v>
      </c>
      <c r="F23" s="74">
        <v>0</v>
      </c>
      <c r="G23" s="74">
        <v>40039</v>
      </c>
      <c r="H23" s="74">
        <v>0</v>
      </c>
      <c r="I23" s="74">
        <v>1144</v>
      </c>
      <c r="J23" s="74">
        <v>0</v>
      </c>
      <c r="K23" s="75">
        <v>0</v>
      </c>
      <c r="L23" s="74">
        <f t="shared" si="5"/>
        <v>315851</v>
      </c>
      <c r="M23" s="74">
        <f t="shared" si="6"/>
        <v>110046</v>
      </c>
      <c r="N23" s="74">
        <v>33099</v>
      </c>
      <c r="O23" s="74">
        <v>0</v>
      </c>
      <c r="P23" s="74">
        <v>76947</v>
      </c>
      <c r="Q23" s="74">
        <v>0</v>
      </c>
      <c r="R23" s="74">
        <f t="shared" si="7"/>
        <v>77213</v>
      </c>
      <c r="S23" s="74">
        <v>0</v>
      </c>
      <c r="T23" s="74">
        <v>77213</v>
      </c>
      <c r="U23" s="74">
        <v>0</v>
      </c>
      <c r="V23" s="74">
        <v>0</v>
      </c>
      <c r="W23" s="74">
        <f t="shared" si="8"/>
        <v>128592</v>
      </c>
      <c r="X23" s="74">
        <v>78294</v>
      </c>
      <c r="Y23" s="74">
        <v>16527</v>
      </c>
      <c r="Z23" s="74">
        <v>22862</v>
      </c>
      <c r="AA23" s="74">
        <v>10909</v>
      </c>
      <c r="AB23" s="75">
        <v>0</v>
      </c>
      <c r="AC23" s="74">
        <v>0</v>
      </c>
      <c r="AD23" s="74">
        <v>7011</v>
      </c>
      <c r="AE23" s="74">
        <f t="shared" si="9"/>
        <v>364045</v>
      </c>
      <c r="AF23" s="74">
        <f t="shared" si="10"/>
        <v>3665</v>
      </c>
      <c r="AG23" s="74">
        <f t="shared" si="11"/>
        <v>3665</v>
      </c>
      <c r="AH23" s="74">
        <v>0</v>
      </c>
      <c r="AI23" s="74">
        <v>3665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163169</v>
      </c>
      <c r="AO23" s="74">
        <f t="shared" si="13"/>
        <v>39062</v>
      </c>
      <c r="AP23" s="74">
        <v>13812</v>
      </c>
      <c r="AQ23" s="74">
        <v>0</v>
      </c>
      <c r="AR23" s="74">
        <v>25250</v>
      </c>
      <c r="AS23" s="74">
        <v>0</v>
      </c>
      <c r="AT23" s="74">
        <f t="shared" si="14"/>
        <v>54947</v>
      </c>
      <c r="AU23" s="74">
        <v>0</v>
      </c>
      <c r="AV23" s="74">
        <v>54947</v>
      </c>
      <c r="AW23" s="74">
        <v>0</v>
      </c>
      <c r="AX23" s="74">
        <v>0</v>
      </c>
      <c r="AY23" s="74">
        <f t="shared" si="15"/>
        <v>69160</v>
      </c>
      <c r="AZ23" s="74">
        <v>52918</v>
      </c>
      <c r="BA23" s="74">
        <v>15754</v>
      </c>
      <c r="BB23" s="74">
        <v>0</v>
      </c>
      <c r="BC23" s="74">
        <v>488</v>
      </c>
      <c r="BD23" s="75">
        <v>0</v>
      </c>
      <c r="BE23" s="74">
        <v>0</v>
      </c>
      <c r="BF23" s="74">
        <v>479</v>
      </c>
      <c r="BG23" s="74">
        <f t="shared" si="16"/>
        <v>167313</v>
      </c>
      <c r="BH23" s="74">
        <f t="shared" si="17"/>
        <v>44848</v>
      </c>
      <c r="BI23" s="74">
        <f t="shared" si="18"/>
        <v>44848</v>
      </c>
      <c r="BJ23" s="74">
        <f t="shared" si="19"/>
        <v>0</v>
      </c>
      <c r="BK23" s="74">
        <f t="shared" si="20"/>
        <v>43704</v>
      </c>
      <c r="BL23" s="74">
        <f t="shared" si="21"/>
        <v>0</v>
      </c>
      <c r="BM23" s="74">
        <f t="shared" si="22"/>
        <v>1144</v>
      </c>
      <c r="BN23" s="74">
        <f t="shared" si="23"/>
        <v>0</v>
      </c>
      <c r="BO23" s="75">
        <f t="shared" si="24"/>
        <v>0</v>
      </c>
      <c r="BP23" s="74">
        <f t="shared" si="25"/>
        <v>479020</v>
      </c>
      <c r="BQ23" s="74">
        <f t="shared" si="26"/>
        <v>149108</v>
      </c>
      <c r="BR23" s="74">
        <f t="shared" si="27"/>
        <v>46911</v>
      </c>
      <c r="BS23" s="74">
        <f t="shared" si="28"/>
        <v>0</v>
      </c>
      <c r="BT23" s="74">
        <f t="shared" si="29"/>
        <v>102197</v>
      </c>
      <c r="BU23" s="74">
        <f t="shared" si="30"/>
        <v>0</v>
      </c>
      <c r="BV23" s="74">
        <f t="shared" si="31"/>
        <v>132160</v>
      </c>
      <c r="BW23" s="74">
        <f t="shared" si="32"/>
        <v>0</v>
      </c>
      <c r="BX23" s="74">
        <f t="shared" si="33"/>
        <v>132160</v>
      </c>
      <c r="BY23" s="74">
        <f t="shared" si="34"/>
        <v>0</v>
      </c>
      <c r="BZ23" s="74">
        <f t="shared" si="35"/>
        <v>0</v>
      </c>
      <c r="CA23" s="74">
        <f t="shared" si="36"/>
        <v>197752</v>
      </c>
      <c r="CB23" s="74">
        <f t="shared" si="37"/>
        <v>131212</v>
      </c>
      <c r="CC23" s="74">
        <f t="shared" si="38"/>
        <v>32281</v>
      </c>
      <c r="CD23" s="74">
        <f t="shared" si="39"/>
        <v>22862</v>
      </c>
      <c r="CE23" s="74">
        <f t="shared" si="40"/>
        <v>11397</v>
      </c>
      <c r="CF23" s="75">
        <f t="shared" si="41"/>
        <v>0</v>
      </c>
      <c r="CG23" s="74">
        <f t="shared" si="42"/>
        <v>0</v>
      </c>
      <c r="CH23" s="74">
        <f t="shared" si="43"/>
        <v>7490</v>
      </c>
      <c r="CI23" s="74">
        <f t="shared" si="44"/>
        <v>531358</v>
      </c>
    </row>
    <row r="24" spans="1:87" s="50" customFormat="1" ht="12" customHeight="1">
      <c r="A24" s="53" t="s">
        <v>529</v>
      </c>
      <c r="B24" s="54" t="s">
        <v>563</v>
      </c>
      <c r="C24" s="53" t="s">
        <v>564</v>
      </c>
      <c r="D24" s="74">
        <f t="shared" si="3"/>
        <v>812468</v>
      </c>
      <c r="E24" s="74">
        <f t="shared" si="4"/>
        <v>812468</v>
      </c>
      <c r="F24" s="74">
        <v>0</v>
      </c>
      <c r="G24" s="74">
        <v>812468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2531992</v>
      </c>
      <c r="M24" s="74">
        <f t="shared" si="6"/>
        <v>509406</v>
      </c>
      <c r="N24" s="74">
        <v>279814</v>
      </c>
      <c r="O24" s="74">
        <v>157844</v>
      </c>
      <c r="P24" s="74">
        <v>64573</v>
      </c>
      <c r="Q24" s="74">
        <v>7175</v>
      </c>
      <c r="R24" s="74">
        <f t="shared" si="7"/>
        <v>578332</v>
      </c>
      <c r="S24" s="74">
        <v>25111</v>
      </c>
      <c r="T24" s="74">
        <v>526659</v>
      </c>
      <c r="U24" s="74">
        <v>26562</v>
      </c>
      <c r="V24" s="74">
        <v>5355</v>
      </c>
      <c r="W24" s="74">
        <f t="shared" si="8"/>
        <v>1435539</v>
      </c>
      <c r="X24" s="74">
        <v>574559</v>
      </c>
      <c r="Y24" s="74">
        <v>820267</v>
      </c>
      <c r="Z24" s="74">
        <v>40713</v>
      </c>
      <c r="AA24" s="74">
        <v>0</v>
      </c>
      <c r="AB24" s="75">
        <v>0</v>
      </c>
      <c r="AC24" s="74">
        <v>3360</v>
      </c>
      <c r="AD24" s="74">
        <v>88119</v>
      </c>
      <c r="AE24" s="74">
        <f t="shared" si="9"/>
        <v>3432579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358340</v>
      </c>
      <c r="AO24" s="74">
        <f t="shared" si="13"/>
        <v>84318</v>
      </c>
      <c r="AP24" s="74">
        <v>77292</v>
      </c>
      <c r="AQ24" s="74">
        <v>0</v>
      </c>
      <c r="AR24" s="74">
        <v>7026</v>
      </c>
      <c r="AS24" s="74">
        <v>0</v>
      </c>
      <c r="AT24" s="74">
        <f t="shared" si="14"/>
        <v>124049</v>
      </c>
      <c r="AU24" s="74">
        <v>0</v>
      </c>
      <c r="AV24" s="74">
        <v>124049</v>
      </c>
      <c r="AW24" s="74">
        <v>0</v>
      </c>
      <c r="AX24" s="74">
        <v>0</v>
      </c>
      <c r="AY24" s="74">
        <f t="shared" si="15"/>
        <v>149973</v>
      </c>
      <c r="AZ24" s="74">
        <v>23212</v>
      </c>
      <c r="BA24" s="74">
        <v>1491</v>
      </c>
      <c r="BB24" s="74">
        <v>49845</v>
      </c>
      <c r="BC24" s="74">
        <v>75425</v>
      </c>
      <c r="BD24" s="75">
        <v>0</v>
      </c>
      <c r="BE24" s="74">
        <v>0</v>
      </c>
      <c r="BF24" s="74">
        <v>127070</v>
      </c>
      <c r="BG24" s="74">
        <f t="shared" si="16"/>
        <v>485410</v>
      </c>
      <c r="BH24" s="74">
        <f t="shared" si="17"/>
        <v>812468</v>
      </c>
      <c r="BI24" s="74">
        <f t="shared" si="18"/>
        <v>812468</v>
      </c>
      <c r="BJ24" s="74">
        <f t="shared" si="19"/>
        <v>0</v>
      </c>
      <c r="BK24" s="74">
        <f t="shared" si="20"/>
        <v>812468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2890332</v>
      </c>
      <c r="BQ24" s="74">
        <f t="shared" si="26"/>
        <v>593724</v>
      </c>
      <c r="BR24" s="74">
        <f t="shared" si="27"/>
        <v>357106</v>
      </c>
      <c r="BS24" s="74">
        <f t="shared" si="28"/>
        <v>157844</v>
      </c>
      <c r="BT24" s="74">
        <f t="shared" si="29"/>
        <v>71599</v>
      </c>
      <c r="BU24" s="74">
        <f t="shared" si="30"/>
        <v>7175</v>
      </c>
      <c r="BV24" s="74">
        <f t="shared" si="31"/>
        <v>702381</v>
      </c>
      <c r="BW24" s="74">
        <f t="shared" si="32"/>
        <v>25111</v>
      </c>
      <c r="BX24" s="74">
        <f t="shared" si="33"/>
        <v>650708</v>
      </c>
      <c r="BY24" s="74">
        <f t="shared" si="34"/>
        <v>26562</v>
      </c>
      <c r="BZ24" s="74">
        <f t="shared" si="35"/>
        <v>5355</v>
      </c>
      <c r="CA24" s="74">
        <f t="shared" si="36"/>
        <v>1585512</v>
      </c>
      <c r="CB24" s="74">
        <f t="shared" si="37"/>
        <v>597771</v>
      </c>
      <c r="CC24" s="74">
        <f t="shared" si="38"/>
        <v>821758</v>
      </c>
      <c r="CD24" s="74">
        <f t="shared" si="39"/>
        <v>90558</v>
      </c>
      <c r="CE24" s="74">
        <f t="shared" si="40"/>
        <v>75425</v>
      </c>
      <c r="CF24" s="75">
        <f t="shared" si="41"/>
        <v>0</v>
      </c>
      <c r="CG24" s="74">
        <f t="shared" si="42"/>
        <v>3360</v>
      </c>
      <c r="CH24" s="74">
        <f t="shared" si="43"/>
        <v>215189</v>
      </c>
      <c r="CI24" s="74">
        <f t="shared" si="44"/>
        <v>3917989</v>
      </c>
    </row>
    <row r="25" spans="1:87" s="50" customFormat="1" ht="12" customHeight="1">
      <c r="A25" s="53" t="s">
        <v>529</v>
      </c>
      <c r="B25" s="54" t="s">
        <v>565</v>
      </c>
      <c r="C25" s="53" t="s">
        <v>566</v>
      </c>
      <c r="D25" s="74">
        <f t="shared" si="3"/>
        <v>274111</v>
      </c>
      <c r="E25" s="74">
        <f t="shared" si="4"/>
        <v>273467</v>
      </c>
      <c r="F25" s="74">
        <v>0</v>
      </c>
      <c r="G25" s="74">
        <v>270066</v>
      </c>
      <c r="H25" s="74">
        <v>0</v>
      </c>
      <c r="I25" s="74">
        <v>3401</v>
      </c>
      <c r="J25" s="74">
        <v>644</v>
      </c>
      <c r="K25" s="75">
        <v>0</v>
      </c>
      <c r="L25" s="74">
        <f t="shared" si="5"/>
        <v>1700736</v>
      </c>
      <c r="M25" s="74">
        <f t="shared" si="6"/>
        <v>293483</v>
      </c>
      <c r="N25" s="74">
        <v>139211</v>
      </c>
      <c r="O25" s="74">
        <v>0</v>
      </c>
      <c r="P25" s="74">
        <v>154272</v>
      </c>
      <c r="Q25" s="74">
        <v>0</v>
      </c>
      <c r="R25" s="74">
        <f t="shared" si="7"/>
        <v>544901</v>
      </c>
      <c r="S25" s="74">
        <v>3655</v>
      </c>
      <c r="T25" s="74">
        <v>541246</v>
      </c>
      <c r="U25" s="74">
        <v>0</v>
      </c>
      <c r="V25" s="74">
        <v>0</v>
      </c>
      <c r="W25" s="74">
        <f t="shared" si="8"/>
        <v>862244</v>
      </c>
      <c r="X25" s="74">
        <v>409926</v>
      </c>
      <c r="Y25" s="74">
        <v>394086</v>
      </c>
      <c r="Z25" s="74">
        <v>58232</v>
      </c>
      <c r="AA25" s="74">
        <v>0</v>
      </c>
      <c r="AB25" s="75">
        <v>0</v>
      </c>
      <c r="AC25" s="74">
        <v>108</v>
      </c>
      <c r="AD25" s="74">
        <v>188568</v>
      </c>
      <c r="AE25" s="74">
        <f t="shared" si="9"/>
        <v>2163415</v>
      </c>
      <c r="AF25" s="74">
        <f t="shared" si="10"/>
        <v>1114309</v>
      </c>
      <c r="AG25" s="74">
        <f t="shared" si="11"/>
        <v>1114309</v>
      </c>
      <c r="AH25" s="74">
        <v>0</v>
      </c>
      <c r="AI25" s="74">
        <v>1114309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271049</v>
      </c>
      <c r="AO25" s="74">
        <f t="shared" si="13"/>
        <v>125496</v>
      </c>
      <c r="AP25" s="74">
        <v>65744</v>
      </c>
      <c r="AQ25" s="74">
        <v>0</v>
      </c>
      <c r="AR25" s="74">
        <v>59752</v>
      </c>
      <c r="AS25" s="74">
        <v>0</v>
      </c>
      <c r="AT25" s="74">
        <f t="shared" si="14"/>
        <v>34617</v>
      </c>
      <c r="AU25" s="74">
        <v>542</v>
      </c>
      <c r="AV25" s="74">
        <v>34071</v>
      </c>
      <c r="AW25" s="74">
        <v>4</v>
      </c>
      <c r="AX25" s="74">
        <v>0</v>
      </c>
      <c r="AY25" s="74">
        <f t="shared" si="15"/>
        <v>110658</v>
      </c>
      <c r="AZ25" s="74">
        <v>87945</v>
      </c>
      <c r="BA25" s="74">
        <v>9139</v>
      </c>
      <c r="BB25" s="74">
        <v>13574</v>
      </c>
      <c r="BC25" s="74">
        <v>0</v>
      </c>
      <c r="BD25" s="75">
        <v>0</v>
      </c>
      <c r="BE25" s="74">
        <v>278</v>
      </c>
      <c r="BF25" s="74">
        <v>29282</v>
      </c>
      <c r="BG25" s="74">
        <f t="shared" si="16"/>
        <v>1414640</v>
      </c>
      <c r="BH25" s="74">
        <f t="shared" si="17"/>
        <v>1388420</v>
      </c>
      <c r="BI25" s="74">
        <f t="shared" si="18"/>
        <v>1387776</v>
      </c>
      <c r="BJ25" s="74">
        <f t="shared" si="19"/>
        <v>0</v>
      </c>
      <c r="BK25" s="74">
        <f t="shared" si="20"/>
        <v>1384375</v>
      </c>
      <c r="BL25" s="74">
        <f t="shared" si="21"/>
        <v>0</v>
      </c>
      <c r="BM25" s="74">
        <f t="shared" si="22"/>
        <v>3401</v>
      </c>
      <c r="BN25" s="74">
        <f t="shared" si="23"/>
        <v>644</v>
      </c>
      <c r="BO25" s="75">
        <f t="shared" si="24"/>
        <v>0</v>
      </c>
      <c r="BP25" s="74">
        <f t="shared" si="25"/>
        <v>1971785</v>
      </c>
      <c r="BQ25" s="74">
        <f t="shared" si="26"/>
        <v>418979</v>
      </c>
      <c r="BR25" s="74">
        <f t="shared" si="27"/>
        <v>204955</v>
      </c>
      <c r="BS25" s="74">
        <f t="shared" si="28"/>
        <v>0</v>
      </c>
      <c r="BT25" s="74">
        <f t="shared" si="29"/>
        <v>214024</v>
      </c>
      <c r="BU25" s="74">
        <f t="shared" si="30"/>
        <v>0</v>
      </c>
      <c r="BV25" s="74">
        <f t="shared" si="31"/>
        <v>579518</v>
      </c>
      <c r="BW25" s="74">
        <f t="shared" si="32"/>
        <v>4197</v>
      </c>
      <c r="BX25" s="74">
        <f t="shared" si="33"/>
        <v>575317</v>
      </c>
      <c r="BY25" s="74">
        <f t="shared" si="34"/>
        <v>4</v>
      </c>
      <c r="BZ25" s="74">
        <f t="shared" si="35"/>
        <v>0</v>
      </c>
      <c r="CA25" s="74">
        <f t="shared" si="36"/>
        <v>972902</v>
      </c>
      <c r="CB25" s="74">
        <f t="shared" si="37"/>
        <v>497871</v>
      </c>
      <c r="CC25" s="74">
        <f t="shared" si="38"/>
        <v>403225</v>
      </c>
      <c r="CD25" s="74">
        <f t="shared" si="39"/>
        <v>71806</v>
      </c>
      <c r="CE25" s="74">
        <f t="shared" si="40"/>
        <v>0</v>
      </c>
      <c r="CF25" s="75">
        <f t="shared" si="41"/>
        <v>0</v>
      </c>
      <c r="CG25" s="74">
        <f t="shared" si="42"/>
        <v>386</v>
      </c>
      <c r="CH25" s="74">
        <f t="shared" si="43"/>
        <v>217850</v>
      </c>
      <c r="CI25" s="74">
        <f t="shared" si="44"/>
        <v>3578055</v>
      </c>
    </row>
    <row r="26" spans="1:87" s="50" customFormat="1" ht="12" customHeight="1">
      <c r="A26" s="53" t="s">
        <v>529</v>
      </c>
      <c r="B26" s="54" t="s">
        <v>567</v>
      </c>
      <c r="C26" s="53" t="s">
        <v>568</v>
      </c>
      <c r="D26" s="74">
        <f t="shared" si="3"/>
        <v>819156</v>
      </c>
      <c r="E26" s="74">
        <f t="shared" si="4"/>
        <v>819156</v>
      </c>
      <c r="F26" s="74">
        <v>0</v>
      </c>
      <c r="G26" s="74">
        <v>203402</v>
      </c>
      <c r="H26" s="74">
        <v>615754</v>
      </c>
      <c r="I26" s="74">
        <v>0</v>
      </c>
      <c r="J26" s="74">
        <v>0</v>
      </c>
      <c r="K26" s="75">
        <v>0</v>
      </c>
      <c r="L26" s="74">
        <f t="shared" si="5"/>
        <v>2257253</v>
      </c>
      <c r="M26" s="74">
        <f t="shared" si="6"/>
        <v>469031</v>
      </c>
      <c r="N26" s="74">
        <v>217624</v>
      </c>
      <c r="O26" s="74">
        <v>150033</v>
      </c>
      <c r="P26" s="74">
        <v>41272</v>
      </c>
      <c r="Q26" s="74">
        <v>60102</v>
      </c>
      <c r="R26" s="74">
        <f t="shared" si="7"/>
        <v>416303</v>
      </c>
      <c r="S26" s="74">
        <v>14179</v>
      </c>
      <c r="T26" s="74">
        <v>323509</v>
      </c>
      <c r="U26" s="74">
        <v>78615</v>
      </c>
      <c r="V26" s="74">
        <v>0</v>
      </c>
      <c r="W26" s="74">
        <f t="shared" si="8"/>
        <v>1371919</v>
      </c>
      <c r="X26" s="74">
        <v>554081</v>
      </c>
      <c r="Y26" s="74">
        <v>543633</v>
      </c>
      <c r="Z26" s="74">
        <v>251584</v>
      </c>
      <c r="AA26" s="74">
        <v>22621</v>
      </c>
      <c r="AB26" s="75">
        <v>0</v>
      </c>
      <c r="AC26" s="74">
        <v>0</v>
      </c>
      <c r="AD26" s="74">
        <v>144875</v>
      </c>
      <c r="AE26" s="74">
        <f t="shared" si="9"/>
        <v>3221284</v>
      </c>
      <c r="AF26" s="74">
        <f t="shared" si="10"/>
        <v>10508</v>
      </c>
      <c r="AG26" s="74">
        <f t="shared" si="11"/>
        <v>10508</v>
      </c>
      <c r="AH26" s="74">
        <v>0</v>
      </c>
      <c r="AI26" s="74">
        <v>10508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140396</v>
      </c>
      <c r="AO26" s="74">
        <f t="shared" si="13"/>
        <v>12887</v>
      </c>
      <c r="AP26" s="74">
        <v>12887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127509</v>
      </c>
      <c r="AZ26" s="74">
        <v>24033</v>
      </c>
      <c r="BA26" s="74">
        <v>103476</v>
      </c>
      <c r="BB26" s="74">
        <v>0</v>
      </c>
      <c r="BC26" s="74">
        <v>0</v>
      </c>
      <c r="BD26" s="75">
        <v>0</v>
      </c>
      <c r="BE26" s="74">
        <v>0</v>
      </c>
      <c r="BF26" s="74">
        <v>2193</v>
      </c>
      <c r="BG26" s="74">
        <f t="shared" si="16"/>
        <v>153097</v>
      </c>
      <c r="BH26" s="74">
        <f t="shared" si="17"/>
        <v>829664</v>
      </c>
      <c r="BI26" s="74">
        <f t="shared" si="18"/>
        <v>829664</v>
      </c>
      <c r="BJ26" s="74">
        <f t="shared" si="19"/>
        <v>0</v>
      </c>
      <c r="BK26" s="74">
        <f t="shared" si="20"/>
        <v>213910</v>
      </c>
      <c r="BL26" s="74">
        <f t="shared" si="21"/>
        <v>615754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2397649</v>
      </c>
      <c r="BQ26" s="74">
        <f t="shared" si="26"/>
        <v>481918</v>
      </c>
      <c r="BR26" s="74">
        <f t="shared" si="27"/>
        <v>230511</v>
      </c>
      <c r="BS26" s="74">
        <f t="shared" si="28"/>
        <v>150033</v>
      </c>
      <c r="BT26" s="74">
        <f t="shared" si="29"/>
        <v>41272</v>
      </c>
      <c r="BU26" s="74">
        <f t="shared" si="30"/>
        <v>60102</v>
      </c>
      <c r="BV26" s="74">
        <f t="shared" si="31"/>
        <v>416303</v>
      </c>
      <c r="BW26" s="74">
        <f t="shared" si="32"/>
        <v>14179</v>
      </c>
      <c r="BX26" s="74">
        <f t="shared" si="33"/>
        <v>323509</v>
      </c>
      <c r="BY26" s="74">
        <f t="shared" si="34"/>
        <v>78615</v>
      </c>
      <c r="BZ26" s="74">
        <f t="shared" si="35"/>
        <v>0</v>
      </c>
      <c r="CA26" s="74">
        <f t="shared" si="36"/>
        <v>1499428</v>
      </c>
      <c r="CB26" s="74">
        <f t="shared" si="37"/>
        <v>578114</v>
      </c>
      <c r="CC26" s="74">
        <f t="shared" si="38"/>
        <v>647109</v>
      </c>
      <c r="CD26" s="74">
        <f t="shared" si="39"/>
        <v>251584</v>
      </c>
      <c r="CE26" s="74">
        <f t="shared" si="40"/>
        <v>22621</v>
      </c>
      <c r="CF26" s="75">
        <f t="shared" si="41"/>
        <v>0</v>
      </c>
      <c r="CG26" s="74">
        <f t="shared" si="42"/>
        <v>0</v>
      </c>
      <c r="CH26" s="74">
        <f t="shared" si="43"/>
        <v>147068</v>
      </c>
      <c r="CI26" s="74">
        <f t="shared" si="44"/>
        <v>3374381</v>
      </c>
    </row>
    <row r="27" spans="1:87" s="50" customFormat="1" ht="12" customHeight="1">
      <c r="A27" s="53" t="s">
        <v>529</v>
      </c>
      <c r="B27" s="54" t="s">
        <v>569</v>
      </c>
      <c r="C27" s="53" t="s">
        <v>570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1293741</v>
      </c>
      <c r="M27" s="74">
        <f t="shared" si="6"/>
        <v>266924</v>
      </c>
      <c r="N27" s="74">
        <v>246891</v>
      </c>
      <c r="O27" s="74">
        <v>20033</v>
      </c>
      <c r="P27" s="74">
        <v>0</v>
      </c>
      <c r="Q27" s="74">
        <v>0</v>
      </c>
      <c r="R27" s="74">
        <f t="shared" si="7"/>
        <v>183358</v>
      </c>
      <c r="S27" s="74">
        <v>8848</v>
      </c>
      <c r="T27" s="74">
        <v>170100</v>
      </c>
      <c r="U27" s="74">
        <v>4410</v>
      </c>
      <c r="V27" s="74">
        <v>0</v>
      </c>
      <c r="W27" s="74">
        <f t="shared" si="8"/>
        <v>843459</v>
      </c>
      <c r="X27" s="74">
        <v>169804</v>
      </c>
      <c r="Y27" s="74">
        <v>653373</v>
      </c>
      <c r="Z27" s="74">
        <v>20282</v>
      </c>
      <c r="AA27" s="74">
        <v>0</v>
      </c>
      <c r="AB27" s="75">
        <v>0</v>
      </c>
      <c r="AC27" s="74">
        <v>0</v>
      </c>
      <c r="AD27" s="74">
        <v>46691</v>
      </c>
      <c r="AE27" s="74">
        <f t="shared" si="9"/>
        <v>1340432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109886</v>
      </c>
      <c r="AO27" s="74">
        <f t="shared" si="13"/>
        <v>10016</v>
      </c>
      <c r="AP27" s="74">
        <v>10016</v>
      </c>
      <c r="AQ27" s="74">
        <v>0</v>
      </c>
      <c r="AR27" s="74">
        <v>0</v>
      </c>
      <c r="AS27" s="74">
        <v>0</v>
      </c>
      <c r="AT27" s="74">
        <f t="shared" si="14"/>
        <v>36088</v>
      </c>
      <c r="AU27" s="74">
        <v>1335</v>
      </c>
      <c r="AV27" s="74">
        <v>34753</v>
      </c>
      <c r="AW27" s="74">
        <v>0</v>
      </c>
      <c r="AX27" s="74">
        <v>0</v>
      </c>
      <c r="AY27" s="74">
        <f t="shared" si="15"/>
        <v>63782</v>
      </c>
      <c r="AZ27" s="74">
        <v>37040</v>
      </c>
      <c r="BA27" s="74">
        <v>26742</v>
      </c>
      <c r="BB27" s="74">
        <v>0</v>
      </c>
      <c r="BC27" s="74">
        <v>0</v>
      </c>
      <c r="BD27" s="75">
        <v>0</v>
      </c>
      <c r="BE27" s="74">
        <v>0</v>
      </c>
      <c r="BF27" s="74">
        <v>13897</v>
      </c>
      <c r="BG27" s="74">
        <f t="shared" si="16"/>
        <v>123783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1403627</v>
      </c>
      <c r="BQ27" s="74">
        <f t="shared" si="26"/>
        <v>276940</v>
      </c>
      <c r="BR27" s="74">
        <f t="shared" si="27"/>
        <v>256907</v>
      </c>
      <c r="BS27" s="74">
        <f t="shared" si="28"/>
        <v>20033</v>
      </c>
      <c r="BT27" s="74">
        <f t="shared" si="29"/>
        <v>0</v>
      </c>
      <c r="BU27" s="74">
        <f t="shared" si="30"/>
        <v>0</v>
      </c>
      <c r="BV27" s="74">
        <f t="shared" si="31"/>
        <v>219446</v>
      </c>
      <c r="BW27" s="74">
        <f t="shared" si="32"/>
        <v>10183</v>
      </c>
      <c r="BX27" s="74">
        <f t="shared" si="33"/>
        <v>204853</v>
      </c>
      <c r="BY27" s="74">
        <f t="shared" si="34"/>
        <v>4410</v>
      </c>
      <c r="BZ27" s="74">
        <f t="shared" si="35"/>
        <v>0</v>
      </c>
      <c r="CA27" s="74">
        <f t="shared" si="36"/>
        <v>907241</v>
      </c>
      <c r="CB27" s="74">
        <f t="shared" si="37"/>
        <v>206844</v>
      </c>
      <c r="CC27" s="74">
        <f t="shared" si="38"/>
        <v>680115</v>
      </c>
      <c r="CD27" s="74">
        <f t="shared" si="39"/>
        <v>20282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60588</v>
      </c>
      <c r="CI27" s="74">
        <f t="shared" si="44"/>
        <v>1464215</v>
      </c>
    </row>
    <row r="28" spans="1:87" s="50" customFormat="1" ht="12" customHeight="1">
      <c r="A28" s="53" t="s">
        <v>529</v>
      </c>
      <c r="B28" s="54" t="s">
        <v>571</v>
      </c>
      <c r="C28" s="53" t="s">
        <v>572</v>
      </c>
      <c r="D28" s="74">
        <f t="shared" si="3"/>
        <v>111636</v>
      </c>
      <c r="E28" s="74">
        <f t="shared" si="4"/>
        <v>111636</v>
      </c>
      <c r="F28" s="74">
        <v>0</v>
      </c>
      <c r="G28" s="74">
        <v>111636</v>
      </c>
      <c r="H28" s="74">
        <v>0</v>
      </c>
      <c r="I28" s="74">
        <v>0</v>
      </c>
      <c r="J28" s="74">
        <v>0</v>
      </c>
      <c r="K28" s="75">
        <v>960</v>
      </c>
      <c r="L28" s="74">
        <f t="shared" si="5"/>
        <v>440779</v>
      </c>
      <c r="M28" s="74">
        <f t="shared" si="6"/>
        <v>261765</v>
      </c>
      <c r="N28" s="74">
        <v>57879</v>
      </c>
      <c r="O28" s="74">
        <v>121977</v>
      </c>
      <c r="P28" s="74">
        <v>75609</v>
      </c>
      <c r="Q28" s="74">
        <v>6300</v>
      </c>
      <c r="R28" s="74">
        <f t="shared" si="7"/>
        <v>92017</v>
      </c>
      <c r="S28" s="74">
        <v>10867</v>
      </c>
      <c r="T28" s="74">
        <v>77895</v>
      </c>
      <c r="U28" s="74">
        <v>3255</v>
      </c>
      <c r="V28" s="74">
        <v>0</v>
      </c>
      <c r="W28" s="74">
        <f t="shared" si="8"/>
        <v>86997</v>
      </c>
      <c r="X28" s="74">
        <v>16949</v>
      </c>
      <c r="Y28" s="74">
        <v>21151</v>
      </c>
      <c r="Z28" s="74">
        <v>43474</v>
      </c>
      <c r="AA28" s="74">
        <v>5423</v>
      </c>
      <c r="AB28" s="75">
        <v>69955</v>
      </c>
      <c r="AC28" s="74">
        <v>0</v>
      </c>
      <c r="AD28" s="74">
        <v>43728</v>
      </c>
      <c r="AE28" s="74">
        <f t="shared" si="9"/>
        <v>596143</v>
      </c>
      <c r="AF28" s="74">
        <f t="shared" si="10"/>
        <v>110317</v>
      </c>
      <c r="AG28" s="74">
        <f t="shared" si="11"/>
        <v>110317</v>
      </c>
      <c r="AH28" s="74">
        <v>0</v>
      </c>
      <c r="AI28" s="74">
        <v>110317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218852</v>
      </c>
      <c r="AO28" s="74">
        <f t="shared" si="13"/>
        <v>131896</v>
      </c>
      <c r="AP28" s="74">
        <v>39582</v>
      </c>
      <c r="AQ28" s="74">
        <v>67657</v>
      </c>
      <c r="AR28" s="74">
        <v>24657</v>
      </c>
      <c r="AS28" s="74">
        <v>0</v>
      </c>
      <c r="AT28" s="74">
        <f t="shared" si="14"/>
        <v>84800</v>
      </c>
      <c r="AU28" s="74">
        <v>23075</v>
      </c>
      <c r="AV28" s="74">
        <v>61725</v>
      </c>
      <c r="AW28" s="74">
        <v>0</v>
      </c>
      <c r="AX28" s="74">
        <v>0</v>
      </c>
      <c r="AY28" s="74">
        <f t="shared" si="15"/>
        <v>2156</v>
      </c>
      <c r="AZ28" s="74">
        <v>441</v>
      </c>
      <c r="BA28" s="74">
        <v>1715</v>
      </c>
      <c r="BB28" s="74">
        <v>0</v>
      </c>
      <c r="BC28" s="74">
        <v>0</v>
      </c>
      <c r="BD28" s="75">
        <v>0</v>
      </c>
      <c r="BE28" s="74">
        <v>0</v>
      </c>
      <c r="BF28" s="74">
        <v>8849</v>
      </c>
      <c r="BG28" s="74">
        <f t="shared" si="16"/>
        <v>338018</v>
      </c>
      <c r="BH28" s="74">
        <f t="shared" si="17"/>
        <v>221953</v>
      </c>
      <c r="BI28" s="74">
        <f t="shared" si="18"/>
        <v>221953</v>
      </c>
      <c r="BJ28" s="74">
        <f t="shared" si="19"/>
        <v>0</v>
      </c>
      <c r="BK28" s="74">
        <f t="shared" si="20"/>
        <v>221953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960</v>
      </c>
      <c r="BP28" s="74">
        <f t="shared" si="25"/>
        <v>659631</v>
      </c>
      <c r="BQ28" s="74">
        <f t="shared" si="26"/>
        <v>393661</v>
      </c>
      <c r="BR28" s="74">
        <f t="shared" si="27"/>
        <v>97461</v>
      </c>
      <c r="BS28" s="74">
        <f t="shared" si="28"/>
        <v>189634</v>
      </c>
      <c r="BT28" s="74">
        <f t="shared" si="29"/>
        <v>100266</v>
      </c>
      <c r="BU28" s="74">
        <f t="shared" si="30"/>
        <v>6300</v>
      </c>
      <c r="BV28" s="74">
        <f t="shared" si="31"/>
        <v>176817</v>
      </c>
      <c r="BW28" s="74">
        <f t="shared" si="32"/>
        <v>33942</v>
      </c>
      <c r="BX28" s="74">
        <f t="shared" si="33"/>
        <v>139620</v>
      </c>
      <c r="BY28" s="74">
        <f t="shared" si="34"/>
        <v>3255</v>
      </c>
      <c r="BZ28" s="74">
        <f t="shared" si="35"/>
        <v>0</v>
      </c>
      <c r="CA28" s="74">
        <f t="shared" si="36"/>
        <v>89153</v>
      </c>
      <c r="CB28" s="74">
        <f t="shared" si="37"/>
        <v>17390</v>
      </c>
      <c r="CC28" s="74">
        <f t="shared" si="38"/>
        <v>22866</v>
      </c>
      <c r="CD28" s="74">
        <f t="shared" si="39"/>
        <v>43474</v>
      </c>
      <c r="CE28" s="74">
        <f t="shared" si="40"/>
        <v>5423</v>
      </c>
      <c r="CF28" s="75">
        <f t="shared" si="41"/>
        <v>69955</v>
      </c>
      <c r="CG28" s="74">
        <f t="shared" si="42"/>
        <v>0</v>
      </c>
      <c r="CH28" s="74">
        <f t="shared" si="43"/>
        <v>52577</v>
      </c>
      <c r="CI28" s="74">
        <f t="shared" si="44"/>
        <v>934161</v>
      </c>
    </row>
    <row r="29" spans="1:87" s="50" customFormat="1" ht="12" customHeight="1">
      <c r="A29" s="53" t="s">
        <v>529</v>
      </c>
      <c r="B29" s="54" t="s">
        <v>573</v>
      </c>
      <c r="C29" s="53" t="s">
        <v>574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69977</v>
      </c>
      <c r="M29" s="74">
        <f t="shared" si="6"/>
        <v>59402</v>
      </c>
      <c r="N29" s="74">
        <v>59402</v>
      </c>
      <c r="O29" s="74">
        <v>0</v>
      </c>
      <c r="P29" s="74">
        <v>0</v>
      </c>
      <c r="Q29" s="74">
        <v>0</v>
      </c>
      <c r="R29" s="74">
        <f t="shared" si="7"/>
        <v>4505</v>
      </c>
      <c r="S29" s="74">
        <v>0</v>
      </c>
      <c r="T29" s="74">
        <v>0</v>
      </c>
      <c r="U29" s="74">
        <v>4505</v>
      </c>
      <c r="V29" s="74">
        <v>0</v>
      </c>
      <c r="W29" s="74">
        <f t="shared" si="8"/>
        <v>6070</v>
      </c>
      <c r="X29" s="74">
        <v>6070</v>
      </c>
      <c r="Y29" s="74">
        <v>0</v>
      </c>
      <c r="Z29" s="74">
        <v>0</v>
      </c>
      <c r="AA29" s="74">
        <v>0</v>
      </c>
      <c r="AB29" s="75">
        <v>1018026</v>
      </c>
      <c r="AC29" s="74">
        <v>0</v>
      </c>
      <c r="AD29" s="74">
        <v>0</v>
      </c>
      <c r="AE29" s="74">
        <f t="shared" si="9"/>
        <v>69977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104090</v>
      </c>
      <c r="AO29" s="74">
        <f t="shared" si="13"/>
        <v>23796</v>
      </c>
      <c r="AP29" s="74">
        <v>23796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80294</v>
      </c>
      <c r="AZ29" s="74">
        <v>71523</v>
      </c>
      <c r="BA29" s="74">
        <v>0</v>
      </c>
      <c r="BB29" s="74">
        <v>0</v>
      </c>
      <c r="BC29" s="74">
        <v>8771</v>
      </c>
      <c r="BD29" s="75">
        <v>129038</v>
      </c>
      <c r="BE29" s="74">
        <v>0</v>
      </c>
      <c r="BF29" s="74">
        <v>0</v>
      </c>
      <c r="BG29" s="74">
        <f t="shared" si="16"/>
        <v>104090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174067</v>
      </c>
      <c r="BQ29" s="74">
        <f t="shared" si="26"/>
        <v>83198</v>
      </c>
      <c r="BR29" s="74">
        <f t="shared" si="27"/>
        <v>83198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4505</v>
      </c>
      <c r="BW29" s="74">
        <f t="shared" si="32"/>
        <v>0</v>
      </c>
      <c r="BX29" s="74">
        <f t="shared" si="33"/>
        <v>0</v>
      </c>
      <c r="BY29" s="74">
        <f t="shared" si="34"/>
        <v>4505</v>
      </c>
      <c r="BZ29" s="74">
        <f t="shared" si="35"/>
        <v>0</v>
      </c>
      <c r="CA29" s="74">
        <f t="shared" si="36"/>
        <v>86364</v>
      </c>
      <c r="CB29" s="74">
        <f t="shared" si="37"/>
        <v>77593</v>
      </c>
      <c r="CC29" s="74">
        <f t="shared" si="38"/>
        <v>0</v>
      </c>
      <c r="CD29" s="74">
        <f t="shared" si="39"/>
        <v>0</v>
      </c>
      <c r="CE29" s="74">
        <f t="shared" si="40"/>
        <v>8771</v>
      </c>
      <c r="CF29" s="75">
        <f t="shared" si="41"/>
        <v>1147064</v>
      </c>
      <c r="CG29" s="74">
        <f t="shared" si="42"/>
        <v>0</v>
      </c>
      <c r="CH29" s="74">
        <f t="shared" si="43"/>
        <v>0</v>
      </c>
      <c r="CI29" s="74">
        <f t="shared" si="44"/>
        <v>174067</v>
      </c>
    </row>
    <row r="30" spans="1:87" s="50" customFormat="1" ht="12" customHeight="1">
      <c r="A30" s="53" t="s">
        <v>529</v>
      </c>
      <c r="B30" s="54" t="s">
        <v>575</v>
      </c>
      <c r="C30" s="53" t="s">
        <v>576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1568367</v>
      </c>
      <c r="M30" s="74">
        <f t="shared" si="6"/>
        <v>283937</v>
      </c>
      <c r="N30" s="74">
        <v>100429</v>
      </c>
      <c r="O30" s="74">
        <v>112133</v>
      </c>
      <c r="P30" s="74">
        <v>71375</v>
      </c>
      <c r="Q30" s="74"/>
      <c r="R30" s="74">
        <f t="shared" si="7"/>
        <v>113954</v>
      </c>
      <c r="S30" s="74">
        <v>59399</v>
      </c>
      <c r="T30" s="74">
        <v>54555</v>
      </c>
      <c r="U30" s="74">
        <v>0</v>
      </c>
      <c r="V30" s="74">
        <v>0</v>
      </c>
      <c r="W30" s="74">
        <f t="shared" si="8"/>
        <v>1170476</v>
      </c>
      <c r="X30" s="74">
        <v>260792</v>
      </c>
      <c r="Y30" s="74">
        <v>888083</v>
      </c>
      <c r="Z30" s="74">
        <v>21601</v>
      </c>
      <c r="AA30" s="74"/>
      <c r="AB30" s="75">
        <v>0</v>
      </c>
      <c r="AC30" s="74">
        <v>0</v>
      </c>
      <c r="AD30" s="74">
        <v>946</v>
      </c>
      <c r="AE30" s="74">
        <f t="shared" si="9"/>
        <v>1569313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207824</v>
      </c>
      <c r="AO30" s="74">
        <f t="shared" si="13"/>
        <v>3254</v>
      </c>
      <c r="AP30" s="74">
        <v>2125</v>
      </c>
      <c r="AQ30" s="74">
        <v>0</v>
      </c>
      <c r="AR30" s="74">
        <v>1129</v>
      </c>
      <c r="AS30" s="74">
        <v>0</v>
      </c>
      <c r="AT30" s="74">
        <f t="shared" si="14"/>
        <v>95165</v>
      </c>
      <c r="AU30" s="74">
        <v>0</v>
      </c>
      <c r="AV30" s="74">
        <v>95165</v>
      </c>
      <c r="AW30" s="74">
        <v>0</v>
      </c>
      <c r="AX30" s="74">
        <v>0</v>
      </c>
      <c r="AY30" s="74">
        <f t="shared" si="15"/>
        <v>109405</v>
      </c>
      <c r="AZ30" s="74">
        <v>0</v>
      </c>
      <c r="BA30" s="74">
        <v>109405</v>
      </c>
      <c r="BB30" s="74">
        <v>0</v>
      </c>
      <c r="BC30" s="74">
        <v>0</v>
      </c>
      <c r="BD30" s="75">
        <v>0</v>
      </c>
      <c r="BE30" s="74">
        <v>0</v>
      </c>
      <c r="BF30" s="74">
        <v>19821</v>
      </c>
      <c r="BG30" s="74">
        <f t="shared" si="16"/>
        <v>227645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1776191</v>
      </c>
      <c r="BQ30" s="74">
        <f t="shared" si="26"/>
        <v>287191</v>
      </c>
      <c r="BR30" s="74">
        <f t="shared" si="27"/>
        <v>102554</v>
      </c>
      <c r="BS30" s="74">
        <f t="shared" si="28"/>
        <v>112133</v>
      </c>
      <c r="BT30" s="74">
        <f t="shared" si="29"/>
        <v>72504</v>
      </c>
      <c r="BU30" s="74">
        <f t="shared" si="30"/>
        <v>0</v>
      </c>
      <c r="BV30" s="74">
        <f t="shared" si="31"/>
        <v>209119</v>
      </c>
      <c r="BW30" s="74">
        <f t="shared" si="32"/>
        <v>59399</v>
      </c>
      <c r="BX30" s="74">
        <f t="shared" si="33"/>
        <v>149720</v>
      </c>
      <c r="BY30" s="74">
        <f t="shared" si="34"/>
        <v>0</v>
      </c>
      <c r="BZ30" s="74">
        <f t="shared" si="35"/>
        <v>0</v>
      </c>
      <c r="CA30" s="74">
        <f t="shared" si="36"/>
        <v>1279881</v>
      </c>
      <c r="CB30" s="74">
        <f t="shared" si="37"/>
        <v>260792</v>
      </c>
      <c r="CC30" s="74">
        <f t="shared" si="38"/>
        <v>997488</v>
      </c>
      <c r="CD30" s="74">
        <f t="shared" si="39"/>
        <v>21601</v>
      </c>
      <c r="CE30" s="74">
        <f t="shared" si="40"/>
        <v>0</v>
      </c>
      <c r="CF30" s="75">
        <f t="shared" si="41"/>
        <v>0</v>
      </c>
      <c r="CG30" s="74">
        <f t="shared" si="42"/>
        <v>0</v>
      </c>
      <c r="CH30" s="74">
        <f t="shared" si="43"/>
        <v>20767</v>
      </c>
      <c r="CI30" s="74">
        <f t="shared" si="44"/>
        <v>1796958</v>
      </c>
    </row>
    <row r="31" spans="1:87" s="50" customFormat="1" ht="12" customHeight="1">
      <c r="A31" s="53" t="s">
        <v>529</v>
      </c>
      <c r="B31" s="54" t="s">
        <v>577</v>
      </c>
      <c r="C31" s="53" t="s">
        <v>578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845207</v>
      </c>
      <c r="M31" s="74">
        <f t="shared" si="6"/>
        <v>52129</v>
      </c>
      <c r="N31" s="74">
        <v>24570</v>
      </c>
      <c r="O31" s="74">
        <v>9256</v>
      </c>
      <c r="P31" s="74">
        <v>18303</v>
      </c>
      <c r="Q31" s="74">
        <v>0</v>
      </c>
      <c r="R31" s="74">
        <f t="shared" si="7"/>
        <v>37105</v>
      </c>
      <c r="S31" s="74">
        <v>23459</v>
      </c>
      <c r="T31" s="74">
        <v>10002</v>
      </c>
      <c r="U31" s="74">
        <v>3644</v>
      </c>
      <c r="V31" s="74">
        <v>5798</v>
      </c>
      <c r="W31" s="74">
        <f t="shared" si="8"/>
        <v>750175</v>
      </c>
      <c r="X31" s="74">
        <v>163240</v>
      </c>
      <c r="Y31" s="74">
        <v>577304</v>
      </c>
      <c r="Z31" s="74">
        <v>8390</v>
      </c>
      <c r="AA31" s="74">
        <v>1241</v>
      </c>
      <c r="AB31" s="75">
        <v>0</v>
      </c>
      <c r="AC31" s="74">
        <v>0</v>
      </c>
      <c r="AD31" s="74">
        <v>7545</v>
      </c>
      <c r="AE31" s="74">
        <f t="shared" si="9"/>
        <v>852752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127493</v>
      </c>
      <c r="AO31" s="74">
        <f t="shared" si="13"/>
        <v>12857</v>
      </c>
      <c r="AP31" s="74">
        <v>12857</v>
      </c>
      <c r="AQ31" s="74">
        <v>0</v>
      </c>
      <c r="AR31" s="74">
        <v>0</v>
      </c>
      <c r="AS31" s="74">
        <v>0</v>
      </c>
      <c r="AT31" s="74">
        <f t="shared" si="14"/>
        <v>39790</v>
      </c>
      <c r="AU31" s="74">
        <v>0</v>
      </c>
      <c r="AV31" s="74">
        <v>39790</v>
      </c>
      <c r="AW31" s="74">
        <v>0</v>
      </c>
      <c r="AX31" s="74">
        <v>0</v>
      </c>
      <c r="AY31" s="74">
        <f t="shared" si="15"/>
        <v>74846</v>
      </c>
      <c r="AZ31" s="74">
        <v>4199</v>
      </c>
      <c r="BA31" s="74">
        <v>66811</v>
      </c>
      <c r="BB31" s="74">
        <v>0</v>
      </c>
      <c r="BC31" s="74">
        <v>3836</v>
      </c>
      <c r="BD31" s="75">
        <v>0</v>
      </c>
      <c r="BE31" s="74">
        <v>0</v>
      </c>
      <c r="BF31" s="74">
        <v>116</v>
      </c>
      <c r="BG31" s="74">
        <f t="shared" si="16"/>
        <v>127609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972700</v>
      </c>
      <c r="BQ31" s="74">
        <f t="shared" si="26"/>
        <v>64986</v>
      </c>
      <c r="BR31" s="74">
        <f t="shared" si="27"/>
        <v>37427</v>
      </c>
      <c r="BS31" s="74">
        <f t="shared" si="28"/>
        <v>9256</v>
      </c>
      <c r="BT31" s="74">
        <f t="shared" si="29"/>
        <v>18303</v>
      </c>
      <c r="BU31" s="74">
        <f t="shared" si="30"/>
        <v>0</v>
      </c>
      <c r="BV31" s="74">
        <f t="shared" si="31"/>
        <v>76895</v>
      </c>
      <c r="BW31" s="74">
        <f t="shared" si="32"/>
        <v>23459</v>
      </c>
      <c r="BX31" s="74">
        <f t="shared" si="33"/>
        <v>49792</v>
      </c>
      <c r="BY31" s="74">
        <f t="shared" si="34"/>
        <v>3644</v>
      </c>
      <c r="BZ31" s="74">
        <f t="shared" si="35"/>
        <v>5798</v>
      </c>
      <c r="CA31" s="74">
        <f t="shared" si="36"/>
        <v>825021</v>
      </c>
      <c r="CB31" s="74">
        <f t="shared" si="37"/>
        <v>167439</v>
      </c>
      <c r="CC31" s="74">
        <f t="shared" si="38"/>
        <v>644115</v>
      </c>
      <c r="CD31" s="74">
        <f t="shared" si="39"/>
        <v>8390</v>
      </c>
      <c r="CE31" s="74">
        <f t="shared" si="40"/>
        <v>5077</v>
      </c>
      <c r="CF31" s="75">
        <f t="shared" si="41"/>
        <v>0</v>
      </c>
      <c r="CG31" s="74">
        <f t="shared" si="42"/>
        <v>0</v>
      </c>
      <c r="CH31" s="74">
        <f t="shared" si="43"/>
        <v>7661</v>
      </c>
      <c r="CI31" s="74">
        <f t="shared" si="44"/>
        <v>980361</v>
      </c>
    </row>
    <row r="32" spans="1:87" s="50" customFormat="1" ht="12" customHeight="1">
      <c r="A32" s="53" t="s">
        <v>529</v>
      </c>
      <c r="B32" s="54" t="s">
        <v>579</v>
      </c>
      <c r="C32" s="53" t="s">
        <v>580</v>
      </c>
      <c r="D32" s="74">
        <f t="shared" si="3"/>
        <v>236092</v>
      </c>
      <c r="E32" s="74">
        <f t="shared" si="4"/>
        <v>236092</v>
      </c>
      <c r="F32" s="74">
        <v>0</v>
      </c>
      <c r="G32" s="74">
        <v>236092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1999034</v>
      </c>
      <c r="M32" s="74">
        <f t="shared" si="6"/>
        <v>251601</v>
      </c>
      <c r="N32" s="74">
        <v>233631</v>
      </c>
      <c r="O32" s="74">
        <v>0</v>
      </c>
      <c r="P32" s="74">
        <v>17970</v>
      </c>
      <c r="Q32" s="74">
        <v>0</v>
      </c>
      <c r="R32" s="74">
        <f t="shared" si="7"/>
        <v>120144</v>
      </c>
      <c r="S32" s="74">
        <v>0</v>
      </c>
      <c r="T32" s="74">
        <v>120144</v>
      </c>
      <c r="U32" s="74">
        <v>0</v>
      </c>
      <c r="V32" s="74">
        <v>0</v>
      </c>
      <c r="W32" s="74">
        <f t="shared" si="8"/>
        <v>1627289</v>
      </c>
      <c r="X32" s="74">
        <v>631747</v>
      </c>
      <c r="Y32" s="74">
        <v>887896</v>
      </c>
      <c r="Z32" s="74">
        <v>107646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2235126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126239</v>
      </c>
      <c r="AO32" s="74">
        <f t="shared" si="13"/>
        <v>17970</v>
      </c>
      <c r="AP32" s="74">
        <v>17970</v>
      </c>
      <c r="AQ32" s="74">
        <v>0</v>
      </c>
      <c r="AR32" s="74">
        <v>0</v>
      </c>
      <c r="AS32" s="74">
        <v>0</v>
      </c>
      <c r="AT32" s="74">
        <f t="shared" si="14"/>
        <v>34045</v>
      </c>
      <c r="AU32" s="74">
        <v>0</v>
      </c>
      <c r="AV32" s="74">
        <v>34045</v>
      </c>
      <c r="AW32" s="74">
        <v>0</v>
      </c>
      <c r="AX32" s="74">
        <v>0</v>
      </c>
      <c r="AY32" s="74">
        <f t="shared" si="15"/>
        <v>74224</v>
      </c>
      <c r="AZ32" s="74">
        <v>37878</v>
      </c>
      <c r="BA32" s="74">
        <v>36346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126239</v>
      </c>
      <c r="BH32" s="74">
        <f t="shared" si="17"/>
        <v>236092</v>
      </c>
      <c r="BI32" s="74">
        <f t="shared" si="18"/>
        <v>236092</v>
      </c>
      <c r="BJ32" s="74">
        <f t="shared" si="19"/>
        <v>0</v>
      </c>
      <c r="BK32" s="74">
        <f t="shared" si="20"/>
        <v>236092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2125273</v>
      </c>
      <c r="BQ32" s="74">
        <f t="shared" si="26"/>
        <v>269571</v>
      </c>
      <c r="BR32" s="74">
        <f t="shared" si="27"/>
        <v>251601</v>
      </c>
      <c r="BS32" s="74">
        <f t="shared" si="28"/>
        <v>0</v>
      </c>
      <c r="BT32" s="74">
        <f t="shared" si="29"/>
        <v>17970</v>
      </c>
      <c r="BU32" s="74">
        <f t="shared" si="30"/>
        <v>0</v>
      </c>
      <c r="BV32" s="74">
        <f t="shared" si="31"/>
        <v>154189</v>
      </c>
      <c r="BW32" s="74">
        <f t="shared" si="32"/>
        <v>0</v>
      </c>
      <c r="BX32" s="74">
        <f t="shared" si="33"/>
        <v>154189</v>
      </c>
      <c r="BY32" s="74">
        <f t="shared" si="34"/>
        <v>0</v>
      </c>
      <c r="BZ32" s="74">
        <f t="shared" si="35"/>
        <v>0</v>
      </c>
      <c r="CA32" s="74">
        <f t="shared" si="36"/>
        <v>1701513</v>
      </c>
      <c r="CB32" s="74">
        <f t="shared" si="37"/>
        <v>669625</v>
      </c>
      <c r="CC32" s="74">
        <f t="shared" si="38"/>
        <v>924242</v>
      </c>
      <c r="CD32" s="74">
        <f t="shared" si="39"/>
        <v>107646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0</v>
      </c>
      <c r="CI32" s="74">
        <f t="shared" si="44"/>
        <v>2361365</v>
      </c>
    </row>
    <row r="33" spans="1:87" s="50" customFormat="1" ht="12" customHeight="1">
      <c r="A33" s="53" t="s">
        <v>529</v>
      </c>
      <c r="B33" s="54" t="s">
        <v>581</v>
      </c>
      <c r="C33" s="53" t="s">
        <v>582</v>
      </c>
      <c r="D33" s="74">
        <f t="shared" si="3"/>
        <v>954450</v>
      </c>
      <c r="E33" s="74">
        <f t="shared" si="4"/>
        <v>954450</v>
      </c>
      <c r="F33" s="74">
        <v>0</v>
      </c>
      <c r="G33" s="74">
        <v>954450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1179200</v>
      </c>
      <c r="M33" s="74">
        <f t="shared" si="6"/>
        <v>107428</v>
      </c>
      <c r="N33" s="74">
        <v>68662</v>
      </c>
      <c r="O33" s="74">
        <v>23819</v>
      </c>
      <c r="P33" s="74">
        <v>14947</v>
      </c>
      <c r="Q33" s="74">
        <v>0</v>
      </c>
      <c r="R33" s="74">
        <f t="shared" si="7"/>
        <v>226649</v>
      </c>
      <c r="S33" s="74">
        <v>11720</v>
      </c>
      <c r="T33" s="74">
        <v>214665</v>
      </c>
      <c r="U33" s="74">
        <v>264</v>
      </c>
      <c r="V33" s="74">
        <v>0</v>
      </c>
      <c r="W33" s="74">
        <f t="shared" si="8"/>
        <v>845123</v>
      </c>
      <c r="X33" s="74">
        <v>192997</v>
      </c>
      <c r="Y33" s="74">
        <v>328393</v>
      </c>
      <c r="Z33" s="74">
        <v>316383</v>
      </c>
      <c r="AA33" s="74">
        <v>7350</v>
      </c>
      <c r="AB33" s="75">
        <v>0</v>
      </c>
      <c r="AC33" s="74">
        <v>0</v>
      </c>
      <c r="AD33" s="74">
        <v>0</v>
      </c>
      <c r="AE33" s="74">
        <f t="shared" si="9"/>
        <v>2133650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43397</v>
      </c>
      <c r="BE33" s="74">
        <v>0</v>
      </c>
      <c r="BF33" s="74">
        <v>0</v>
      </c>
      <c r="BG33" s="74">
        <f t="shared" si="16"/>
        <v>0</v>
      </c>
      <c r="BH33" s="74">
        <f t="shared" si="17"/>
        <v>954450</v>
      </c>
      <c r="BI33" s="74">
        <f t="shared" si="18"/>
        <v>954450</v>
      </c>
      <c r="BJ33" s="74">
        <f t="shared" si="19"/>
        <v>0</v>
      </c>
      <c r="BK33" s="74">
        <f t="shared" si="20"/>
        <v>954450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1179200</v>
      </c>
      <c r="BQ33" s="74">
        <f t="shared" si="26"/>
        <v>107428</v>
      </c>
      <c r="BR33" s="74">
        <f t="shared" si="27"/>
        <v>68662</v>
      </c>
      <c r="BS33" s="74">
        <f t="shared" si="28"/>
        <v>23819</v>
      </c>
      <c r="BT33" s="74">
        <f t="shared" si="29"/>
        <v>14947</v>
      </c>
      <c r="BU33" s="74">
        <f t="shared" si="30"/>
        <v>0</v>
      </c>
      <c r="BV33" s="74">
        <f t="shared" si="31"/>
        <v>226649</v>
      </c>
      <c r="BW33" s="74">
        <f t="shared" si="32"/>
        <v>11720</v>
      </c>
      <c r="BX33" s="74">
        <f t="shared" si="33"/>
        <v>214665</v>
      </c>
      <c r="BY33" s="74">
        <f t="shared" si="34"/>
        <v>264</v>
      </c>
      <c r="BZ33" s="74">
        <f t="shared" si="35"/>
        <v>0</v>
      </c>
      <c r="CA33" s="74">
        <f t="shared" si="36"/>
        <v>845123</v>
      </c>
      <c r="CB33" s="74">
        <f t="shared" si="37"/>
        <v>192997</v>
      </c>
      <c r="CC33" s="74">
        <f t="shared" si="38"/>
        <v>328393</v>
      </c>
      <c r="CD33" s="74">
        <f t="shared" si="39"/>
        <v>316383</v>
      </c>
      <c r="CE33" s="74">
        <f t="shared" si="40"/>
        <v>7350</v>
      </c>
      <c r="CF33" s="75">
        <f t="shared" si="41"/>
        <v>43397</v>
      </c>
      <c r="CG33" s="74">
        <f t="shared" si="42"/>
        <v>0</v>
      </c>
      <c r="CH33" s="74">
        <f t="shared" si="43"/>
        <v>0</v>
      </c>
      <c r="CI33" s="74">
        <f t="shared" si="44"/>
        <v>2133650</v>
      </c>
    </row>
    <row r="34" spans="1:87" s="50" customFormat="1" ht="12" customHeight="1">
      <c r="A34" s="53" t="s">
        <v>529</v>
      </c>
      <c r="B34" s="54" t="s">
        <v>583</v>
      </c>
      <c r="C34" s="53" t="s">
        <v>584</v>
      </c>
      <c r="D34" s="74">
        <f t="shared" si="3"/>
        <v>8473</v>
      </c>
      <c r="E34" s="74">
        <f t="shared" si="4"/>
        <v>8473</v>
      </c>
      <c r="F34" s="74">
        <v>0</v>
      </c>
      <c r="G34" s="74">
        <v>8473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999268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999268</v>
      </c>
      <c r="X34" s="74">
        <v>166519</v>
      </c>
      <c r="Y34" s="74">
        <v>613550</v>
      </c>
      <c r="Z34" s="74">
        <v>17043</v>
      </c>
      <c r="AA34" s="74">
        <v>202156</v>
      </c>
      <c r="AB34" s="75">
        <v>0</v>
      </c>
      <c r="AC34" s="74">
        <v>0</v>
      </c>
      <c r="AD34" s="74">
        <v>152</v>
      </c>
      <c r="AE34" s="74">
        <f t="shared" si="9"/>
        <v>1007893</v>
      </c>
      <c r="AF34" s="74">
        <f t="shared" si="10"/>
        <v>11492</v>
      </c>
      <c r="AG34" s="74">
        <f t="shared" si="11"/>
        <v>11492</v>
      </c>
      <c r="AH34" s="74">
        <v>0</v>
      </c>
      <c r="AI34" s="74">
        <v>10624</v>
      </c>
      <c r="AJ34" s="74">
        <v>0</v>
      </c>
      <c r="AK34" s="74">
        <v>868</v>
      </c>
      <c r="AL34" s="74">
        <v>0</v>
      </c>
      <c r="AM34" s="75">
        <v>0</v>
      </c>
      <c r="AN34" s="74">
        <f t="shared" si="12"/>
        <v>2478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2478</v>
      </c>
      <c r="AZ34" s="74">
        <v>0</v>
      </c>
      <c r="BA34" s="74">
        <v>0</v>
      </c>
      <c r="BB34" s="74">
        <v>0</v>
      </c>
      <c r="BC34" s="74">
        <v>2478</v>
      </c>
      <c r="BD34" s="75">
        <v>0</v>
      </c>
      <c r="BE34" s="74">
        <v>0</v>
      </c>
      <c r="BF34" s="74">
        <v>39722</v>
      </c>
      <c r="BG34" s="74">
        <f t="shared" si="16"/>
        <v>53692</v>
      </c>
      <c r="BH34" s="74">
        <f t="shared" si="17"/>
        <v>19965</v>
      </c>
      <c r="BI34" s="74">
        <f t="shared" si="18"/>
        <v>19965</v>
      </c>
      <c r="BJ34" s="74">
        <f t="shared" si="19"/>
        <v>0</v>
      </c>
      <c r="BK34" s="74">
        <f t="shared" si="20"/>
        <v>19097</v>
      </c>
      <c r="BL34" s="74">
        <f t="shared" si="21"/>
        <v>0</v>
      </c>
      <c r="BM34" s="74">
        <f t="shared" si="22"/>
        <v>868</v>
      </c>
      <c r="BN34" s="74">
        <f t="shared" si="23"/>
        <v>0</v>
      </c>
      <c r="BO34" s="75">
        <f t="shared" si="24"/>
        <v>0</v>
      </c>
      <c r="BP34" s="74">
        <f t="shared" si="25"/>
        <v>1001746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1001746</v>
      </c>
      <c r="CB34" s="74">
        <f t="shared" si="37"/>
        <v>166519</v>
      </c>
      <c r="CC34" s="74">
        <f t="shared" si="38"/>
        <v>613550</v>
      </c>
      <c r="CD34" s="74">
        <f t="shared" si="39"/>
        <v>17043</v>
      </c>
      <c r="CE34" s="74">
        <f t="shared" si="40"/>
        <v>204634</v>
      </c>
      <c r="CF34" s="75">
        <f t="shared" si="41"/>
        <v>0</v>
      </c>
      <c r="CG34" s="74">
        <f t="shared" si="42"/>
        <v>0</v>
      </c>
      <c r="CH34" s="74">
        <f t="shared" si="43"/>
        <v>39874</v>
      </c>
      <c r="CI34" s="74">
        <f t="shared" si="44"/>
        <v>1061585</v>
      </c>
    </row>
    <row r="35" spans="1:87" s="50" customFormat="1" ht="12" customHeight="1">
      <c r="A35" s="53" t="s">
        <v>529</v>
      </c>
      <c r="B35" s="54" t="s">
        <v>585</v>
      </c>
      <c r="C35" s="53" t="s">
        <v>586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870045</v>
      </c>
      <c r="M35" s="74">
        <f t="shared" si="6"/>
        <v>69820</v>
      </c>
      <c r="N35" s="74">
        <v>69820</v>
      </c>
      <c r="O35" s="74">
        <v>0</v>
      </c>
      <c r="P35" s="74">
        <v>0</v>
      </c>
      <c r="Q35" s="74">
        <v>0</v>
      </c>
      <c r="R35" s="74">
        <f t="shared" si="7"/>
        <v>240641</v>
      </c>
      <c r="S35" s="74">
        <v>3252</v>
      </c>
      <c r="T35" s="74">
        <v>224892</v>
      </c>
      <c r="U35" s="74">
        <v>12497</v>
      </c>
      <c r="V35" s="74">
        <v>0</v>
      </c>
      <c r="W35" s="74">
        <f t="shared" si="8"/>
        <v>559584</v>
      </c>
      <c r="X35" s="74">
        <v>197223</v>
      </c>
      <c r="Y35" s="74">
        <v>291281</v>
      </c>
      <c r="Z35" s="74">
        <v>71080</v>
      </c>
      <c r="AA35" s="74">
        <v>0</v>
      </c>
      <c r="AB35" s="75">
        <v>0</v>
      </c>
      <c r="AC35" s="74">
        <v>0</v>
      </c>
      <c r="AD35" s="74">
        <v>3066</v>
      </c>
      <c r="AE35" s="74">
        <f t="shared" si="9"/>
        <v>873111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135787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870045</v>
      </c>
      <c r="BQ35" s="74">
        <f t="shared" si="26"/>
        <v>69820</v>
      </c>
      <c r="BR35" s="74">
        <f t="shared" si="27"/>
        <v>69820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240641</v>
      </c>
      <c r="BW35" s="74">
        <f t="shared" si="32"/>
        <v>3252</v>
      </c>
      <c r="BX35" s="74">
        <f t="shared" si="33"/>
        <v>224892</v>
      </c>
      <c r="BY35" s="74">
        <f t="shared" si="34"/>
        <v>12497</v>
      </c>
      <c r="BZ35" s="74">
        <f t="shared" si="35"/>
        <v>0</v>
      </c>
      <c r="CA35" s="74">
        <f t="shared" si="36"/>
        <v>559584</v>
      </c>
      <c r="CB35" s="74">
        <f t="shared" si="37"/>
        <v>197223</v>
      </c>
      <c r="CC35" s="74">
        <f t="shared" si="38"/>
        <v>291281</v>
      </c>
      <c r="CD35" s="74">
        <f t="shared" si="39"/>
        <v>71080</v>
      </c>
      <c r="CE35" s="74">
        <f t="shared" si="40"/>
        <v>0</v>
      </c>
      <c r="CF35" s="75">
        <f t="shared" si="41"/>
        <v>135787</v>
      </c>
      <c r="CG35" s="74">
        <f t="shared" si="42"/>
        <v>0</v>
      </c>
      <c r="CH35" s="74">
        <f t="shared" si="43"/>
        <v>3066</v>
      </c>
      <c r="CI35" s="74">
        <f t="shared" si="44"/>
        <v>873111</v>
      </c>
    </row>
    <row r="36" spans="1:87" s="50" customFormat="1" ht="12" customHeight="1">
      <c r="A36" s="53" t="s">
        <v>529</v>
      </c>
      <c r="B36" s="54" t="s">
        <v>587</v>
      </c>
      <c r="C36" s="53" t="s">
        <v>588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62779</v>
      </c>
      <c r="L36" s="74">
        <f t="shared" si="5"/>
        <v>52791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52791</v>
      </c>
      <c r="X36" s="74">
        <v>1112</v>
      </c>
      <c r="Y36" s="74">
        <v>19</v>
      </c>
      <c r="Z36" s="74">
        <v>0</v>
      </c>
      <c r="AA36" s="74">
        <v>51660</v>
      </c>
      <c r="AB36" s="75">
        <v>675343</v>
      </c>
      <c r="AC36" s="74">
        <v>0</v>
      </c>
      <c r="AD36" s="74">
        <v>0</v>
      </c>
      <c r="AE36" s="74">
        <f t="shared" si="9"/>
        <v>52791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94416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62779</v>
      </c>
      <c r="BP36" s="74">
        <f t="shared" si="25"/>
        <v>52791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52791</v>
      </c>
      <c r="CB36" s="74">
        <f t="shared" si="37"/>
        <v>1112</v>
      </c>
      <c r="CC36" s="74">
        <f t="shared" si="38"/>
        <v>19</v>
      </c>
      <c r="CD36" s="74">
        <f t="shared" si="39"/>
        <v>0</v>
      </c>
      <c r="CE36" s="74">
        <f t="shared" si="40"/>
        <v>51660</v>
      </c>
      <c r="CF36" s="75">
        <f t="shared" si="41"/>
        <v>769759</v>
      </c>
      <c r="CG36" s="74">
        <f t="shared" si="42"/>
        <v>0</v>
      </c>
      <c r="CH36" s="74">
        <f t="shared" si="43"/>
        <v>0</v>
      </c>
      <c r="CI36" s="74">
        <f t="shared" si="44"/>
        <v>52791</v>
      </c>
    </row>
    <row r="37" spans="1:87" s="50" customFormat="1" ht="12" customHeight="1">
      <c r="A37" s="53" t="s">
        <v>529</v>
      </c>
      <c r="B37" s="54" t="s">
        <v>589</v>
      </c>
      <c r="C37" s="53" t="s">
        <v>590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31793</v>
      </c>
      <c r="L37" s="74">
        <f t="shared" si="5"/>
        <v>35826</v>
      </c>
      <c r="M37" s="74">
        <f t="shared" si="6"/>
        <v>28345</v>
      </c>
      <c r="N37" s="74">
        <v>28345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7481</v>
      </c>
      <c r="X37" s="74">
        <v>0</v>
      </c>
      <c r="Y37" s="74">
        <v>0</v>
      </c>
      <c r="Z37" s="74">
        <v>0</v>
      </c>
      <c r="AA37" s="74">
        <v>7481</v>
      </c>
      <c r="AB37" s="75">
        <v>441991</v>
      </c>
      <c r="AC37" s="74">
        <v>0</v>
      </c>
      <c r="AD37" s="74">
        <v>0</v>
      </c>
      <c r="AE37" s="74">
        <f t="shared" si="9"/>
        <v>35826</v>
      </c>
      <c r="AF37" s="74">
        <f t="shared" si="10"/>
        <v>9850</v>
      </c>
      <c r="AG37" s="74">
        <f t="shared" si="11"/>
        <v>9850</v>
      </c>
      <c r="AH37" s="74">
        <v>9850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6878</v>
      </c>
      <c r="AO37" s="74">
        <f t="shared" si="13"/>
        <v>6878</v>
      </c>
      <c r="AP37" s="74">
        <v>6878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47632</v>
      </c>
      <c r="BE37" s="74">
        <v>0</v>
      </c>
      <c r="BF37" s="74">
        <v>0</v>
      </c>
      <c r="BG37" s="74">
        <f t="shared" si="16"/>
        <v>16728</v>
      </c>
      <c r="BH37" s="74">
        <f t="shared" si="17"/>
        <v>9850</v>
      </c>
      <c r="BI37" s="74">
        <f t="shared" si="18"/>
        <v>9850</v>
      </c>
      <c r="BJ37" s="74">
        <f t="shared" si="19"/>
        <v>9850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31793</v>
      </c>
      <c r="BP37" s="74">
        <f t="shared" si="25"/>
        <v>42704</v>
      </c>
      <c r="BQ37" s="74">
        <f t="shared" si="26"/>
        <v>35223</v>
      </c>
      <c r="BR37" s="74">
        <f t="shared" si="27"/>
        <v>35223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7481</v>
      </c>
      <c r="CB37" s="74">
        <f t="shared" si="37"/>
        <v>0</v>
      </c>
      <c r="CC37" s="74">
        <f t="shared" si="38"/>
        <v>0</v>
      </c>
      <c r="CD37" s="74">
        <f t="shared" si="39"/>
        <v>0</v>
      </c>
      <c r="CE37" s="74">
        <f t="shared" si="40"/>
        <v>7481</v>
      </c>
      <c r="CF37" s="75">
        <f t="shared" si="41"/>
        <v>489623</v>
      </c>
      <c r="CG37" s="74">
        <f t="shared" si="42"/>
        <v>0</v>
      </c>
      <c r="CH37" s="74">
        <f t="shared" si="43"/>
        <v>0</v>
      </c>
      <c r="CI37" s="74">
        <f t="shared" si="44"/>
        <v>52554</v>
      </c>
    </row>
    <row r="38" spans="1:87" s="50" customFormat="1" ht="12" customHeight="1">
      <c r="A38" s="53" t="s">
        <v>529</v>
      </c>
      <c r="B38" s="54" t="s">
        <v>591</v>
      </c>
      <c r="C38" s="53" t="s">
        <v>592</v>
      </c>
      <c r="D38" s="74">
        <f t="shared" si="3"/>
        <v>52448</v>
      </c>
      <c r="E38" s="74">
        <f t="shared" si="4"/>
        <v>52448</v>
      </c>
      <c r="F38" s="74">
        <v>0</v>
      </c>
      <c r="G38" s="74">
        <v>51870</v>
      </c>
      <c r="H38" s="74">
        <v>0</v>
      </c>
      <c r="I38" s="74">
        <v>578</v>
      </c>
      <c r="J38" s="74">
        <v>0</v>
      </c>
      <c r="K38" s="75">
        <v>0</v>
      </c>
      <c r="L38" s="74">
        <f t="shared" si="5"/>
        <v>635489</v>
      </c>
      <c r="M38" s="74">
        <f t="shared" si="6"/>
        <v>56104</v>
      </c>
      <c r="N38" s="74">
        <v>56104</v>
      </c>
      <c r="O38" s="74"/>
      <c r="P38" s="74"/>
      <c r="Q38" s="74"/>
      <c r="R38" s="74">
        <f t="shared" si="7"/>
        <v>81866</v>
      </c>
      <c r="S38" s="74">
        <v>1859</v>
      </c>
      <c r="T38" s="74">
        <v>74267</v>
      </c>
      <c r="U38" s="74">
        <v>5740</v>
      </c>
      <c r="V38" s="74">
        <v>0</v>
      </c>
      <c r="W38" s="74">
        <f t="shared" si="8"/>
        <v>486462</v>
      </c>
      <c r="X38" s="74">
        <v>229289</v>
      </c>
      <c r="Y38" s="74">
        <v>108150</v>
      </c>
      <c r="Z38" s="74">
        <v>138578</v>
      </c>
      <c r="AA38" s="74">
        <v>10445</v>
      </c>
      <c r="AB38" s="75">
        <v>0</v>
      </c>
      <c r="AC38" s="74">
        <v>11057</v>
      </c>
      <c r="AD38" s="74">
        <v>9615</v>
      </c>
      <c r="AE38" s="74">
        <f t="shared" si="9"/>
        <v>697552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7583</v>
      </c>
      <c r="AO38" s="74">
        <f t="shared" si="13"/>
        <v>7583</v>
      </c>
      <c r="AP38" s="74">
        <v>7583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75071</v>
      </c>
      <c r="BE38" s="74">
        <v>0</v>
      </c>
      <c r="BF38" s="74">
        <v>0</v>
      </c>
      <c r="BG38" s="74">
        <f t="shared" si="16"/>
        <v>7583</v>
      </c>
      <c r="BH38" s="74">
        <f t="shared" si="17"/>
        <v>52448</v>
      </c>
      <c r="BI38" s="74">
        <f t="shared" si="18"/>
        <v>52448</v>
      </c>
      <c r="BJ38" s="74">
        <f t="shared" si="19"/>
        <v>0</v>
      </c>
      <c r="BK38" s="74">
        <f t="shared" si="20"/>
        <v>51870</v>
      </c>
      <c r="BL38" s="74">
        <f t="shared" si="21"/>
        <v>0</v>
      </c>
      <c r="BM38" s="74">
        <f t="shared" si="22"/>
        <v>578</v>
      </c>
      <c r="BN38" s="74">
        <f t="shared" si="23"/>
        <v>0</v>
      </c>
      <c r="BO38" s="75">
        <f t="shared" si="24"/>
        <v>0</v>
      </c>
      <c r="BP38" s="74">
        <f t="shared" si="25"/>
        <v>643072</v>
      </c>
      <c r="BQ38" s="74">
        <f t="shared" si="26"/>
        <v>63687</v>
      </c>
      <c r="BR38" s="74">
        <f t="shared" si="27"/>
        <v>63687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81866</v>
      </c>
      <c r="BW38" s="74">
        <f t="shared" si="32"/>
        <v>1859</v>
      </c>
      <c r="BX38" s="74">
        <f t="shared" si="33"/>
        <v>74267</v>
      </c>
      <c r="BY38" s="74">
        <f t="shared" si="34"/>
        <v>5740</v>
      </c>
      <c r="BZ38" s="74">
        <f t="shared" si="35"/>
        <v>0</v>
      </c>
      <c r="CA38" s="74">
        <f t="shared" si="36"/>
        <v>486462</v>
      </c>
      <c r="CB38" s="74">
        <f t="shared" si="37"/>
        <v>229289</v>
      </c>
      <c r="CC38" s="74">
        <f t="shared" si="38"/>
        <v>108150</v>
      </c>
      <c r="CD38" s="74">
        <f t="shared" si="39"/>
        <v>138578</v>
      </c>
      <c r="CE38" s="74">
        <f t="shared" si="40"/>
        <v>10445</v>
      </c>
      <c r="CF38" s="75">
        <f t="shared" si="41"/>
        <v>75071</v>
      </c>
      <c r="CG38" s="74">
        <f t="shared" si="42"/>
        <v>11057</v>
      </c>
      <c r="CH38" s="74">
        <f t="shared" si="43"/>
        <v>9615</v>
      </c>
      <c r="CI38" s="74">
        <f t="shared" si="44"/>
        <v>705135</v>
      </c>
    </row>
    <row r="39" spans="1:87" s="50" customFormat="1" ht="12" customHeight="1">
      <c r="A39" s="53" t="s">
        <v>529</v>
      </c>
      <c r="B39" s="54" t="s">
        <v>593</v>
      </c>
      <c r="C39" s="53" t="s">
        <v>594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532318</v>
      </c>
      <c r="M39" s="74">
        <f t="shared" si="6"/>
        <v>79769</v>
      </c>
      <c r="N39" s="74">
        <v>30659</v>
      </c>
      <c r="O39" s="74">
        <v>11535</v>
      </c>
      <c r="P39" s="74">
        <v>28625</v>
      </c>
      <c r="Q39" s="74">
        <v>8950</v>
      </c>
      <c r="R39" s="74">
        <f t="shared" si="7"/>
        <v>34739</v>
      </c>
      <c r="S39" s="74">
        <v>11894</v>
      </c>
      <c r="T39" s="74">
        <v>18992</v>
      </c>
      <c r="U39" s="74">
        <v>3853</v>
      </c>
      <c r="V39" s="74">
        <v>17213</v>
      </c>
      <c r="W39" s="74">
        <f t="shared" si="8"/>
        <v>400597</v>
      </c>
      <c r="X39" s="74">
        <v>112505</v>
      </c>
      <c r="Y39" s="74">
        <v>274500</v>
      </c>
      <c r="Z39" s="74">
        <v>2080</v>
      </c>
      <c r="AA39" s="74">
        <v>11512</v>
      </c>
      <c r="AB39" s="75">
        <v>203032</v>
      </c>
      <c r="AC39" s="74">
        <v>0</v>
      </c>
      <c r="AD39" s="74">
        <v>0</v>
      </c>
      <c r="AE39" s="74">
        <f t="shared" si="9"/>
        <v>532318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203466</v>
      </c>
      <c r="AO39" s="74">
        <f t="shared" si="13"/>
        <v>117808</v>
      </c>
      <c r="AP39" s="74">
        <v>26747</v>
      </c>
      <c r="AQ39" s="74">
        <v>54370</v>
      </c>
      <c r="AR39" s="74">
        <v>36691</v>
      </c>
      <c r="AS39" s="74">
        <v>0</v>
      </c>
      <c r="AT39" s="74">
        <f t="shared" si="14"/>
        <v>37115</v>
      </c>
      <c r="AU39" s="74">
        <v>6354</v>
      </c>
      <c r="AV39" s="74">
        <v>30585</v>
      </c>
      <c r="AW39" s="74">
        <v>176</v>
      </c>
      <c r="AX39" s="74">
        <v>0</v>
      </c>
      <c r="AY39" s="74">
        <f t="shared" si="15"/>
        <v>48543</v>
      </c>
      <c r="AZ39" s="74">
        <v>20921</v>
      </c>
      <c r="BA39" s="74">
        <v>0</v>
      </c>
      <c r="BB39" s="74">
        <v>2415</v>
      </c>
      <c r="BC39" s="74">
        <v>25207</v>
      </c>
      <c r="BD39" s="75">
        <v>37561</v>
      </c>
      <c r="BE39" s="74">
        <v>0</v>
      </c>
      <c r="BF39" s="74">
        <v>0</v>
      </c>
      <c r="BG39" s="74">
        <f t="shared" si="16"/>
        <v>203466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735784</v>
      </c>
      <c r="BQ39" s="74">
        <f t="shared" si="26"/>
        <v>197577</v>
      </c>
      <c r="BR39" s="74">
        <f t="shared" si="27"/>
        <v>57406</v>
      </c>
      <c r="BS39" s="74">
        <f t="shared" si="28"/>
        <v>65905</v>
      </c>
      <c r="BT39" s="74">
        <f t="shared" si="29"/>
        <v>65316</v>
      </c>
      <c r="BU39" s="74">
        <f t="shared" si="30"/>
        <v>8950</v>
      </c>
      <c r="BV39" s="74">
        <f t="shared" si="31"/>
        <v>71854</v>
      </c>
      <c r="BW39" s="74">
        <f t="shared" si="32"/>
        <v>18248</v>
      </c>
      <c r="BX39" s="74">
        <f t="shared" si="33"/>
        <v>49577</v>
      </c>
      <c r="BY39" s="74">
        <f t="shared" si="34"/>
        <v>4029</v>
      </c>
      <c r="BZ39" s="74">
        <f t="shared" si="35"/>
        <v>17213</v>
      </c>
      <c r="CA39" s="74">
        <f t="shared" si="36"/>
        <v>449140</v>
      </c>
      <c r="CB39" s="74">
        <f t="shared" si="37"/>
        <v>133426</v>
      </c>
      <c r="CC39" s="74">
        <f t="shared" si="38"/>
        <v>274500</v>
      </c>
      <c r="CD39" s="74">
        <f t="shared" si="39"/>
        <v>4495</v>
      </c>
      <c r="CE39" s="74">
        <f t="shared" si="40"/>
        <v>36719</v>
      </c>
      <c r="CF39" s="75">
        <f t="shared" si="41"/>
        <v>240593</v>
      </c>
      <c r="CG39" s="74">
        <f t="shared" si="42"/>
        <v>0</v>
      </c>
      <c r="CH39" s="74">
        <f t="shared" si="43"/>
        <v>0</v>
      </c>
      <c r="CI39" s="74">
        <f t="shared" si="44"/>
        <v>735784</v>
      </c>
    </row>
    <row r="40" spans="1:87" s="50" customFormat="1" ht="12" customHeight="1">
      <c r="A40" s="53" t="s">
        <v>529</v>
      </c>
      <c r="B40" s="54" t="s">
        <v>595</v>
      </c>
      <c r="C40" s="53" t="s">
        <v>596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0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244442</v>
      </c>
      <c r="AC40" s="74">
        <v>0</v>
      </c>
      <c r="AD40" s="74">
        <v>0</v>
      </c>
      <c r="AE40" s="74">
        <f aca="true" t="shared" si="51" ref="AE40:AE71">+SUM(D40,L40,AD40)</f>
        <v>0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40562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aca="true" t="shared" si="59" ref="BH40:BH61">SUM(D40,AF40)</f>
        <v>0</v>
      </c>
      <c r="BI40" s="74">
        <f aca="true" t="shared" si="60" ref="BI40:BI61">SUM(E40,AG40)</f>
        <v>0</v>
      </c>
      <c r="BJ40" s="74">
        <f aca="true" t="shared" si="61" ref="BJ40:BJ61">SUM(F40,AH40)</f>
        <v>0</v>
      </c>
      <c r="BK40" s="74">
        <f aca="true" t="shared" si="62" ref="BK40:BK61">SUM(G40,AI40)</f>
        <v>0</v>
      </c>
      <c r="BL40" s="74">
        <f aca="true" t="shared" si="63" ref="BL40:BL61">SUM(H40,AJ40)</f>
        <v>0</v>
      </c>
      <c r="BM40" s="74">
        <f aca="true" t="shared" si="64" ref="BM40:BM61">SUM(I40,AK40)</f>
        <v>0</v>
      </c>
      <c r="BN40" s="74">
        <f aca="true" t="shared" si="65" ref="BN40:BN61">SUM(J40,AL40)</f>
        <v>0</v>
      </c>
      <c r="BO40" s="75">
        <f aca="true" t="shared" si="66" ref="BO40:BO61">SUM(K40,AM40)</f>
        <v>0</v>
      </c>
      <c r="BP40" s="74">
        <f aca="true" t="shared" si="67" ref="BP40:BP61">SUM(L40,AN40)</f>
        <v>0</v>
      </c>
      <c r="BQ40" s="74">
        <f aca="true" t="shared" si="68" ref="BQ40:BQ61">SUM(M40,AO40)</f>
        <v>0</v>
      </c>
      <c r="BR40" s="74">
        <f aca="true" t="shared" si="69" ref="BR40:BR61">SUM(N40,AP40)</f>
        <v>0</v>
      </c>
      <c r="BS40" s="74">
        <f aca="true" t="shared" si="70" ref="BS40:BS61">SUM(O40,AQ40)</f>
        <v>0</v>
      </c>
      <c r="BT40" s="74">
        <f aca="true" t="shared" si="71" ref="BT40:BT61">SUM(P40,AR40)</f>
        <v>0</v>
      </c>
      <c r="BU40" s="74">
        <f aca="true" t="shared" si="72" ref="BU40:BU61">SUM(Q40,AS40)</f>
        <v>0</v>
      </c>
      <c r="BV40" s="74">
        <f aca="true" t="shared" si="73" ref="BV40:BV61">SUM(R40,AT40)</f>
        <v>0</v>
      </c>
      <c r="BW40" s="74">
        <f aca="true" t="shared" si="74" ref="BW40:BW61">SUM(S40,AU40)</f>
        <v>0</v>
      </c>
      <c r="BX40" s="74">
        <f aca="true" t="shared" si="75" ref="BX40:BX61">SUM(T40,AV40)</f>
        <v>0</v>
      </c>
      <c r="BY40" s="74">
        <f aca="true" t="shared" si="76" ref="BY40:BY61">SUM(U40,AW40)</f>
        <v>0</v>
      </c>
      <c r="BZ40" s="74">
        <f aca="true" t="shared" si="77" ref="BZ40:BZ61">SUM(V40,AX40)</f>
        <v>0</v>
      </c>
      <c r="CA40" s="74">
        <f aca="true" t="shared" si="78" ref="CA40:CA61">SUM(W40,AY40)</f>
        <v>0</v>
      </c>
      <c r="CB40" s="74">
        <f aca="true" t="shared" si="79" ref="CB40:CB61">SUM(X40,AZ40)</f>
        <v>0</v>
      </c>
      <c r="CC40" s="74">
        <f aca="true" t="shared" si="80" ref="CC40:CC61">SUM(Y40,BA40)</f>
        <v>0</v>
      </c>
      <c r="CD40" s="74">
        <f aca="true" t="shared" si="81" ref="CD40:CD61">SUM(Z40,BB40)</f>
        <v>0</v>
      </c>
      <c r="CE40" s="74">
        <f aca="true" t="shared" si="82" ref="CE40:CE61">SUM(AA40,BC40)</f>
        <v>0</v>
      </c>
      <c r="CF40" s="75">
        <f aca="true" t="shared" si="83" ref="CF40:CF61">SUM(AB40,BD40)</f>
        <v>285004</v>
      </c>
      <c r="CG40" s="74">
        <f aca="true" t="shared" si="84" ref="CG40:CG61">SUM(AC40,BE40)</f>
        <v>0</v>
      </c>
      <c r="CH40" s="74">
        <f aca="true" t="shared" si="85" ref="CH40:CH61">SUM(AD40,BF40)</f>
        <v>0</v>
      </c>
      <c r="CI40" s="74">
        <f aca="true" t="shared" si="86" ref="CI40:CI61">SUM(AE40,BG40)</f>
        <v>0</v>
      </c>
    </row>
    <row r="41" spans="1:87" s="50" customFormat="1" ht="12" customHeight="1">
      <c r="A41" s="53" t="s">
        <v>529</v>
      </c>
      <c r="B41" s="54" t="s">
        <v>597</v>
      </c>
      <c r="C41" s="53" t="s">
        <v>598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72093</v>
      </c>
      <c r="L41" s="74">
        <f t="shared" si="47"/>
        <v>151642</v>
      </c>
      <c r="M41" s="74">
        <f t="shared" si="48"/>
        <v>41581</v>
      </c>
      <c r="N41" s="74">
        <v>9093</v>
      </c>
      <c r="O41" s="74">
        <v>32488</v>
      </c>
      <c r="P41" s="74">
        <v>0</v>
      </c>
      <c r="Q41" s="74">
        <v>0</v>
      </c>
      <c r="R41" s="74">
        <f t="shared" si="49"/>
        <v>15072</v>
      </c>
      <c r="S41" s="74">
        <v>8573</v>
      </c>
      <c r="T41" s="74">
        <v>0</v>
      </c>
      <c r="U41" s="74">
        <v>6499</v>
      </c>
      <c r="V41" s="74">
        <v>0</v>
      </c>
      <c r="W41" s="74">
        <f t="shared" si="50"/>
        <v>94989</v>
      </c>
      <c r="X41" s="74">
        <v>82598</v>
      </c>
      <c r="Y41" s="74">
        <v>12391</v>
      </c>
      <c r="Z41" s="74">
        <v>0</v>
      </c>
      <c r="AA41" s="74">
        <v>0</v>
      </c>
      <c r="AB41" s="75">
        <v>486105</v>
      </c>
      <c r="AC41" s="74">
        <v>0</v>
      </c>
      <c r="AD41" s="74">
        <v>7379</v>
      </c>
      <c r="AE41" s="74">
        <f t="shared" si="51"/>
        <v>159021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9877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144251</v>
      </c>
      <c r="BE41" s="74">
        <v>0</v>
      </c>
      <c r="BF41" s="74">
        <v>0</v>
      </c>
      <c r="BG41" s="74">
        <f t="shared" si="58"/>
        <v>0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81970</v>
      </c>
      <c r="BP41" s="74">
        <f t="shared" si="67"/>
        <v>151642</v>
      </c>
      <c r="BQ41" s="74">
        <f t="shared" si="68"/>
        <v>41581</v>
      </c>
      <c r="BR41" s="74">
        <f t="shared" si="69"/>
        <v>9093</v>
      </c>
      <c r="BS41" s="74">
        <f t="shared" si="70"/>
        <v>32488</v>
      </c>
      <c r="BT41" s="74">
        <f t="shared" si="71"/>
        <v>0</v>
      </c>
      <c r="BU41" s="74">
        <f t="shared" si="72"/>
        <v>0</v>
      </c>
      <c r="BV41" s="74">
        <f t="shared" si="73"/>
        <v>15072</v>
      </c>
      <c r="BW41" s="74">
        <f t="shared" si="74"/>
        <v>8573</v>
      </c>
      <c r="BX41" s="74">
        <f t="shared" si="75"/>
        <v>0</v>
      </c>
      <c r="BY41" s="74">
        <f t="shared" si="76"/>
        <v>6499</v>
      </c>
      <c r="BZ41" s="74">
        <f t="shared" si="77"/>
        <v>0</v>
      </c>
      <c r="CA41" s="74">
        <f t="shared" si="78"/>
        <v>94989</v>
      </c>
      <c r="CB41" s="74">
        <f t="shared" si="79"/>
        <v>82598</v>
      </c>
      <c r="CC41" s="74">
        <f t="shared" si="80"/>
        <v>12391</v>
      </c>
      <c r="CD41" s="74">
        <f t="shared" si="81"/>
        <v>0</v>
      </c>
      <c r="CE41" s="74">
        <f t="shared" si="82"/>
        <v>0</v>
      </c>
      <c r="CF41" s="75">
        <f t="shared" si="83"/>
        <v>630356</v>
      </c>
      <c r="CG41" s="74">
        <f t="shared" si="84"/>
        <v>0</v>
      </c>
      <c r="CH41" s="74">
        <f t="shared" si="85"/>
        <v>7379</v>
      </c>
      <c r="CI41" s="74">
        <f t="shared" si="86"/>
        <v>159021</v>
      </c>
    </row>
    <row r="42" spans="1:87" s="50" customFormat="1" ht="12" customHeight="1">
      <c r="A42" s="53" t="s">
        <v>529</v>
      </c>
      <c r="B42" s="54" t="s">
        <v>599</v>
      </c>
      <c r="C42" s="53" t="s">
        <v>600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70089</v>
      </c>
      <c r="M42" s="74">
        <f t="shared" si="48"/>
        <v>30442</v>
      </c>
      <c r="N42" s="74">
        <v>30442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39647</v>
      </c>
      <c r="X42" s="74">
        <v>38984</v>
      </c>
      <c r="Y42" s="74">
        <v>663</v>
      </c>
      <c r="Z42" s="74">
        <v>0</v>
      </c>
      <c r="AA42" s="74">
        <v>0</v>
      </c>
      <c r="AB42" s="75">
        <v>618166</v>
      </c>
      <c r="AC42" s="74">
        <v>0</v>
      </c>
      <c r="AD42" s="74">
        <v>0</v>
      </c>
      <c r="AE42" s="74">
        <f t="shared" si="51"/>
        <v>70089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621</v>
      </c>
      <c r="AO42" s="74">
        <f t="shared" si="55"/>
        <v>621</v>
      </c>
      <c r="AP42" s="74">
        <v>621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1538</v>
      </c>
      <c r="BE42" s="74">
        <v>0</v>
      </c>
      <c r="BF42" s="74">
        <v>0</v>
      </c>
      <c r="BG42" s="74">
        <f t="shared" si="58"/>
        <v>621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0</v>
      </c>
      <c r="BP42" s="74">
        <f t="shared" si="67"/>
        <v>70710</v>
      </c>
      <c r="BQ42" s="74">
        <f t="shared" si="68"/>
        <v>31063</v>
      </c>
      <c r="BR42" s="74">
        <f t="shared" si="69"/>
        <v>31063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0</v>
      </c>
      <c r="BW42" s="74">
        <f t="shared" si="74"/>
        <v>0</v>
      </c>
      <c r="BX42" s="74">
        <f t="shared" si="75"/>
        <v>0</v>
      </c>
      <c r="BY42" s="74">
        <f t="shared" si="76"/>
        <v>0</v>
      </c>
      <c r="BZ42" s="74">
        <f t="shared" si="77"/>
        <v>0</v>
      </c>
      <c r="CA42" s="74">
        <f t="shared" si="78"/>
        <v>39647</v>
      </c>
      <c r="CB42" s="74">
        <f t="shared" si="79"/>
        <v>38984</v>
      </c>
      <c r="CC42" s="74">
        <f t="shared" si="80"/>
        <v>663</v>
      </c>
      <c r="CD42" s="74">
        <f t="shared" si="81"/>
        <v>0</v>
      </c>
      <c r="CE42" s="74">
        <f t="shared" si="82"/>
        <v>0</v>
      </c>
      <c r="CF42" s="75">
        <f t="shared" si="83"/>
        <v>619704</v>
      </c>
      <c r="CG42" s="74">
        <f t="shared" si="84"/>
        <v>0</v>
      </c>
      <c r="CH42" s="74">
        <f t="shared" si="85"/>
        <v>0</v>
      </c>
      <c r="CI42" s="74">
        <f t="shared" si="86"/>
        <v>70710</v>
      </c>
    </row>
    <row r="43" spans="1:87" s="50" customFormat="1" ht="12" customHeight="1">
      <c r="A43" s="53" t="s">
        <v>529</v>
      </c>
      <c r="B43" s="54" t="s">
        <v>601</v>
      </c>
      <c r="C43" s="53" t="s">
        <v>602</v>
      </c>
      <c r="D43" s="74">
        <f t="shared" si="45"/>
        <v>74075</v>
      </c>
      <c r="E43" s="74">
        <f t="shared" si="46"/>
        <v>74075</v>
      </c>
      <c r="F43" s="74">
        <v>0</v>
      </c>
      <c r="G43" s="74">
        <v>64365</v>
      </c>
      <c r="H43" s="74">
        <v>9710</v>
      </c>
      <c r="I43" s="74">
        <v>0</v>
      </c>
      <c r="J43" s="74">
        <v>0</v>
      </c>
      <c r="K43" s="75">
        <v>0</v>
      </c>
      <c r="L43" s="74">
        <f t="shared" si="47"/>
        <v>498011</v>
      </c>
      <c r="M43" s="74">
        <f t="shared" si="48"/>
        <v>122988</v>
      </c>
      <c r="N43" s="74">
        <v>31620</v>
      </c>
      <c r="O43" s="74">
        <v>18972</v>
      </c>
      <c r="P43" s="74">
        <v>66072</v>
      </c>
      <c r="Q43" s="74">
        <v>6324</v>
      </c>
      <c r="R43" s="74">
        <f t="shared" si="49"/>
        <v>35717</v>
      </c>
      <c r="S43" s="74">
        <v>6206</v>
      </c>
      <c r="T43" s="74">
        <v>29322</v>
      </c>
      <c r="U43" s="74">
        <v>189</v>
      </c>
      <c r="V43" s="74">
        <v>618</v>
      </c>
      <c r="W43" s="74">
        <f t="shared" si="50"/>
        <v>338688</v>
      </c>
      <c r="X43" s="74">
        <v>93230</v>
      </c>
      <c r="Y43" s="74">
        <v>244191</v>
      </c>
      <c r="Z43" s="74">
        <v>1267</v>
      </c>
      <c r="AA43" s="74">
        <v>0</v>
      </c>
      <c r="AB43" s="75">
        <v>0</v>
      </c>
      <c r="AC43" s="74">
        <v>0</v>
      </c>
      <c r="AD43" s="74">
        <v>940</v>
      </c>
      <c r="AE43" s="74">
        <f t="shared" si="51"/>
        <v>573026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133405</v>
      </c>
      <c r="BE43" s="74">
        <v>0</v>
      </c>
      <c r="BF43" s="74">
        <v>0</v>
      </c>
      <c r="BG43" s="74">
        <f t="shared" si="58"/>
        <v>0</v>
      </c>
      <c r="BH43" s="74">
        <f t="shared" si="59"/>
        <v>74075</v>
      </c>
      <c r="BI43" s="74">
        <f t="shared" si="60"/>
        <v>74075</v>
      </c>
      <c r="BJ43" s="74">
        <f t="shared" si="61"/>
        <v>0</v>
      </c>
      <c r="BK43" s="74">
        <f t="shared" si="62"/>
        <v>64365</v>
      </c>
      <c r="BL43" s="74">
        <f t="shared" si="63"/>
        <v>9710</v>
      </c>
      <c r="BM43" s="74">
        <f t="shared" si="64"/>
        <v>0</v>
      </c>
      <c r="BN43" s="74">
        <f t="shared" si="65"/>
        <v>0</v>
      </c>
      <c r="BO43" s="75">
        <f t="shared" si="66"/>
        <v>0</v>
      </c>
      <c r="BP43" s="74">
        <f t="shared" si="67"/>
        <v>498011</v>
      </c>
      <c r="BQ43" s="74">
        <f t="shared" si="68"/>
        <v>122988</v>
      </c>
      <c r="BR43" s="74">
        <f t="shared" si="69"/>
        <v>31620</v>
      </c>
      <c r="BS43" s="74">
        <f t="shared" si="70"/>
        <v>18972</v>
      </c>
      <c r="BT43" s="74">
        <f t="shared" si="71"/>
        <v>66072</v>
      </c>
      <c r="BU43" s="74">
        <f t="shared" si="72"/>
        <v>6324</v>
      </c>
      <c r="BV43" s="74">
        <f t="shared" si="73"/>
        <v>35717</v>
      </c>
      <c r="BW43" s="74">
        <f t="shared" si="74"/>
        <v>6206</v>
      </c>
      <c r="BX43" s="74">
        <f t="shared" si="75"/>
        <v>29322</v>
      </c>
      <c r="BY43" s="74">
        <f t="shared" si="76"/>
        <v>189</v>
      </c>
      <c r="BZ43" s="74">
        <f t="shared" si="77"/>
        <v>618</v>
      </c>
      <c r="CA43" s="74">
        <f t="shared" si="78"/>
        <v>338688</v>
      </c>
      <c r="CB43" s="74">
        <f t="shared" si="79"/>
        <v>93230</v>
      </c>
      <c r="CC43" s="74">
        <f t="shared" si="80"/>
        <v>244191</v>
      </c>
      <c r="CD43" s="74">
        <f t="shared" si="81"/>
        <v>1267</v>
      </c>
      <c r="CE43" s="74">
        <f t="shared" si="82"/>
        <v>0</v>
      </c>
      <c r="CF43" s="75">
        <f t="shared" si="83"/>
        <v>133405</v>
      </c>
      <c r="CG43" s="74">
        <f t="shared" si="84"/>
        <v>0</v>
      </c>
      <c r="CH43" s="74">
        <f t="shared" si="85"/>
        <v>940</v>
      </c>
      <c r="CI43" s="74">
        <f t="shared" si="86"/>
        <v>573026</v>
      </c>
    </row>
    <row r="44" spans="1:87" s="50" customFormat="1" ht="12" customHeight="1">
      <c r="A44" s="53" t="s">
        <v>529</v>
      </c>
      <c r="B44" s="54" t="s">
        <v>603</v>
      </c>
      <c r="C44" s="53" t="s">
        <v>604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93001</v>
      </c>
      <c r="M44" s="74">
        <f t="shared" si="48"/>
        <v>31946</v>
      </c>
      <c r="N44" s="74">
        <v>31946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61055</v>
      </c>
      <c r="X44" s="74">
        <v>60223</v>
      </c>
      <c r="Y44" s="74">
        <v>832</v>
      </c>
      <c r="Z44" s="74">
        <v>0</v>
      </c>
      <c r="AA44" s="74">
        <v>0</v>
      </c>
      <c r="AB44" s="75">
        <v>51388</v>
      </c>
      <c r="AC44" s="74">
        <v>0</v>
      </c>
      <c r="AD44" s="74">
        <v>8068</v>
      </c>
      <c r="AE44" s="74">
        <f t="shared" si="51"/>
        <v>101069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8617</v>
      </c>
      <c r="AO44" s="74">
        <f t="shared" si="55"/>
        <v>8617</v>
      </c>
      <c r="AP44" s="74">
        <v>8617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15305</v>
      </c>
      <c r="BE44" s="74">
        <v>0</v>
      </c>
      <c r="BF44" s="74">
        <v>0</v>
      </c>
      <c r="BG44" s="74">
        <f t="shared" si="58"/>
        <v>8617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0</v>
      </c>
      <c r="BP44" s="74">
        <f t="shared" si="67"/>
        <v>101618</v>
      </c>
      <c r="BQ44" s="74">
        <f t="shared" si="68"/>
        <v>40563</v>
      </c>
      <c r="BR44" s="74">
        <f t="shared" si="69"/>
        <v>40563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61055</v>
      </c>
      <c r="CB44" s="74">
        <f t="shared" si="79"/>
        <v>60223</v>
      </c>
      <c r="CC44" s="74">
        <f t="shared" si="80"/>
        <v>832</v>
      </c>
      <c r="CD44" s="74">
        <f t="shared" si="81"/>
        <v>0</v>
      </c>
      <c r="CE44" s="74">
        <f t="shared" si="82"/>
        <v>0</v>
      </c>
      <c r="CF44" s="75">
        <f t="shared" si="83"/>
        <v>66693</v>
      </c>
      <c r="CG44" s="74">
        <f t="shared" si="84"/>
        <v>0</v>
      </c>
      <c r="CH44" s="74">
        <f t="shared" si="85"/>
        <v>8068</v>
      </c>
      <c r="CI44" s="74">
        <f t="shared" si="86"/>
        <v>109686</v>
      </c>
    </row>
    <row r="45" spans="1:87" s="50" customFormat="1" ht="12" customHeight="1">
      <c r="A45" s="53" t="s">
        <v>529</v>
      </c>
      <c r="B45" s="54" t="s">
        <v>605</v>
      </c>
      <c r="C45" s="53" t="s">
        <v>606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12688</v>
      </c>
      <c r="L45" s="74">
        <f t="shared" si="47"/>
        <v>101258</v>
      </c>
      <c r="M45" s="74">
        <f t="shared" si="48"/>
        <v>36114</v>
      </c>
      <c r="N45" s="74">
        <v>36114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642</v>
      </c>
      <c r="W45" s="74">
        <f t="shared" si="50"/>
        <v>64502</v>
      </c>
      <c r="X45" s="74">
        <v>54800</v>
      </c>
      <c r="Y45" s="74">
        <v>9702</v>
      </c>
      <c r="Z45" s="74">
        <v>0</v>
      </c>
      <c r="AA45" s="74">
        <v>0</v>
      </c>
      <c r="AB45" s="75">
        <v>111167</v>
      </c>
      <c r="AC45" s="74">
        <v>0</v>
      </c>
      <c r="AD45" s="74">
        <v>147447</v>
      </c>
      <c r="AE45" s="74">
        <f t="shared" si="51"/>
        <v>248705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23310</v>
      </c>
      <c r="BE45" s="74">
        <v>0</v>
      </c>
      <c r="BF45" s="74">
        <v>1446</v>
      </c>
      <c r="BG45" s="74">
        <f t="shared" si="58"/>
        <v>1446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12688</v>
      </c>
      <c r="BP45" s="74">
        <f t="shared" si="67"/>
        <v>101258</v>
      </c>
      <c r="BQ45" s="74">
        <f t="shared" si="68"/>
        <v>36114</v>
      </c>
      <c r="BR45" s="74">
        <f t="shared" si="69"/>
        <v>36114</v>
      </c>
      <c r="BS45" s="74">
        <f t="shared" si="70"/>
        <v>0</v>
      </c>
      <c r="BT45" s="74">
        <f t="shared" si="71"/>
        <v>0</v>
      </c>
      <c r="BU45" s="74">
        <f t="shared" si="72"/>
        <v>0</v>
      </c>
      <c r="BV45" s="74">
        <f t="shared" si="73"/>
        <v>0</v>
      </c>
      <c r="BW45" s="74">
        <f t="shared" si="74"/>
        <v>0</v>
      </c>
      <c r="BX45" s="74">
        <f t="shared" si="75"/>
        <v>0</v>
      </c>
      <c r="BY45" s="74">
        <f t="shared" si="76"/>
        <v>0</v>
      </c>
      <c r="BZ45" s="74">
        <f t="shared" si="77"/>
        <v>642</v>
      </c>
      <c r="CA45" s="74">
        <f t="shared" si="78"/>
        <v>64502</v>
      </c>
      <c r="CB45" s="74">
        <f t="shared" si="79"/>
        <v>54800</v>
      </c>
      <c r="CC45" s="74">
        <f t="shared" si="80"/>
        <v>9702</v>
      </c>
      <c r="CD45" s="74">
        <f t="shared" si="81"/>
        <v>0</v>
      </c>
      <c r="CE45" s="74">
        <f t="shared" si="82"/>
        <v>0</v>
      </c>
      <c r="CF45" s="75">
        <f t="shared" si="83"/>
        <v>134477</v>
      </c>
      <c r="CG45" s="74">
        <f t="shared" si="84"/>
        <v>0</v>
      </c>
      <c r="CH45" s="74">
        <f t="shared" si="85"/>
        <v>148893</v>
      </c>
      <c r="CI45" s="74">
        <f t="shared" si="86"/>
        <v>250151</v>
      </c>
    </row>
    <row r="46" spans="1:87" s="50" customFormat="1" ht="12" customHeight="1">
      <c r="A46" s="53" t="s">
        <v>529</v>
      </c>
      <c r="B46" s="54" t="s">
        <v>607</v>
      </c>
      <c r="C46" s="53" t="s">
        <v>608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2344</v>
      </c>
      <c r="L46" s="74">
        <f t="shared" si="47"/>
        <v>21132</v>
      </c>
      <c r="M46" s="74">
        <f t="shared" si="48"/>
        <v>3554</v>
      </c>
      <c r="N46" s="74">
        <v>3554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17578</v>
      </c>
      <c r="X46" s="74">
        <v>17578</v>
      </c>
      <c r="Y46" s="74">
        <v>0</v>
      </c>
      <c r="Z46" s="74">
        <v>0</v>
      </c>
      <c r="AA46" s="74">
        <v>0</v>
      </c>
      <c r="AB46" s="75">
        <v>32899</v>
      </c>
      <c r="AC46" s="74">
        <v>0</v>
      </c>
      <c r="AD46" s="74">
        <v>0</v>
      </c>
      <c r="AE46" s="74">
        <f t="shared" si="51"/>
        <v>21132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15173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2344</v>
      </c>
      <c r="BP46" s="74">
        <f t="shared" si="67"/>
        <v>21132</v>
      </c>
      <c r="BQ46" s="74">
        <f t="shared" si="68"/>
        <v>3554</v>
      </c>
      <c r="BR46" s="74">
        <f t="shared" si="69"/>
        <v>3554</v>
      </c>
      <c r="BS46" s="74">
        <f t="shared" si="70"/>
        <v>0</v>
      </c>
      <c r="BT46" s="74">
        <f t="shared" si="71"/>
        <v>0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17578</v>
      </c>
      <c r="CB46" s="74">
        <f t="shared" si="79"/>
        <v>17578</v>
      </c>
      <c r="CC46" s="74">
        <f t="shared" si="80"/>
        <v>0</v>
      </c>
      <c r="CD46" s="74">
        <f t="shared" si="81"/>
        <v>0</v>
      </c>
      <c r="CE46" s="74">
        <f t="shared" si="82"/>
        <v>0</v>
      </c>
      <c r="CF46" s="75">
        <f t="shared" si="83"/>
        <v>48072</v>
      </c>
      <c r="CG46" s="74">
        <f t="shared" si="84"/>
        <v>0</v>
      </c>
      <c r="CH46" s="74">
        <f t="shared" si="85"/>
        <v>0</v>
      </c>
      <c r="CI46" s="74">
        <f t="shared" si="86"/>
        <v>21132</v>
      </c>
    </row>
    <row r="47" spans="1:87" s="50" customFormat="1" ht="12" customHeight="1">
      <c r="A47" s="53" t="s">
        <v>529</v>
      </c>
      <c r="B47" s="54" t="s">
        <v>609</v>
      </c>
      <c r="C47" s="53" t="s">
        <v>610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81480</v>
      </c>
      <c r="AC47" s="74">
        <v>0</v>
      </c>
      <c r="AD47" s="74">
        <v>0</v>
      </c>
      <c r="AE47" s="74">
        <f t="shared" si="51"/>
        <v>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617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16121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617</v>
      </c>
      <c r="BP47" s="74">
        <f t="shared" si="67"/>
        <v>0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0</v>
      </c>
      <c r="CB47" s="74">
        <f t="shared" si="79"/>
        <v>0</v>
      </c>
      <c r="CC47" s="74">
        <f t="shared" si="80"/>
        <v>0</v>
      </c>
      <c r="CD47" s="74">
        <f t="shared" si="81"/>
        <v>0</v>
      </c>
      <c r="CE47" s="74">
        <f t="shared" si="82"/>
        <v>0</v>
      </c>
      <c r="CF47" s="75">
        <f t="shared" si="83"/>
        <v>97601</v>
      </c>
      <c r="CG47" s="74">
        <f t="shared" si="84"/>
        <v>0</v>
      </c>
      <c r="CH47" s="74">
        <f t="shared" si="85"/>
        <v>0</v>
      </c>
      <c r="CI47" s="74">
        <f t="shared" si="86"/>
        <v>0</v>
      </c>
    </row>
    <row r="48" spans="1:87" s="50" customFormat="1" ht="12" customHeight="1">
      <c r="A48" s="53" t="s">
        <v>529</v>
      </c>
      <c r="B48" s="54" t="s">
        <v>611</v>
      </c>
      <c r="C48" s="53" t="s">
        <v>612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24809</v>
      </c>
      <c r="L48" s="74">
        <f t="shared" si="47"/>
        <v>0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91202</v>
      </c>
      <c r="AC48" s="74">
        <v>0</v>
      </c>
      <c r="AD48" s="74">
        <v>0</v>
      </c>
      <c r="AE48" s="74">
        <f t="shared" si="51"/>
        <v>0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3292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11602</v>
      </c>
      <c r="BE48" s="74">
        <v>0</v>
      </c>
      <c r="BF48" s="74">
        <v>0</v>
      </c>
      <c r="BG48" s="74">
        <f t="shared" si="58"/>
        <v>0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28101</v>
      </c>
      <c r="BP48" s="74">
        <f t="shared" si="67"/>
        <v>0</v>
      </c>
      <c r="BQ48" s="74">
        <f t="shared" si="68"/>
        <v>0</v>
      </c>
      <c r="BR48" s="74">
        <f t="shared" si="69"/>
        <v>0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0</v>
      </c>
      <c r="BW48" s="74">
        <f t="shared" si="74"/>
        <v>0</v>
      </c>
      <c r="BX48" s="74">
        <f t="shared" si="75"/>
        <v>0</v>
      </c>
      <c r="BY48" s="74">
        <f t="shared" si="76"/>
        <v>0</v>
      </c>
      <c r="BZ48" s="74">
        <f t="shared" si="77"/>
        <v>0</v>
      </c>
      <c r="CA48" s="74">
        <f t="shared" si="78"/>
        <v>0</v>
      </c>
      <c r="CB48" s="74">
        <f t="shared" si="79"/>
        <v>0</v>
      </c>
      <c r="CC48" s="74">
        <f t="shared" si="80"/>
        <v>0</v>
      </c>
      <c r="CD48" s="74">
        <f t="shared" si="81"/>
        <v>0</v>
      </c>
      <c r="CE48" s="74">
        <f t="shared" si="82"/>
        <v>0</v>
      </c>
      <c r="CF48" s="75">
        <f t="shared" si="83"/>
        <v>102804</v>
      </c>
      <c r="CG48" s="74">
        <f t="shared" si="84"/>
        <v>0</v>
      </c>
      <c r="CH48" s="74">
        <f t="shared" si="85"/>
        <v>0</v>
      </c>
      <c r="CI48" s="74">
        <f t="shared" si="86"/>
        <v>0</v>
      </c>
    </row>
    <row r="49" spans="1:87" s="50" customFormat="1" ht="12" customHeight="1">
      <c r="A49" s="53" t="s">
        <v>529</v>
      </c>
      <c r="B49" s="54" t="s">
        <v>613</v>
      </c>
      <c r="C49" s="53" t="s">
        <v>614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131117</v>
      </c>
      <c r="M49" s="74">
        <f t="shared" si="48"/>
        <v>34688</v>
      </c>
      <c r="N49" s="74">
        <v>20163</v>
      </c>
      <c r="O49" s="74">
        <v>14525</v>
      </c>
      <c r="P49" s="74">
        <v>0</v>
      </c>
      <c r="Q49" s="74">
        <v>0</v>
      </c>
      <c r="R49" s="74">
        <f t="shared" si="49"/>
        <v>499</v>
      </c>
      <c r="S49" s="74">
        <v>499</v>
      </c>
      <c r="T49" s="74">
        <v>0</v>
      </c>
      <c r="U49" s="74">
        <v>0</v>
      </c>
      <c r="V49" s="74">
        <v>11442</v>
      </c>
      <c r="W49" s="74">
        <f t="shared" si="50"/>
        <v>84488</v>
      </c>
      <c r="X49" s="74">
        <v>73635</v>
      </c>
      <c r="Y49" s="74">
        <v>0</v>
      </c>
      <c r="Z49" s="74">
        <v>0</v>
      </c>
      <c r="AA49" s="74">
        <v>10853</v>
      </c>
      <c r="AB49" s="75">
        <v>286716</v>
      </c>
      <c r="AC49" s="74">
        <v>0</v>
      </c>
      <c r="AD49" s="74">
        <v>5019</v>
      </c>
      <c r="AE49" s="74">
        <f t="shared" si="51"/>
        <v>136136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727</v>
      </c>
      <c r="BE49" s="74">
        <v>0</v>
      </c>
      <c r="BF49" s="74">
        <v>0</v>
      </c>
      <c r="BG49" s="74">
        <f t="shared" si="58"/>
        <v>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131117</v>
      </c>
      <c r="BQ49" s="74">
        <f t="shared" si="68"/>
        <v>34688</v>
      </c>
      <c r="BR49" s="74">
        <f t="shared" si="69"/>
        <v>20163</v>
      </c>
      <c r="BS49" s="74">
        <f t="shared" si="70"/>
        <v>14525</v>
      </c>
      <c r="BT49" s="74">
        <f t="shared" si="71"/>
        <v>0</v>
      </c>
      <c r="BU49" s="74">
        <f t="shared" si="72"/>
        <v>0</v>
      </c>
      <c r="BV49" s="74">
        <f t="shared" si="73"/>
        <v>499</v>
      </c>
      <c r="BW49" s="74">
        <f t="shared" si="74"/>
        <v>499</v>
      </c>
      <c r="BX49" s="74">
        <f t="shared" si="75"/>
        <v>0</v>
      </c>
      <c r="BY49" s="74">
        <f t="shared" si="76"/>
        <v>0</v>
      </c>
      <c r="BZ49" s="74">
        <f t="shared" si="77"/>
        <v>11442</v>
      </c>
      <c r="CA49" s="74">
        <f t="shared" si="78"/>
        <v>84488</v>
      </c>
      <c r="CB49" s="74">
        <f t="shared" si="79"/>
        <v>73635</v>
      </c>
      <c r="CC49" s="74">
        <f t="shared" si="80"/>
        <v>0</v>
      </c>
      <c r="CD49" s="74">
        <f t="shared" si="81"/>
        <v>0</v>
      </c>
      <c r="CE49" s="74">
        <f t="shared" si="82"/>
        <v>10853</v>
      </c>
      <c r="CF49" s="75">
        <f t="shared" si="83"/>
        <v>287443</v>
      </c>
      <c r="CG49" s="74">
        <f t="shared" si="84"/>
        <v>0</v>
      </c>
      <c r="CH49" s="74">
        <f t="shared" si="85"/>
        <v>5019</v>
      </c>
      <c r="CI49" s="74">
        <f t="shared" si="86"/>
        <v>136136</v>
      </c>
    </row>
    <row r="50" spans="1:87" s="50" customFormat="1" ht="12" customHeight="1">
      <c r="A50" s="53" t="s">
        <v>529</v>
      </c>
      <c r="B50" s="54" t="s">
        <v>615</v>
      </c>
      <c r="C50" s="53" t="s">
        <v>616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33673</v>
      </c>
      <c r="M50" s="74">
        <f t="shared" si="48"/>
        <v>8016</v>
      </c>
      <c r="N50" s="74">
        <v>4990</v>
      </c>
      <c r="O50" s="74">
        <v>3026</v>
      </c>
      <c r="P50" s="74">
        <v>0</v>
      </c>
      <c r="Q50" s="74">
        <v>0</v>
      </c>
      <c r="R50" s="74">
        <f t="shared" si="49"/>
        <v>910</v>
      </c>
      <c r="S50" s="74">
        <v>910</v>
      </c>
      <c r="T50" s="74">
        <v>0</v>
      </c>
      <c r="U50" s="74">
        <v>0</v>
      </c>
      <c r="V50" s="74">
        <v>0</v>
      </c>
      <c r="W50" s="74">
        <f t="shared" si="50"/>
        <v>24747</v>
      </c>
      <c r="X50" s="74">
        <v>24747</v>
      </c>
      <c r="Y50" s="74">
        <v>0</v>
      </c>
      <c r="Z50" s="74">
        <v>0</v>
      </c>
      <c r="AA50" s="74">
        <v>0</v>
      </c>
      <c r="AB50" s="75">
        <v>118447</v>
      </c>
      <c r="AC50" s="74">
        <v>0</v>
      </c>
      <c r="AD50" s="74">
        <v>0</v>
      </c>
      <c r="AE50" s="74">
        <f t="shared" si="51"/>
        <v>33673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0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496</v>
      </c>
      <c r="BE50" s="74">
        <v>0</v>
      </c>
      <c r="BF50" s="74">
        <v>0</v>
      </c>
      <c r="BG50" s="74">
        <f t="shared" si="58"/>
        <v>0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0</v>
      </c>
      <c r="BP50" s="74">
        <f t="shared" si="67"/>
        <v>33673</v>
      </c>
      <c r="BQ50" s="74">
        <f t="shared" si="68"/>
        <v>8016</v>
      </c>
      <c r="BR50" s="74">
        <f t="shared" si="69"/>
        <v>4990</v>
      </c>
      <c r="BS50" s="74">
        <f t="shared" si="70"/>
        <v>3026</v>
      </c>
      <c r="BT50" s="74">
        <f t="shared" si="71"/>
        <v>0</v>
      </c>
      <c r="BU50" s="74">
        <f t="shared" si="72"/>
        <v>0</v>
      </c>
      <c r="BV50" s="74">
        <f t="shared" si="73"/>
        <v>910</v>
      </c>
      <c r="BW50" s="74">
        <f t="shared" si="74"/>
        <v>910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24747</v>
      </c>
      <c r="CB50" s="74">
        <f t="shared" si="79"/>
        <v>24747</v>
      </c>
      <c r="CC50" s="74">
        <f t="shared" si="80"/>
        <v>0</v>
      </c>
      <c r="CD50" s="74">
        <f t="shared" si="81"/>
        <v>0</v>
      </c>
      <c r="CE50" s="74">
        <f t="shared" si="82"/>
        <v>0</v>
      </c>
      <c r="CF50" s="75">
        <f t="shared" si="83"/>
        <v>118943</v>
      </c>
      <c r="CG50" s="74">
        <f t="shared" si="84"/>
        <v>0</v>
      </c>
      <c r="CH50" s="74">
        <f t="shared" si="85"/>
        <v>0</v>
      </c>
      <c r="CI50" s="74">
        <f t="shared" si="86"/>
        <v>33673</v>
      </c>
    </row>
    <row r="51" spans="1:87" s="50" customFormat="1" ht="12" customHeight="1">
      <c r="A51" s="53" t="s">
        <v>529</v>
      </c>
      <c r="B51" s="54" t="s">
        <v>617</v>
      </c>
      <c r="C51" s="53" t="s">
        <v>618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0</v>
      </c>
      <c r="M51" s="74">
        <f t="shared" si="48"/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184050</v>
      </c>
      <c r="AC51" s="74">
        <v>0</v>
      </c>
      <c r="AD51" s="74">
        <v>0</v>
      </c>
      <c r="AE51" s="74">
        <f t="shared" si="51"/>
        <v>0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341</v>
      </c>
      <c r="BE51" s="74">
        <v>0</v>
      </c>
      <c r="BF51" s="74">
        <v>0</v>
      </c>
      <c r="BG51" s="74">
        <f t="shared" si="58"/>
        <v>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0</v>
      </c>
      <c r="BP51" s="74">
        <f t="shared" si="67"/>
        <v>0</v>
      </c>
      <c r="BQ51" s="74">
        <f t="shared" si="68"/>
        <v>0</v>
      </c>
      <c r="BR51" s="74">
        <f t="shared" si="69"/>
        <v>0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0</v>
      </c>
      <c r="CB51" s="74">
        <f t="shared" si="79"/>
        <v>0</v>
      </c>
      <c r="CC51" s="74">
        <f t="shared" si="80"/>
        <v>0</v>
      </c>
      <c r="CD51" s="74">
        <f t="shared" si="81"/>
        <v>0</v>
      </c>
      <c r="CE51" s="74">
        <f t="shared" si="82"/>
        <v>0</v>
      </c>
      <c r="CF51" s="75">
        <f t="shared" si="83"/>
        <v>184391</v>
      </c>
      <c r="CG51" s="74">
        <f t="shared" si="84"/>
        <v>0</v>
      </c>
      <c r="CH51" s="74">
        <f t="shared" si="85"/>
        <v>0</v>
      </c>
      <c r="CI51" s="74">
        <f t="shared" si="86"/>
        <v>0</v>
      </c>
    </row>
    <row r="52" spans="1:87" s="50" customFormat="1" ht="12" customHeight="1">
      <c r="A52" s="53" t="s">
        <v>529</v>
      </c>
      <c r="B52" s="54" t="s">
        <v>619</v>
      </c>
      <c r="C52" s="53" t="s">
        <v>620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280693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437</v>
      </c>
      <c r="AN52" s="74">
        <f t="shared" si="54"/>
        <v>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11717</v>
      </c>
      <c r="BE52" s="74">
        <v>0</v>
      </c>
      <c r="BF52" s="74">
        <v>0</v>
      </c>
      <c r="BG52" s="74">
        <f t="shared" si="58"/>
        <v>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437</v>
      </c>
      <c r="BP52" s="74">
        <f t="shared" si="67"/>
        <v>0</v>
      </c>
      <c r="BQ52" s="74">
        <f t="shared" si="68"/>
        <v>0</v>
      </c>
      <c r="BR52" s="74">
        <f t="shared" si="69"/>
        <v>0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0</v>
      </c>
      <c r="CB52" s="74">
        <f t="shared" si="79"/>
        <v>0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292410</v>
      </c>
      <c r="CG52" s="74">
        <f t="shared" si="84"/>
        <v>0</v>
      </c>
      <c r="CH52" s="74">
        <f t="shared" si="85"/>
        <v>0</v>
      </c>
      <c r="CI52" s="74">
        <f t="shared" si="86"/>
        <v>0</v>
      </c>
    </row>
    <row r="53" spans="1:87" s="50" customFormat="1" ht="12" customHeight="1">
      <c r="A53" s="53" t="s">
        <v>529</v>
      </c>
      <c r="B53" s="54" t="s">
        <v>621</v>
      </c>
      <c r="C53" s="53" t="s">
        <v>622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8258</v>
      </c>
      <c r="L53" s="74">
        <f t="shared" si="47"/>
        <v>0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54036</v>
      </c>
      <c r="AC53" s="74">
        <v>0</v>
      </c>
      <c r="AD53" s="74">
        <v>0</v>
      </c>
      <c r="AE53" s="74">
        <f t="shared" si="51"/>
        <v>0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0</v>
      </c>
      <c r="AO53" s="74">
        <f t="shared" si="55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8258</v>
      </c>
      <c r="BP53" s="74">
        <f t="shared" si="67"/>
        <v>0</v>
      </c>
      <c r="BQ53" s="74">
        <f t="shared" si="68"/>
        <v>0</v>
      </c>
      <c r="BR53" s="74">
        <f t="shared" si="69"/>
        <v>0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0</v>
      </c>
      <c r="CB53" s="74">
        <f t="shared" si="79"/>
        <v>0</v>
      </c>
      <c r="CC53" s="74">
        <f t="shared" si="80"/>
        <v>0</v>
      </c>
      <c r="CD53" s="74">
        <f t="shared" si="81"/>
        <v>0</v>
      </c>
      <c r="CE53" s="74">
        <f t="shared" si="82"/>
        <v>0</v>
      </c>
      <c r="CF53" s="75">
        <f t="shared" si="83"/>
        <v>54036</v>
      </c>
      <c r="CG53" s="74">
        <f t="shared" si="84"/>
        <v>0</v>
      </c>
      <c r="CH53" s="74">
        <f t="shared" si="85"/>
        <v>0</v>
      </c>
      <c r="CI53" s="74">
        <f t="shared" si="86"/>
        <v>0</v>
      </c>
    </row>
    <row r="54" spans="1:87" s="50" customFormat="1" ht="12" customHeight="1">
      <c r="A54" s="53" t="s">
        <v>529</v>
      </c>
      <c r="B54" s="54" t="s">
        <v>623</v>
      </c>
      <c r="C54" s="53" t="s">
        <v>624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3710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28789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3710</v>
      </c>
      <c r="BP54" s="74">
        <f t="shared" si="67"/>
        <v>0</v>
      </c>
      <c r="BQ54" s="74">
        <f t="shared" si="68"/>
        <v>0</v>
      </c>
      <c r="BR54" s="74">
        <f t="shared" si="69"/>
        <v>0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0</v>
      </c>
      <c r="BW54" s="74">
        <f t="shared" si="74"/>
        <v>0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0</v>
      </c>
      <c r="CB54" s="74">
        <f t="shared" si="79"/>
        <v>0</v>
      </c>
      <c r="CC54" s="74">
        <f t="shared" si="80"/>
        <v>0</v>
      </c>
      <c r="CD54" s="74">
        <f t="shared" si="81"/>
        <v>0</v>
      </c>
      <c r="CE54" s="74">
        <f t="shared" si="82"/>
        <v>0</v>
      </c>
      <c r="CF54" s="75">
        <f t="shared" si="83"/>
        <v>28789</v>
      </c>
      <c r="CG54" s="74">
        <f t="shared" si="84"/>
        <v>0</v>
      </c>
      <c r="CH54" s="74">
        <f t="shared" si="85"/>
        <v>0</v>
      </c>
      <c r="CI54" s="74">
        <f t="shared" si="86"/>
        <v>0</v>
      </c>
    </row>
    <row r="55" spans="1:87" s="50" customFormat="1" ht="12" customHeight="1">
      <c r="A55" s="53" t="s">
        <v>529</v>
      </c>
      <c r="B55" s="54" t="s">
        <v>625</v>
      </c>
      <c r="C55" s="53" t="s">
        <v>626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8142</v>
      </c>
      <c r="L55" s="74">
        <f t="shared" si="47"/>
        <v>0</v>
      </c>
      <c r="M55" s="74">
        <f t="shared" si="48"/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49"/>
        <v>0</v>
      </c>
      <c r="S55" s="74">
        <v>0</v>
      </c>
      <c r="T55" s="74">
        <v>0</v>
      </c>
      <c r="U55" s="74">
        <v>0</v>
      </c>
      <c r="V55" s="74">
        <v>0</v>
      </c>
      <c r="W55" s="74">
        <f t="shared" si="50"/>
        <v>0</v>
      </c>
      <c r="X55" s="74">
        <v>0</v>
      </c>
      <c r="Y55" s="74">
        <v>0</v>
      </c>
      <c r="Z55" s="74">
        <v>0</v>
      </c>
      <c r="AA55" s="74">
        <v>0</v>
      </c>
      <c r="AB55" s="75">
        <v>51597</v>
      </c>
      <c r="AC55" s="74">
        <v>0</v>
      </c>
      <c r="AD55" s="74">
        <v>0</v>
      </c>
      <c r="AE55" s="74">
        <f t="shared" si="51"/>
        <v>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8142</v>
      </c>
      <c r="BP55" s="74">
        <f t="shared" si="67"/>
        <v>0</v>
      </c>
      <c r="BQ55" s="74">
        <f t="shared" si="68"/>
        <v>0</v>
      </c>
      <c r="BR55" s="74">
        <f t="shared" si="69"/>
        <v>0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0</v>
      </c>
      <c r="BW55" s="74">
        <f t="shared" si="74"/>
        <v>0</v>
      </c>
      <c r="BX55" s="74">
        <f t="shared" si="75"/>
        <v>0</v>
      </c>
      <c r="BY55" s="74">
        <f t="shared" si="76"/>
        <v>0</v>
      </c>
      <c r="BZ55" s="74">
        <f t="shared" si="77"/>
        <v>0</v>
      </c>
      <c r="CA55" s="74">
        <f t="shared" si="78"/>
        <v>0</v>
      </c>
      <c r="CB55" s="74">
        <f t="shared" si="79"/>
        <v>0</v>
      </c>
      <c r="CC55" s="74">
        <f t="shared" si="80"/>
        <v>0</v>
      </c>
      <c r="CD55" s="74">
        <f t="shared" si="81"/>
        <v>0</v>
      </c>
      <c r="CE55" s="74">
        <f t="shared" si="82"/>
        <v>0</v>
      </c>
      <c r="CF55" s="75">
        <f t="shared" si="83"/>
        <v>51597</v>
      </c>
      <c r="CG55" s="74">
        <f t="shared" si="84"/>
        <v>0</v>
      </c>
      <c r="CH55" s="74">
        <f t="shared" si="85"/>
        <v>0</v>
      </c>
      <c r="CI55" s="74">
        <f t="shared" si="86"/>
        <v>0</v>
      </c>
    </row>
    <row r="56" spans="1:87" s="50" customFormat="1" ht="12" customHeight="1">
      <c r="A56" s="53" t="s">
        <v>529</v>
      </c>
      <c r="B56" s="54" t="s">
        <v>627</v>
      </c>
      <c r="C56" s="53" t="s">
        <v>628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7572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47447</v>
      </c>
      <c r="AC56" s="74">
        <v>0</v>
      </c>
      <c r="AD56" s="74">
        <v>0</v>
      </c>
      <c r="AE56" s="74">
        <f t="shared" si="51"/>
        <v>0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61397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27934</v>
      </c>
      <c r="AU56" s="74">
        <v>0</v>
      </c>
      <c r="AV56" s="74">
        <v>27934</v>
      </c>
      <c r="AW56" s="74">
        <v>0</v>
      </c>
      <c r="AX56" s="74">
        <v>0</v>
      </c>
      <c r="AY56" s="74">
        <f t="shared" si="57"/>
        <v>33463</v>
      </c>
      <c r="AZ56" s="74">
        <v>0</v>
      </c>
      <c r="BA56" s="74">
        <v>33463</v>
      </c>
      <c r="BB56" s="74">
        <v>0</v>
      </c>
      <c r="BC56" s="74">
        <v>0</v>
      </c>
      <c r="BD56" s="75">
        <v>0</v>
      </c>
      <c r="BE56" s="74">
        <v>0</v>
      </c>
      <c r="BF56" s="74">
        <v>14831</v>
      </c>
      <c r="BG56" s="74">
        <f t="shared" si="58"/>
        <v>76228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7572</v>
      </c>
      <c r="BP56" s="74">
        <f t="shared" si="67"/>
        <v>61397</v>
      </c>
      <c r="BQ56" s="74">
        <f t="shared" si="68"/>
        <v>0</v>
      </c>
      <c r="BR56" s="74">
        <f t="shared" si="69"/>
        <v>0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27934</v>
      </c>
      <c r="BW56" s="74">
        <f t="shared" si="74"/>
        <v>0</v>
      </c>
      <c r="BX56" s="74">
        <f t="shared" si="75"/>
        <v>27934</v>
      </c>
      <c r="BY56" s="74">
        <f t="shared" si="76"/>
        <v>0</v>
      </c>
      <c r="BZ56" s="74">
        <f t="shared" si="77"/>
        <v>0</v>
      </c>
      <c r="CA56" s="74">
        <f t="shared" si="78"/>
        <v>33463</v>
      </c>
      <c r="CB56" s="74">
        <f t="shared" si="79"/>
        <v>0</v>
      </c>
      <c r="CC56" s="74">
        <f t="shared" si="80"/>
        <v>33463</v>
      </c>
      <c r="CD56" s="74">
        <f t="shared" si="81"/>
        <v>0</v>
      </c>
      <c r="CE56" s="74">
        <f t="shared" si="82"/>
        <v>0</v>
      </c>
      <c r="CF56" s="75">
        <f t="shared" si="83"/>
        <v>47447</v>
      </c>
      <c r="CG56" s="74">
        <f t="shared" si="84"/>
        <v>0</v>
      </c>
      <c r="CH56" s="74">
        <f t="shared" si="85"/>
        <v>14831</v>
      </c>
      <c r="CI56" s="74">
        <f t="shared" si="86"/>
        <v>76228</v>
      </c>
    </row>
    <row r="57" spans="1:87" s="50" customFormat="1" ht="12" customHeight="1">
      <c r="A57" s="53" t="s">
        <v>529</v>
      </c>
      <c r="B57" s="54" t="s">
        <v>629</v>
      </c>
      <c r="C57" s="53" t="s">
        <v>630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6513</v>
      </c>
      <c r="L57" s="74">
        <f t="shared" si="47"/>
        <v>0</v>
      </c>
      <c r="M57" s="74">
        <f t="shared" si="48"/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38808</v>
      </c>
      <c r="AC57" s="74">
        <v>0</v>
      </c>
      <c r="AD57" s="74">
        <v>0</v>
      </c>
      <c r="AE57" s="74">
        <f t="shared" si="51"/>
        <v>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6513</v>
      </c>
      <c r="BP57" s="74">
        <f t="shared" si="67"/>
        <v>0</v>
      </c>
      <c r="BQ57" s="74">
        <f t="shared" si="68"/>
        <v>0</v>
      </c>
      <c r="BR57" s="74">
        <f t="shared" si="69"/>
        <v>0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0</v>
      </c>
      <c r="BW57" s="74">
        <f t="shared" si="74"/>
        <v>0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0</v>
      </c>
      <c r="CB57" s="74">
        <f t="shared" si="79"/>
        <v>0</v>
      </c>
      <c r="CC57" s="74">
        <f t="shared" si="80"/>
        <v>0</v>
      </c>
      <c r="CD57" s="74">
        <f t="shared" si="81"/>
        <v>0</v>
      </c>
      <c r="CE57" s="74">
        <f t="shared" si="82"/>
        <v>0</v>
      </c>
      <c r="CF57" s="75">
        <f t="shared" si="83"/>
        <v>38808</v>
      </c>
      <c r="CG57" s="74">
        <f t="shared" si="84"/>
        <v>0</v>
      </c>
      <c r="CH57" s="74">
        <f t="shared" si="85"/>
        <v>0</v>
      </c>
      <c r="CI57" s="74">
        <f t="shared" si="86"/>
        <v>0</v>
      </c>
    </row>
    <row r="58" spans="1:87" s="50" customFormat="1" ht="12" customHeight="1">
      <c r="A58" s="53" t="s">
        <v>529</v>
      </c>
      <c r="B58" s="54" t="s">
        <v>631</v>
      </c>
      <c r="C58" s="53" t="s">
        <v>632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4652</v>
      </c>
      <c r="L58" s="74">
        <f t="shared" si="47"/>
        <v>0</v>
      </c>
      <c r="M58" s="74">
        <f t="shared" si="48"/>
        <v>0</v>
      </c>
      <c r="N58" s="74">
        <v>0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34299</v>
      </c>
      <c r="AC58" s="74">
        <v>0</v>
      </c>
      <c r="AD58" s="74">
        <v>0</v>
      </c>
      <c r="AE58" s="74">
        <f t="shared" si="51"/>
        <v>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4652</v>
      </c>
      <c r="BP58" s="74">
        <f t="shared" si="67"/>
        <v>0</v>
      </c>
      <c r="BQ58" s="74">
        <f t="shared" si="68"/>
        <v>0</v>
      </c>
      <c r="BR58" s="74">
        <f t="shared" si="69"/>
        <v>0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0</v>
      </c>
      <c r="CB58" s="74">
        <f t="shared" si="79"/>
        <v>0</v>
      </c>
      <c r="CC58" s="74">
        <f t="shared" si="80"/>
        <v>0</v>
      </c>
      <c r="CD58" s="74">
        <f t="shared" si="81"/>
        <v>0</v>
      </c>
      <c r="CE58" s="74">
        <f t="shared" si="82"/>
        <v>0</v>
      </c>
      <c r="CF58" s="75">
        <f t="shared" si="83"/>
        <v>34299</v>
      </c>
      <c r="CG58" s="74">
        <f t="shared" si="84"/>
        <v>0</v>
      </c>
      <c r="CH58" s="74">
        <f t="shared" si="85"/>
        <v>0</v>
      </c>
      <c r="CI58" s="74">
        <f t="shared" si="86"/>
        <v>0</v>
      </c>
    </row>
    <row r="59" spans="1:87" s="50" customFormat="1" ht="12" customHeight="1">
      <c r="A59" s="53" t="s">
        <v>529</v>
      </c>
      <c r="B59" s="54" t="s">
        <v>633</v>
      </c>
      <c r="C59" s="53" t="s">
        <v>634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182043</v>
      </c>
      <c r="M59" s="74">
        <f t="shared" si="48"/>
        <v>14991</v>
      </c>
      <c r="N59" s="74">
        <v>13327</v>
      </c>
      <c r="O59" s="74">
        <v>0</v>
      </c>
      <c r="P59" s="74">
        <v>1664</v>
      </c>
      <c r="Q59" s="74">
        <v>0</v>
      </c>
      <c r="R59" s="74">
        <f t="shared" si="49"/>
        <v>38071</v>
      </c>
      <c r="S59" s="74">
        <v>0</v>
      </c>
      <c r="T59" s="74">
        <v>38071</v>
      </c>
      <c r="U59" s="74">
        <v>0</v>
      </c>
      <c r="V59" s="74">
        <v>0</v>
      </c>
      <c r="W59" s="74">
        <f t="shared" si="50"/>
        <v>128981</v>
      </c>
      <c r="X59" s="74">
        <v>31459</v>
      </c>
      <c r="Y59" s="74">
        <v>95822</v>
      </c>
      <c r="Z59" s="74">
        <v>1700</v>
      </c>
      <c r="AA59" s="74">
        <v>0</v>
      </c>
      <c r="AB59" s="75">
        <v>0</v>
      </c>
      <c r="AC59" s="74">
        <v>0</v>
      </c>
      <c r="AD59" s="74">
        <v>0</v>
      </c>
      <c r="AE59" s="74">
        <f t="shared" si="51"/>
        <v>182043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34277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182043</v>
      </c>
      <c r="BQ59" s="74">
        <f t="shared" si="68"/>
        <v>14991</v>
      </c>
      <c r="BR59" s="74">
        <f t="shared" si="69"/>
        <v>13327</v>
      </c>
      <c r="BS59" s="74">
        <f t="shared" si="70"/>
        <v>0</v>
      </c>
      <c r="BT59" s="74">
        <f t="shared" si="71"/>
        <v>1664</v>
      </c>
      <c r="BU59" s="74">
        <f t="shared" si="72"/>
        <v>0</v>
      </c>
      <c r="BV59" s="74">
        <f t="shared" si="73"/>
        <v>38071</v>
      </c>
      <c r="BW59" s="74">
        <f t="shared" si="74"/>
        <v>0</v>
      </c>
      <c r="BX59" s="74">
        <f t="shared" si="75"/>
        <v>38071</v>
      </c>
      <c r="BY59" s="74">
        <f t="shared" si="76"/>
        <v>0</v>
      </c>
      <c r="BZ59" s="74">
        <f t="shared" si="77"/>
        <v>0</v>
      </c>
      <c r="CA59" s="74">
        <f t="shared" si="78"/>
        <v>128981</v>
      </c>
      <c r="CB59" s="74">
        <f t="shared" si="79"/>
        <v>31459</v>
      </c>
      <c r="CC59" s="74">
        <f t="shared" si="80"/>
        <v>95822</v>
      </c>
      <c r="CD59" s="74">
        <f t="shared" si="81"/>
        <v>1700</v>
      </c>
      <c r="CE59" s="74">
        <f t="shared" si="82"/>
        <v>0</v>
      </c>
      <c r="CF59" s="75">
        <f t="shared" si="83"/>
        <v>34277</v>
      </c>
      <c r="CG59" s="74">
        <f t="shared" si="84"/>
        <v>0</v>
      </c>
      <c r="CH59" s="74">
        <f t="shared" si="85"/>
        <v>0</v>
      </c>
      <c r="CI59" s="74">
        <f t="shared" si="86"/>
        <v>182043</v>
      </c>
    </row>
    <row r="60" spans="1:87" s="50" customFormat="1" ht="12" customHeight="1">
      <c r="A60" s="53" t="s">
        <v>529</v>
      </c>
      <c r="B60" s="54" t="s">
        <v>635</v>
      </c>
      <c r="C60" s="53" t="s">
        <v>636</v>
      </c>
      <c r="D60" s="74">
        <f t="shared" si="45"/>
        <v>9989</v>
      </c>
      <c r="E60" s="74">
        <f t="shared" si="46"/>
        <v>9989</v>
      </c>
      <c r="F60" s="74">
        <v>0</v>
      </c>
      <c r="G60" s="74">
        <v>0</v>
      </c>
      <c r="H60" s="74">
        <v>9989</v>
      </c>
      <c r="I60" s="74">
        <v>0</v>
      </c>
      <c r="J60" s="74">
        <v>0</v>
      </c>
      <c r="K60" s="75">
        <v>0</v>
      </c>
      <c r="L60" s="74">
        <f t="shared" si="47"/>
        <v>305385</v>
      </c>
      <c r="M60" s="74">
        <f t="shared" si="48"/>
        <v>40956</v>
      </c>
      <c r="N60" s="74">
        <v>5449</v>
      </c>
      <c r="O60" s="74">
        <v>19159</v>
      </c>
      <c r="P60" s="74">
        <v>16348</v>
      </c>
      <c r="Q60" s="74"/>
      <c r="R60" s="74">
        <f t="shared" si="49"/>
        <v>73934</v>
      </c>
      <c r="S60" s="74">
        <v>3614</v>
      </c>
      <c r="T60" s="74">
        <v>70320</v>
      </c>
      <c r="U60" s="74">
        <v>0</v>
      </c>
      <c r="V60" s="74">
        <v>3891</v>
      </c>
      <c r="W60" s="74">
        <f t="shared" si="50"/>
        <v>183209</v>
      </c>
      <c r="X60" s="74">
        <v>3190</v>
      </c>
      <c r="Y60" s="74">
        <v>180019</v>
      </c>
      <c r="Z60" s="74">
        <v>0</v>
      </c>
      <c r="AA60" s="74">
        <v>0</v>
      </c>
      <c r="AB60" s="75">
        <v>0</v>
      </c>
      <c r="AC60" s="74">
        <v>3395</v>
      </c>
      <c r="AD60" s="74">
        <v>0</v>
      </c>
      <c r="AE60" s="74">
        <f t="shared" si="51"/>
        <v>315374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/>
      <c r="AQ60" s="74">
        <v>0</v>
      </c>
      <c r="AR60" s="74"/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30395</v>
      </c>
      <c r="BE60" s="74">
        <v>0</v>
      </c>
      <c r="BF60" s="74">
        <v>0</v>
      </c>
      <c r="BG60" s="74">
        <f t="shared" si="58"/>
        <v>0</v>
      </c>
      <c r="BH60" s="74">
        <f t="shared" si="59"/>
        <v>9989</v>
      </c>
      <c r="BI60" s="74">
        <f t="shared" si="60"/>
        <v>9989</v>
      </c>
      <c r="BJ60" s="74">
        <f t="shared" si="61"/>
        <v>0</v>
      </c>
      <c r="BK60" s="74">
        <f t="shared" si="62"/>
        <v>0</v>
      </c>
      <c r="BL60" s="74">
        <f t="shared" si="63"/>
        <v>9989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305385</v>
      </c>
      <c r="BQ60" s="74">
        <f t="shared" si="68"/>
        <v>40956</v>
      </c>
      <c r="BR60" s="74">
        <f t="shared" si="69"/>
        <v>5449</v>
      </c>
      <c r="BS60" s="74">
        <f t="shared" si="70"/>
        <v>19159</v>
      </c>
      <c r="BT60" s="74">
        <f t="shared" si="71"/>
        <v>16348</v>
      </c>
      <c r="BU60" s="74">
        <f t="shared" si="72"/>
        <v>0</v>
      </c>
      <c r="BV60" s="74">
        <f t="shared" si="73"/>
        <v>73934</v>
      </c>
      <c r="BW60" s="74">
        <f t="shared" si="74"/>
        <v>3614</v>
      </c>
      <c r="BX60" s="74">
        <f t="shared" si="75"/>
        <v>70320</v>
      </c>
      <c r="BY60" s="74">
        <f t="shared" si="76"/>
        <v>0</v>
      </c>
      <c r="BZ60" s="74">
        <f t="shared" si="77"/>
        <v>3891</v>
      </c>
      <c r="CA60" s="74">
        <f t="shared" si="78"/>
        <v>183209</v>
      </c>
      <c r="CB60" s="74">
        <f t="shared" si="79"/>
        <v>3190</v>
      </c>
      <c r="CC60" s="74">
        <f t="shared" si="80"/>
        <v>180019</v>
      </c>
      <c r="CD60" s="74">
        <f t="shared" si="81"/>
        <v>0</v>
      </c>
      <c r="CE60" s="74">
        <f t="shared" si="82"/>
        <v>0</v>
      </c>
      <c r="CF60" s="75">
        <f t="shared" si="83"/>
        <v>30395</v>
      </c>
      <c r="CG60" s="74">
        <f t="shared" si="84"/>
        <v>3395</v>
      </c>
      <c r="CH60" s="74">
        <f t="shared" si="85"/>
        <v>0</v>
      </c>
      <c r="CI60" s="74">
        <f t="shared" si="86"/>
        <v>315374</v>
      </c>
    </row>
    <row r="61" spans="1:87" s="50" customFormat="1" ht="12" customHeight="1">
      <c r="A61" s="53" t="s">
        <v>529</v>
      </c>
      <c r="B61" s="54" t="s">
        <v>637</v>
      </c>
      <c r="C61" s="53" t="s">
        <v>638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86159</v>
      </c>
      <c r="AC61" s="74">
        <v>0</v>
      </c>
      <c r="AD61" s="74">
        <v>0</v>
      </c>
      <c r="AE61" s="74">
        <f t="shared" si="51"/>
        <v>0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24272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0</v>
      </c>
      <c r="BQ61" s="74">
        <f t="shared" si="68"/>
        <v>0</v>
      </c>
      <c r="BR61" s="74">
        <f t="shared" si="69"/>
        <v>0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0</v>
      </c>
      <c r="CB61" s="74">
        <f t="shared" si="79"/>
        <v>0</v>
      </c>
      <c r="CC61" s="74">
        <f t="shared" si="80"/>
        <v>0</v>
      </c>
      <c r="CD61" s="74">
        <f t="shared" si="81"/>
        <v>0</v>
      </c>
      <c r="CE61" s="74">
        <f t="shared" si="82"/>
        <v>0</v>
      </c>
      <c r="CF61" s="75">
        <f t="shared" si="83"/>
        <v>110431</v>
      </c>
      <c r="CG61" s="74">
        <f t="shared" si="84"/>
        <v>0</v>
      </c>
      <c r="CH61" s="74">
        <f t="shared" si="85"/>
        <v>0</v>
      </c>
      <c r="CI61" s="74">
        <f t="shared" si="86"/>
        <v>0</v>
      </c>
    </row>
    <row r="62" spans="1:87" s="50" customFormat="1" ht="12" customHeight="1">
      <c r="A62" s="53" t="s">
        <v>529</v>
      </c>
      <c r="B62" s="54" t="s">
        <v>639</v>
      </c>
      <c r="C62" s="53" t="s">
        <v>640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252525</v>
      </c>
      <c r="M62" s="74">
        <f t="shared" si="48"/>
        <v>123983</v>
      </c>
      <c r="N62" s="74">
        <v>123983</v>
      </c>
      <c r="O62" s="74">
        <v>0</v>
      </c>
      <c r="P62" s="74">
        <v>0</v>
      </c>
      <c r="Q62" s="74">
        <v>0</v>
      </c>
      <c r="R62" s="74">
        <f t="shared" si="49"/>
        <v>77838</v>
      </c>
      <c r="S62" s="74">
        <v>24403</v>
      </c>
      <c r="T62" s="74">
        <v>41169</v>
      </c>
      <c r="U62" s="74">
        <v>12266</v>
      </c>
      <c r="V62" s="74">
        <v>5477</v>
      </c>
      <c r="W62" s="74">
        <f t="shared" si="50"/>
        <v>45227</v>
      </c>
      <c r="X62" s="74">
        <v>15939</v>
      </c>
      <c r="Y62" s="74">
        <v>21685</v>
      </c>
      <c r="Z62" s="74">
        <v>7603</v>
      </c>
      <c r="AA62" s="74">
        <v>0</v>
      </c>
      <c r="AB62" s="75">
        <v>0</v>
      </c>
      <c r="AC62" s="74">
        <v>0</v>
      </c>
      <c r="AD62" s="74">
        <v>31505</v>
      </c>
      <c r="AE62" s="74">
        <f t="shared" si="51"/>
        <v>284030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202649</v>
      </c>
      <c r="AO62" s="74">
        <f t="shared" si="55"/>
        <v>115476</v>
      </c>
      <c r="AP62" s="74">
        <v>115476</v>
      </c>
      <c r="AQ62" s="74">
        <v>0</v>
      </c>
      <c r="AR62" s="74">
        <v>0</v>
      </c>
      <c r="AS62" s="74">
        <v>0</v>
      </c>
      <c r="AT62" s="74">
        <f t="shared" si="56"/>
        <v>51766</v>
      </c>
      <c r="AU62" s="74">
        <v>10650</v>
      </c>
      <c r="AV62" s="74">
        <v>41116</v>
      </c>
      <c r="AW62" s="74">
        <v>0</v>
      </c>
      <c r="AX62" s="74">
        <v>4988</v>
      </c>
      <c r="AY62" s="74">
        <f t="shared" si="57"/>
        <v>30419</v>
      </c>
      <c r="AZ62" s="74">
        <v>1047</v>
      </c>
      <c r="BA62" s="74">
        <v>29372</v>
      </c>
      <c r="BB62" s="74">
        <v>0</v>
      </c>
      <c r="BC62" s="74">
        <v>0</v>
      </c>
      <c r="BD62" s="75">
        <v>0</v>
      </c>
      <c r="BE62" s="74">
        <v>0</v>
      </c>
      <c r="BF62" s="74">
        <v>7098</v>
      </c>
      <c r="BG62" s="74">
        <f t="shared" si="58"/>
        <v>209747</v>
      </c>
      <c r="BH62" s="74">
        <f aca="true" t="shared" si="87" ref="BH62:BH77">SUM(D62,AF62)</f>
        <v>0</v>
      </c>
      <c r="BI62" s="74">
        <f aca="true" t="shared" si="88" ref="BI62:BI77">SUM(E62,AG62)</f>
        <v>0</v>
      </c>
      <c r="BJ62" s="74">
        <f aca="true" t="shared" si="89" ref="BJ62:BJ77">SUM(F62,AH62)</f>
        <v>0</v>
      </c>
      <c r="BK62" s="74">
        <f aca="true" t="shared" si="90" ref="BK62:BK77">SUM(G62,AI62)</f>
        <v>0</v>
      </c>
      <c r="BL62" s="74">
        <f aca="true" t="shared" si="91" ref="BL62:BL77">SUM(H62,AJ62)</f>
        <v>0</v>
      </c>
      <c r="BM62" s="74">
        <f aca="true" t="shared" si="92" ref="BM62:BM77">SUM(I62,AK62)</f>
        <v>0</v>
      </c>
      <c r="BN62" s="74">
        <f aca="true" t="shared" si="93" ref="BN62:BN77">SUM(J62,AL62)</f>
        <v>0</v>
      </c>
      <c r="BO62" s="75">
        <v>0</v>
      </c>
      <c r="BP62" s="74">
        <f aca="true" t="shared" si="94" ref="BP62:BP77">SUM(L62,AN62)</f>
        <v>455174</v>
      </c>
      <c r="BQ62" s="74">
        <f aca="true" t="shared" si="95" ref="BQ62:BQ77">SUM(M62,AO62)</f>
        <v>239459</v>
      </c>
      <c r="BR62" s="74">
        <f aca="true" t="shared" si="96" ref="BR62:BR77">SUM(N62,AP62)</f>
        <v>239459</v>
      </c>
      <c r="BS62" s="74">
        <f aca="true" t="shared" si="97" ref="BS62:BS77">SUM(O62,AQ62)</f>
        <v>0</v>
      </c>
      <c r="BT62" s="74">
        <f aca="true" t="shared" si="98" ref="BT62:BT77">SUM(P62,AR62)</f>
        <v>0</v>
      </c>
      <c r="BU62" s="74">
        <f aca="true" t="shared" si="99" ref="BU62:BU77">SUM(Q62,AS62)</f>
        <v>0</v>
      </c>
      <c r="BV62" s="74">
        <f aca="true" t="shared" si="100" ref="BV62:BV77">SUM(R62,AT62)</f>
        <v>129604</v>
      </c>
      <c r="BW62" s="74">
        <f aca="true" t="shared" si="101" ref="BW62:BW77">SUM(S62,AU62)</f>
        <v>35053</v>
      </c>
      <c r="BX62" s="74">
        <f aca="true" t="shared" si="102" ref="BX62:BX77">SUM(T62,AV62)</f>
        <v>82285</v>
      </c>
      <c r="BY62" s="74">
        <f aca="true" t="shared" si="103" ref="BY62:BY77">SUM(U62,AW62)</f>
        <v>12266</v>
      </c>
      <c r="BZ62" s="74">
        <f aca="true" t="shared" si="104" ref="BZ62:BZ77">SUM(V62,AX62)</f>
        <v>10465</v>
      </c>
      <c r="CA62" s="74">
        <f aca="true" t="shared" si="105" ref="CA62:CA77">SUM(W62,AY62)</f>
        <v>75646</v>
      </c>
      <c r="CB62" s="74">
        <f aca="true" t="shared" si="106" ref="CB62:CB77">SUM(X62,AZ62)</f>
        <v>16986</v>
      </c>
      <c r="CC62" s="74">
        <f aca="true" t="shared" si="107" ref="CC62:CC77">SUM(Y62,BA62)</f>
        <v>51057</v>
      </c>
      <c r="CD62" s="74">
        <f aca="true" t="shared" si="108" ref="CD62:CD77">SUM(Z62,BB62)</f>
        <v>7603</v>
      </c>
      <c r="CE62" s="74">
        <f aca="true" t="shared" si="109" ref="CE62:CE77">SUM(AA62,BC62)</f>
        <v>0</v>
      </c>
      <c r="CF62" s="75">
        <v>0</v>
      </c>
      <c r="CG62" s="74">
        <f aca="true" t="shared" si="110" ref="CG62:CG77">SUM(AC62,BE62)</f>
        <v>0</v>
      </c>
      <c r="CH62" s="74">
        <f aca="true" t="shared" si="111" ref="CH62:CH77">SUM(AD62,BF62)</f>
        <v>38603</v>
      </c>
      <c r="CI62" s="74">
        <f aca="true" t="shared" si="112" ref="CI62:CI77">SUM(AE62,BG62)</f>
        <v>493777</v>
      </c>
    </row>
    <row r="63" spans="1:87" s="50" customFormat="1" ht="12" customHeight="1">
      <c r="A63" s="53" t="s">
        <v>529</v>
      </c>
      <c r="B63" s="54" t="s">
        <v>641</v>
      </c>
      <c r="C63" s="53" t="s">
        <v>642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804709</v>
      </c>
      <c r="M63" s="74">
        <f t="shared" si="48"/>
        <v>169385</v>
      </c>
      <c r="N63" s="74">
        <v>104857</v>
      </c>
      <c r="O63" s="74">
        <v>0</v>
      </c>
      <c r="P63" s="74">
        <v>40330</v>
      </c>
      <c r="Q63" s="74">
        <v>24198</v>
      </c>
      <c r="R63" s="74">
        <f t="shared" si="49"/>
        <v>94480</v>
      </c>
      <c r="S63" s="74">
        <v>0</v>
      </c>
      <c r="T63" s="74">
        <v>81647</v>
      </c>
      <c r="U63" s="74">
        <v>12833</v>
      </c>
      <c r="V63" s="74">
        <v>0</v>
      </c>
      <c r="W63" s="74">
        <f t="shared" si="50"/>
        <v>540844</v>
      </c>
      <c r="X63" s="74">
        <v>0</v>
      </c>
      <c r="Y63" s="74">
        <v>521281</v>
      </c>
      <c r="Z63" s="74">
        <v>15505</v>
      </c>
      <c r="AA63" s="74">
        <v>4058</v>
      </c>
      <c r="AB63" s="75">
        <v>0</v>
      </c>
      <c r="AC63" s="74">
        <v>0</v>
      </c>
      <c r="AD63" s="74">
        <v>226503</v>
      </c>
      <c r="AE63" s="74">
        <f t="shared" si="51"/>
        <v>1031212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0</v>
      </c>
      <c r="BG63" s="74">
        <f t="shared" si="58"/>
        <v>0</v>
      </c>
      <c r="BH63" s="74">
        <f t="shared" si="87"/>
        <v>0</v>
      </c>
      <c r="BI63" s="74">
        <f t="shared" si="88"/>
        <v>0</v>
      </c>
      <c r="BJ63" s="74">
        <f t="shared" si="89"/>
        <v>0</v>
      </c>
      <c r="BK63" s="74">
        <f t="shared" si="90"/>
        <v>0</v>
      </c>
      <c r="BL63" s="74">
        <f t="shared" si="91"/>
        <v>0</v>
      </c>
      <c r="BM63" s="74">
        <f t="shared" si="92"/>
        <v>0</v>
      </c>
      <c r="BN63" s="74">
        <f t="shared" si="93"/>
        <v>0</v>
      </c>
      <c r="BO63" s="75">
        <v>0</v>
      </c>
      <c r="BP63" s="74">
        <f t="shared" si="94"/>
        <v>804709</v>
      </c>
      <c r="BQ63" s="74">
        <f t="shared" si="95"/>
        <v>169385</v>
      </c>
      <c r="BR63" s="74">
        <f t="shared" si="96"/>
        <v>104857</v>
      </c>
      <c r="BS63" s="74">
        <f t="shared" si="97"/>
        <v>0</v>
      </c>
      <c r="BT63" s="74">
        <f t="shared" si="98"/>
        <v>40330</v>
      </c>
      <c r="BU63" s="74">
        <f t="shared" si="99"/>
        <v>24198</v>
      </c>
      <c r="BV63" s="74">
        <f t="shared" si="100"/>
        <v>94480</v>
      </c>
      <c r="BW63" s="74">
        <f t="shared" si="101"/>
        <v>0</v>
      </c>
      <c r="BX63" s="74">
        <f t="shared" si="102"/>
        <v>81647</v>
      </c>
      <c r="BY63" s="74">
        <f t="shared" si="103"/>
        <v>12833</v>
      </c>
      <c r="BZ63" s="74">
        <f t="shared" si="104"/>
        <v>0</v>
      </c>
      <c r="CA63" s="74">
        <f t="shared" si="105"/>
        <v>540844</v>
      </c>
      <c r="CB63" s="74">
        <f t="shared" si="106"/>
        <v>0</v>
      </c>
      <c r="CC63" s="74">
        <f t="shared" si="107"/>
        <v>521281</v>
      </c>
      <c r="CD63" s="74">
        <f t="shared" si="108"/>
        <v>15505</v>
      </c>
      <c r="CE63" s="74">
        <f t="shared" si="109"/>
        <v>4058</v>
      </c>
      <c r="CF63" s="75">
        <v>0</v>
      </c>
      <c r="CG63" s="74">
        <f t="shared" si="110"/>
        <v>0</v>
      </c>
      <c r="CH63" s="74">
        <f t="shared" si="111"/>
        <v>226503</v>
      </c>
      <c r="CI63" s="74">
        <f t="shared" si="112"/>
        <v>1031212</v>
      </c>
    </row>
    <row r="64" spans="1:87" s="50" customFormat="1" ht="12" customHeight="1">
      <c r="A64" s="53" t="s">
        <v>529</v>
      </c>
      <c r="B64" s="54" t="s">
        <v>643</v>
      </c>
      <c r="C64" s="53" t="s">
        <v>644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1052410</v>
      </c>
      <c r="M64" s="74">
        <f t="shared" si="48"/>
        <v>154743</v>
      </c>
      <c r="N64" s="74">
        <v>154743</v>
      </c>
      <c r="O64" s="74">
        <v>0</v>
      </c>
      <c r="P64" s="74">
        <v>0</v>
      </c>
      <c r="Q64" s="74">
        <v>0</v>
      </c>
      <c r="R64" s="74">
        <f t="shared" si="49"/>
        <v>390775</v>
      </c>
      <c r="S64" s="74">
        <v>0</v>
      </c>
      <c r="T64" s="74">
        <v>388422</v>
      </c>
      <c r="U64" s="74">
        <v>2353</v>
      </c>
      <c r="V64" s="74">
        <v>0</v>
      </c>
      <c r="W64" s="74">
        <f t="shared" si="50"/>
        <v>506892</v>
      </c>
      <c r="X64" s="74">
        <v>16698</v>
      </c>
      <c r="Y64" s="74">
        <v>481313</v>
      </c>
      <c r="Z64" s="74">
        <v>8881</v>
      </c>
      <c r="AA64" s="74">
        <v>0</v>
      </c>
      <c r="AB64" s="75">
        <v>0</v>
      </c>
      <c r="AC64" s="74">
        <v>0</v>
      </c>
      <c r="AD64" s="74">
        <v>73212</v>
      </c>
      <c r="AE64" s="74">
        <f t="shared" si="51"/>
        <v>1125622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0</v>
      </c>
      <c r="BE64" s="74">
        <v>0</v>
      </c>
      <c r="BF64" s="74">
        <v>0</v>
      </c>
      <c r="BG64" s="74">
        <f t="shared" si="58"/>
        <v>0</v>
      </c>
      <c r="BH64" s="74">
        <f t="shared" si="87"/>
        <v>0</v>
      </c>
      <c r="BI64" s="74">
        <f t="shared" si="88"/>
        <v>0</v>
      </c>
      <c r="BJ64" s="74">
        <f t="shared" si="89"/>
        <v>0</v>
      </c>
      <c r="BK64" s="74">
        <f t="shared" si="90"/>
        <v>0</v>
      </c>
      <c r="BL64" s="74">
        <f t="shared" si="91"/>
        <v>0</v>
      </c>
      <c r="BM64" s="74">
        <f t="shared" si="92"/>
        <v>0</v>
      </c>
      <c r="BN64" s="74">
        <f t="shared" si="93"/>
        <v>0</v>
      </c>
      <c r="BO64" s="75">
        <v>0</v>
      </c>
      <c r="BP64" s="74">
        <f t="shared" si="94"/>
        <v>1052410</v>
      </c>
      <c r="BQ64" s="74">
        <f t="shared" si="95"/>
        <v>154743</v>
      </c>
      <c r="BR64" s="74">
        <f t="shared" si="96"/>
        <v>154743</v>
      </c>
      <c r="BS64" s="74">
        <f t="shared" si="97"/>
        <v>0</v>
      </c>
      <c r="BT64" s="74">
        <f t="shared" si="98"/>
        <v>0</v>
      </c>
      <c r="BU64" s="74">
        <f t="shared" si="99"/>
        <v>0</v>
      </c>
      <c r="BV64" s="74">
        <f t="shared" si="100"/>
        <v>390775</v>
      </c>
      <c r="BW64" s="74">
        <f t="shared" si="101"/>
        <v>0</v>
      </c>
      <c r="BX64" s="74">
        <f t="shared" si="102"/>
        <v>388422</v>
      </c>
      <c r="BY64" s="74">
        <f t="shared" si="103"/>
        <v>2353</v>
      </c>
      <c r="BZ64" s="74">
        <f t="shared" si="104"/>
        <v>0</v>
      </c>
      <c r="CA64" s="74">
        <f t="shared" si="105"/>
        <v>506892</v>
      </c>
      <c r="CB64" s="74">
        <f t="shared" si="106"/>
        <v>16698</v>
      </c>
      <c r="CC64" s="74">
        <f t="shared" si="107"/>
        <v>481313</v>
      </c>
      <c r="CD64" s="74">
        <f t="shared" si="108"/>
        <v>8881</v>
      </c>
      <c r="CE64" s="74">
        <f t="shared" si="109"/>
        <v>0</v>
      </c>
      <c r="CF64" s="75">
        <v>0</v>
      </c>
      <c r="CG64" s="74">
        <f t="shared" si="110"/>
        <v>0</v>
      </c>
      <c r="CH64" s="74">
        <f t="shared" si="111"/>
        <v>73212</v>
      </c>
      <c r="CI64" s="74">
        <f t="shared" si="112"/>
        <v>1125622</v>
      </c>
    </row>
    <row r="65" spans="1:87" s="50" customFormat="1" ht="12" customHeight="1">
      <c r="A65" s="53" t="s">
        <v>529</v>
      </c>
      <c r="B65" s="54" t="s">
        <v>645</v>
      </c>
      <c r="C65" s="53" t="s">
        <v>646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401065</v>
      </c>
      <c r="M65" s="74">
        <f t="shared" si="48"/>
        <v>86032</v>
      </c>
      <c r="N65" s="74">
        <v>86032</v>
      </c>
      <c r="O65" s="74">
        <v>0</v>
      </c>
      <c r="P65" s="74">
        <v>0</v>
      </c>
      <c r="Q65" s="74">
        <v>0</v>
      </c>
      <c r="R65" s="74">
        <f t="shared" si="49"/>
        <v>89575</v>
      </c>
      <c r="S65" s="74">
        <v>1434</v>
      </c>
      <c r="T65" s="74">
        <v>82579</v>
      </c>
      <c r="U65" s="74">
        <v>5562</v>
      </c>
      <c r="V65" s="74">
        <v>0</v>
      </c>
      <c r="W65" s="74">
        <f t="shared" si="50"/>
        <v>225458</v>
      </c>
      <c r="X65" s="74">
        <v>63731</v>
      </c>
      <c r="Y65" s="74">
        <v>113925</v>
      </c>
      <c r="Z65" s="74">
        <v>1796</v>
      </c>
      <c r="AA65" s="74">
        <v>46006</v>
      </c>
      <c r="AB65" s="75">
        <v>0</v>
      </c>
      <c r="AC65" s="74">
        <v>0</v>
      </c>
      <c r="AD65" s="74">
        <v>770982</v>
      </c>
      <c r="AE65" s="74">
        <f t="shared" si="51"/>
        <v>1172047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0</v>
      </c>
      <c r="BE65" s="74">
        <v>0</v>
      </c>
      <c r="BF65" s="74">
        <v>0</v>
      </c>
      <c r="BG65" s="74">
        <f t="shared" si="58"/>
        <v>0</v>
      </c>
      <c r="BH65" s="74">
        <f t="shared" si="87"/>
        <v>0</v>
      </c>
      <c r="BI65" s="74">
        <f t="shared" si="88"/>
        <v>0</v>
      </c>
      <c r="BJ65" s="74">
        <f t="shared" si="89"/>
        <v>0</v>
      </c>
      <c r="BK65" s="74">
        <f t="shared" si="90"/>
        <v>0</v>
      </c>
      <c r="BL65" s="74">
        <f t="shared" si="91"/>
        <v>0</v>
      </c>
      <c r="BM65" s="74">
        <f t="shared" si="92"/>
        <v>0</v>
      </c>
      <c r="BN65" s="74">
        <f t="shared" si="93"/>
        <v>0</v>
      </c>
      <c r="BO65" s="75">
        <v>0</v>
      </c>
      <c r="BP65" s="74">
        <f t="shared" si="94"/>
        <v>401065</v>
      </c>
      <c r="BQ65" s="74">
        <f t="shared" si="95"/>
        <v>86032</v>
      </c>
      <c r="BR65" s="74">
        <f t="shared" si="96"/>
        <v>86032</v>
      </c>
      <c r="BS65" s="74">
        <f t="shared" si="97"/>
        <v>0</v>
      </c>
      <c r="BT65" s="74">
        <f t="shared" si="98"/>
        <v>0</v>
      </c>
      <c r="BU65" s="74">
        <f t="shared" si="99"/>
        <v>0</v>
      </c>
      <c r="BV65" s="74">
        <f t="shared" si="100"/>
        <v>89575</v>
      </c>
      <c r="BW65" s="74">
        <f t="shared" si="101"/>
        <v>1434</v>
      </c>
      <c r="BX65" s="74">
        <f t="shared" si="102"/>
        <v>82579</v>
      </c>
      <c r="BY65" s="74">
        <f t="shared" si="103"/>
        <v>5562</v>
      </c>
      <c r="BZ65" s="74">
        <f t="shared" si="104"/>
        <v>0</v>
      </c>
      <c r="CA65" s="74">
        <f t="shared" si="105"/>
        <v>225458</v>
      </c>
      <c r="CB65" s="74">
        <f t="shared" si="106"/>
        <v>63731</v>
      </c>
      <c r="CC65" s="74">
        <f t="shared" si="107"/>
        <v>113925</v>
      </c>
      <c r="CD65" s="74">
        <f t="shared" si="108"/>
        <v>1796</v>
      </c>
      <c r="CE65" s="74">
        <f t="shared" si="109"/>
        <v>46006</v>
      </c>
      <c r="CF65" s="75">
        <v>0</v>
      </c>
      <c r="CG65" s="74">
        <f t="shared" si="110"/>
        <v>0</v>
      </c>
      <c r="CH65" s="74">
        <f t="shared" si="111"/>
        <v>770982</v>
      </c>
      <c r="CI65" s="74">
        <f t="shared" si="112"/>
        <v>1172047</v>
      </c>
    </row>
    <row r="66" spans="1:87" s="50" customFormat="1" ht="12" customHeight="1">
      <c r="A66" s="53" t="s">
        <v>529</v>
      </c>
      <c r="B66" s="54" t="s">
        <v>647</v>
      </c>
      <c r="C66" s="53" t="s">
        <v>648</v>
      </c>
      <c r="D66" s="74">
        <f t="shared" si="45"/>
        <v>2856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2856</v>
      </c>
      <c r="K66" s="75">
        <v>0</v>
      </c>
      <c r="L66" s="74">
        <f t="shared" si="47"/>
        <v>1712923</v>
      </c>
      <c r="M66" s="74">
        <f t="shared" si="48"/>
        <v>70043</v>
      </c>
      <c r="N66" s="74">
        <v>70043</v>
      </c>
      <c r="O66" s="74">
        <v>0</v>
      </c>
      <c r="P66" s="74">
        <v>0</v>
      </c>
      <c r="Q66" s="74">
        <v>0</v>
      </c>
      <c r="R66" s="74">
        <f t="shared" si="49"/>
        <v>378798</v>
      </c>
      <c r="S66" s="74">
        <v>0</v>
      </c>
      <c r="T66" s="74">
        <v>378798</v>
      </c>
      <c r="U66" s="74">
        <v>0</v>
      </c>
      <c r="V66" s="74">
        <v>0</v>
      </c>
      <c r="W66" s="74">
        <f t="shared" si="50"/>
        <v>1264082</v>
      </c>
      <c r="X66" s="74">
        <v>540263</v>
      </c>
      <c r="Y66" s="74">
        <v>600583</v>
      </c>
      <c r="Z66" s="74">
        <v>117783</v>
      </c>
      <c r="AA66" s="74">
        <v>5453</v>
      </c>
      <c r="AB66" s="75">
        <v>0</v>
      </c>
      <c r="AC66" s="74">
        <v>0</v>
      </c>
      <c r="AD66" s="74">
        <v>10861</v>
      </c>
      <c r="AE66" s="74">
        <f t="shared" si="51"/>
        <v>1726640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242167</v>
      </c>
      <c r="AO66" s="74">
        <f t="shared" si="55"/>
        <v>22958</v>
      </c>
      <c r="AP66" s="74">
        <v>22958</v>
      </c>
      <c r="AQ66" s="74">
        <v>0</v>
      </c>
      <c r="AR66" s="74">
        <v>0</v>
      </c>
      <c r="AS66" s="74">
        <v>0</v>
      </c>
      <c r="AT66" s="74">
        <f t="shared" si="56"/>
        <v>144055</v>
      </c>
      <c r="AU66" s="74">
        <v>0</v>
      </c>
      <c r="AV66" s="74">
        <v>144055</v>
      </c>
      <c r="AW66" s="74">
        <v>0</v>
      </c>
      <c r="AX66" s="74">
        <v>0</v>
      </c>
      <c r="AY66" s="74">
        <f t="shared" si="57"/>
        <v>75154</v>
      </c>
      <c r="AZ66" s="74">
        <v>0</v>
      </c>
      <c r="BA66" s="74">
        <v>61861</v>
      </c>
      <c r="BB66" s="74">
        <v>5943</v>
      </c>
      <c r="BC66" s="74">
        <v>7350</v>
      </c>
      <c r="BD66" s="75">
        <v>0</v>
      </c>
      <c r="BE66" s="74">
        <v>0</v>
      </c>
      <c r="BF66" s="74">
        <v>25548</v>
      </c>
      <c r="BG66" s="74">
        <f t="shared" si="58"/>
        <v>267715</v>
      </c>
      <c r="BH66" s="74">
        <f t="shared" si="87"/>
        <v>2856</v>
      </c>
      <c r="BI66" s="74">
        <f t="shared" si="88"/>
        <v>0</v>
      </c>
      <c r="BJ66" s="74">
        <f t="shared" si="89"/>
        <v>0</v>
      </c>
      <c r="BK66" s="74">
        <f t="shared" si="90"/>
        <v>0</v>
      </c>
      <c r="BL66" s="74">
        <f t="shared" si="91"/>
        <v>0</v>
      </c>
      <c r="BM66" s="74">
        <f t="shared" si="92"/>
        <v>0</v>
      </c>
      <c r="BN66" s="74">
        <f t="shared" si="93"/>
        <v>2856</v>
      </c>
      <c r="BO66" s="75">
        <v>0</v>
      </c>
      <c r="BP66" s="74">
        <f t="shared" si="94"/>
        <v>1955090</v>
      </c>
      <c r="BQ66" s="74">
        <f t="shared" si="95"/>
        <v>93001</v>
      </c>
      <c r="BR66" s="74">
        <f t="shared" si="96"/>
        <v>93001</v>
      </c>
      <c r="BS66" s="74">
        <f t="shared" si="97"/>
        <v>0</v>
      </c>
      <c r="BT66" s="74">
        <f t="shared" si="98"/>
        <v>0</v>
      </c>
      <c r="BU66" s="74">
        <f t="shared" si="99"/>
        <v>0</v>
      </c>
      <c r="BV66" s="74">
        <f t="shared" si="100"/>
        <v>522853</v>
      </c>
      <c r="BW66" s="74">
        <f t="shared" si="101"/>
        <v>0</v>
      </c>
      <c r="BX66" s="74">
        <f t="shared" si="102"/>
        <v>522853</v>
      </c>
      <c r="BY66" s="74">
        <f t="shared" si="103"/>
        <v>0</v>
      </c>
      <c r="BZ66" s="74">
        <f t="shared" si="104"/>
        <v>0</v>
      </c>
      <c r="CA66" s="74">
        <f t="shared" si="105"/>
        <v>1339236</v>
      </c>
      <c r="CB66" s="74">
        <f t="shared" si="106"/>
        <v>540263</v>
      </c>
      <c r="CC66" s="74">
        <f t="shared" si="107"/>
        <v>662444</v>
      </c>
      <c r="CD66" s="74">
        <f t="shared" si="108"/>
        <v>123726</v>
      </c>
      <c r="CE66" s="74">
        <f t="shared" si="109"/>
        <v>12803</v>
      </c>
      <c r="CF66" s="75">
        <v>0</v>
      </c>
      <c r="CG66" s="74">
        <f t="shared" si="110"/>
        <v>0</v>
      </c>
      <c r="CH66" s="74">
        <f t="shared" si="111"/>
        <v>36409</v>
      </c>
      <c r="CI66" s="74">
        <f t="shared" si="112"/>
        <v>1994355</v>
      </c>
    </row>
    <row r="67" spans="1:87" s="50" customFormat="1" ht="12" customHeight="1">
      <c r="A67" s="53" t="s">
        <v>529</v>
      </c>
      <c r="B67" s="54" t="s">
        <v>649</v>
      </c>
      <c r="C67" s="53" t="s">
        <v>650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0</v>
      </c>
      <c r="M67" s="74">
        <f t="shared" si="48"/>
        <v>0</v>
      </c>
      <c r="N67" s="74">
        <v>0</v>
      </c>
      <c r="O67" s="74">
        <v>0</v>
      </c>
      <c r="P67" s="74">
        <v>0</v>
      </c>
      <c r="Q67" s="74">
        <v>0</v>
      </c>
      <c r="R67" s="74">
        <f t="shared" si="49"/>
        <v>0</v>
      </c>
      <c r="S67" s="74">
        <v>0</v>
      </c>
      <c r="T67" s="74">
        <v>0</v>
      </c>
      <c r="U67" s="74">
        <v>0</v>
      </c>
      <c r="V67" s="74">
        <v>0</v>
      </c>
      <c r="W67" s="74">
        <f t="shared" si="50"/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331675</v>
      </c>
      <c r="AO67" s="74">
        <f t="shared" si="55"/>
        <v>70854</v>
      </c>
      <c r="AP67" s="74">
        <v>70854</v>
      </c>
      <c r="AQ67" s="74">
        <v>0</v>
      </c>
      <c r="AR67" s="74">
        <v>0</v>
      </c>
      <c r="AS67" s="74">
        <v>0</v>
      </c>
      <c r="AT67" s="74">
        <f t="shared" si="56"/>
        <v>171874</v>
      </c>
      <c r="AU67" s="74">
        <v>0</v>
      </c>
      <c r="AV67" s="74">
        <v>171874</v>
      </c>
      <c r="AW67" s="74">
        <v>0</v>
      </c>
      <c r="AX67" s="74">
        <v>0</v>
      </c>
      <c r="AY67" s="74">
        <f t="shared" si="57"/>
        <v>88947</v>
      </c>
      <c r="AZ67" s="74">
        <v>0</v>
      </c>
      <c r="BA67" s="74">
        <v>88947</v>
      </c>
      <c r="BB67" s="74">
        <v>0</v>
      </c>
      <c r="BC67" s="74">
        <v>0</v>
      </c>
      <c r="BD67" s="75">
        <v>0</v>
      </c>
      <c r="BE67" s="74">
        <v>0</v>
      </c>
      <c r="BF67" s="74">
        <v>12469</v>
      </c>
      <c r="BG67" s="74">
        <f t="shared" si="58"/>
        <v>344144</v>
      </c>
      <c r="BH67" s="74">
        <f t="shared" si="87"/>
        <v>0</v>
      </c>
      <c r="BI67" s="74">
        <f t="shared" si="88"/>
        <v>0</v>
      </c>
      <c r="BJ67" s="74">
        <f t="shared" si="89"/>
        <v>0</v>
      </c>
      <c r="BK67" s="74">
        <f t="shared" si="90"/>
        <v>0</v>
      </c>
      <c r="BL67" s="74">
        <f t="shared" si="91"/>
        <v>0</v>
      </c>
      <c r="BM67" s="74">
        <f t="shared" si="92"/>
        <v>0</v>
      </c>
      <c r="BN67" s="74">
        <f t="shared" si="93"/>
        <v>0</v>
      </c>
      <c r="BO67" s="75">
        <v>0</v>
      </c>
      <c r="BP67" s="74">
        <f t="shared" si="94"/>
        <v>331675</v>
      </c>
      <c r="BQ67" s="74">
        <f t="shared" si="95"/>
        <v>70854</v>
      </c>
      <c r="BR67" s="74">
        <f t="shared" si="96"/>
        <v>70854</v>
      </c>
      <c r="BS67" s="74">
        <f t="shared" si="97"/>
        <v>0</v>
      </c>
      <c r="BT67" s="74">
        <f t="shared" si="98"/>
        <v>0</v>
      </c>
      <c r="BU67" s="74">
        <f t="shared" si="99"/>
        <v>0</v>
      </c>
      <c r="BV67" s="74">
        <f t="shared" si="100"/>
        <v>171874</v>
      </c>
      <c r="BW67" s="74">
        <f t="shared" si="101"/>
        <v>0</v>
      </c>
      <c r="BX67" s="74">
        <f t="shared" si="102"/>
        <v>171874</v>
      </c>
      <c r="BY67" s="74">
        <f t="shared" si="103"/>
        <v>0</v>
      </c>
      <c r="BZ67" s="74">
        <f t="shared" si="104"/>
        <v>0</v>
      </c>
      <c r="CA67" s="74">
        <f t="shared" si="105"/>
        <v>88947</v>
      </c>
      <c r="CB67" s="74">
        <f t="shared" si="106"/>
        <v>0</v>
      </c>
      <c r="CC67" s="74">
        <f t="shared" si="107"/>
        <v>88947</v>
      </c>
      <c r="CD67" s="74">
        <f t="shared" si="108"/>
        <v>0</v>
      </c>
      <c r="CE67" s="74">
        <f t="shared" si="109"/>
        <v>0</v>
      </c>
      <c r="CF67" s="75">
        <v>0</v>
      </c>
      <c r="CG67" s="74">
        <f t="shared" si="110"/>
        <v>0</v>
      </c>
      <c r="CH67" s="74">
        <f t="shared" si="111"/>
        <v>12469</v>
      </c>
      <c r="CI67" s="74">
        <f t="shared" si="112"/>
        <v>344144</v>
      </c>
    </row>
    <row r="68" spans="1:87" s="50" customFormat="1" ht="12" customHeight="1">
      <c r="A68" s="53" t="s">
        <v>529</v>
      </c>
      <c r="B68" s="54" t="s">
        <v>651</v>
      </c>
      <c r="C68" s="53" t="s">
        <v>652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0</v>
      </c>
      <c r="M68" s="74">
        <f t="shared" si="48"/>
        <v>0</v>
      </c>
      <c r="N68" s="74">
        <v>0</v>
      </c>
      <c r="O68" s="74">
        <v>0</v>
      </c>
      <c r="P68" s="74">
        <v>0</v>
      </c>
      <c r="Q68" s="74">
        <v>0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0</v>
      </c>
      <c r="AC68" s="74">
        <v>0</v>
      </c>
      <c r="AD68" s="74">
        <v>0</v>
      </c>
      <c r="AE68" s="74">
        <f t="shared" si="51"/>
        <v>0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125467</v>
      </c>
      <c r="AO68" s="74">
        <f t="shared" si="55"/>
        <v>56221</v>
      </c>
      <c r="AP68" s="74">
        <v>56221</v>
      </c>
      <c r="AQ68" s="74">
        <v>0</v>
      </c>
      <c r="AR68" s="74">
        <v>0</v>
      </c>
      <c r="AS68" s="74">
        <v>0</v>
      </c>
      <c r="AT68" s="74">
        <f t="shared" si="56"/>
        <v>44473</v>
      </c>
      <c r="AU68" s="74">
        <v>0</v>
      </c>
      <c r="AV68" s="74">
        <v>44473</v>
      </c>
      <c r="AW68" s="74">
        <v>0</v>
      </c>
      <c r="AX68" s="74">
        <v>0</v>
      </c>
      <c r="AY68" s="74">
        <f t="shared" si="57"/>
        <v>24773</v>
      </c>
      <c r="AZ68" s="74">
        <v>0</v>
      </c>
      <c r="BA68" s="74">
        <v>24633</v>
      </c>
      <c r="BB68" s="74">
        <v>140</v>
      </c>
      <c r="BC68" s="74">
        <v>0</v>
      </c>
      <c r="BD68" s="75">
        <v>0</v>
      </c>
      <c r="BE68" s="74">
        <v>0</v>
      </c>
      <c r="BF68" s="74">
        <v>6029</v>
      </c>
      <c r="BG68" s="74">
        <f t="shared" si="58"/>
        <v>131496</v>
      </c>
      <c r="BH68" s="74">
        <f t="shared" si="87"/>
        <v>0</v>
      </c>
      <c r="BI68" s="74">
        <f t="shared" si="88"/>
        <v>0</v>
      </c>
      <c r="BJ68" s="74">
        <f t="shared" si="89"/>
        <v>0</v>
      </c>
      <c r="BK68" s="74">
        <f t="shared" si="90"/>
        <v>0</v>
      </c>
      <c r="BL68" s="74">
        <f t="shared" si="91"/>
        <v>0</v>
      </c>
      <c r="BM68" s="74">
        <f t="shared" si="92"/>
        <v>0</v>
      </c>
      <c r="BN68" s="74">
        <f t="shared" si="93"/>
        <v>0</v>
      </c>
      <c r="BO68" s="75">
        <v>0</v>
      </c>
      <c r="BP68" s="74">
        <f t="shared" si="94"/>
        <v>125467</v>
      </c>
      <c r="BQ68" s="74">
        <f t="shared" si="95"/>
        <v>56221</v>
      </c>
      <c r="BR68" s="74">
        <f t="shared" si="96"/>
        <v>56221</v>
      </c>
      <c r="BS68" s="74">
        <f t="shared" si="97"/>
        <v>0</v>
      </c>
      <c r="BT68" s="74">
        <f t="shared" si="98"/>
        <v>0</v>
      </c>
      <c r="BU68" s="74">
        <f t="shared" si="99"/>
        <v>0</v>
      </c>
      <c r="BV68" s="74">
        <f t="shared" si="100"/>
        <v>44473</v>
      </c>
      <c r="BW68" s="74">
        <f t="shared" si="101"/>
        <v>0</v>
      </c>
      <c r="BX68" s="74">
        <f t="shared" si="102"/>
        <v>44473</v>
      </c>
      <c r="BY68" s="74">
        <f t="shared" si="103"/>
        <v>0</v>
      </c>
      <c r="BZ68" s="74">
        <f t="shared" si="104"/>
        <v>0</v>
      </c>
      <c r="CA68" s="74">
        <f t="shared" si="105"/>
        <v>24773</v>
      </c>
      <c r="CB68" s="74">
        <f t="shared" si="106"/>
        <v>0</v>
      </c>
      <c r="CC68" s="74">
        <f t="shared" si="107"/>
        <v>24633</v>
      </c>
      <c r="CD68" s="74">
        <f t="shared" si="108"/>
        <v>140</v>
      </c>
      <c r="CE68" s="74">
        <f t="shared" si="109"/>
        <v>0</v>
      </c>
      <c r="CF68" s="75">
        <v>0</v>
      </c>
      <c r="CG68" s="74">
        <f t="shared" si="110"/>
        <v>0</v>
      </c>
      <c r="CH68" s="74">
        <f t="shared" si="111"/>
        <v>6029</v>
      </c>
      <c r="CI68" s="74">
        <f t="shared" si="112"/>
        <v>131496</v>
      </c>
    </row>
    <row r="69" spans="1:87" s="50" customFormat="1" ht="12" customHeight="1">
      <c r="A69" s="53" t="s">
        <v>529</v>
      </c>
      <c r="B69" s="54" t="s">
        <v>653</v>
      </c>
      <c r="C69" s="53" t="s">
        <v>654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0</v>
      </c>
      <c r="M69" s="74">
        <f t="shared" si="48"/>
        <v>0</v>
      </c>
      <c r="N69" s="74">
        <v>0</v>
      </c>
      <c r="O69" s="74">
        <v>0</v>
      </c>
      <c r="P69" s="74">
        <v>0</v>
      </c>
      <c r="Q69" s="74">
        <v>0</v>
      </c>
      <c r="R69" s="74">
        <f t="shared" si="49"/>
        <v>0</v>
      </c>
      <c r="S69" s="74">
        <v>0</v>
      </c>
      <c r="T69" s="74">
        <v>0</v>
      </c>
      <c r="U69" s="74">
        <v>0</v>
      </c>
      <c r="V69" s="74">
        <v>0</v>
      </c>
      <c r="W69" s="74">
        <f t="shared" si="50"/>
        <v>0</v>
      </c>
      <c r="X69" s="74">
        <v>0</v>
      </c>
      <c r="Y69" s="74">
        <v>0</v>
      </c>
      <c r="Z69" s="74">
        <v>0</v>
      </c>
      <c r="AA69" s="74">
        <v>0</v>
      </c>
      <c r="AB69" s="75">
        <v>0</v>
      </c>
      <c r="AC69" s="74">
        <v>0</v>
      </c>
      <c r="AD69" s="74">
        <v>0</v>
      </c>
      <c r="AE69" s="74">
        <f t="shared" si="51"/>
        <v>0</v>
      </c>
      <c r="AF69" s="74">
        <f t="shared" si="52"/>
        <v>4817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4817</v>
      </c>
      <c r="AM69" s="75">
        <v>0</v>
      </c>
      <c r="AN69" s="74">
        <f t="shared" si="54"/>
        <v>409084</v>
      </c>
      <c r="AO69" s="74">
        <f t="shared" si="55"/>
        <v>143870</v>
      </c>
      <c r="AP69" s="74">
        <v>143870</v>
      </c>
      <c r="AQ69" s="74">
        <v>0</v>
      </c>
      <c r="AR69" s="74">
        <v>0</v>
      </c>
      <c r="AS69" s="74">
        <v>0</v>
      </c>
      <c r="AT69" s="74">
        <f t="shared" si="56"/>
        <v>137275</v>
      </c>
      <c r="AU69" s="74">
        <v>1808</v>
      </c>
      <c r="AV69" s="74">
        <v>135467</v>
      </c>
      <c r="AW69" s="74">
        <v>0</v>
      </c>
      <c r="AX69" s="74">
        <v>0</v>
      </c>
      <c r="AY69" s="74">
        <f t="shared" si="57"/>
        <v>127939</v>
      </c>
      <c r="AZ69" s="74">
        <v>73175</v>
      </c>
      <c r="BA69" s="74">
        <v>51920</v>
      </c>
      <c r="BB69" s="74">
        <v>2844</v>
      </c>
      <c r="BC69" s="74">
        <v>0</v>
      </c>
      <c r="BD69" s="75">
        <v>0</v>
      </c>
      <c r="BE69" s="74">
        <v>0</v>
      </c>
      <c r="BF69" s="74">
        <v>20218</v>
      </c>
      <c r="BG69" s="74">
        <f t="shared" si="58"/>
        <v>434119</v>
      </c>
      <c r="BH69" s="74">
        <f t="shared" si="87"/>
        <v>4817</v>
      </c>
      <c r="BI69" s="74">
        <f t="shared" si="88"/>
        <v>0</v>
      </c>
      <c r="BJ69" s="74">
        <f t="shared" si="89"/>
        <v>0</v>
      </c>
      <c r="BK69" s="74">
        <f t="shared" si="90"/>
        <v>0</v>
      </c>
      <c r="BL69" s="74">
        <f t="shared" si="91"/>
        <v>0</v>
      </c>
      <c r="BM69" s="74">
        <f t="shared" si="92"/>
        <v>0</v>
      </c>
      <c r="BN69" s="74">
        <f t="shared" si="93"/>
        <v>4817</v>
      </c>
      <c r="BO69" s="75">
        <v>0</v>
      </c>
      <c r="BP69" s="74">
        <f t="shared" si="94"/>
        <v>409084</v>
      </c>
      <c r="BQ69" s="74">
        <f t="shared" si="95"/>
        <v>143870</v>
      </c>
      <c r="BR69" s="74">
        <f t="shared" si="96"/>
        <v>143870</v>
      </c>
      <c r="BS69" s="74">
        <f t="shared" si="97"/>
        <v>0</v>
      </c>
      <c r="BT69" s="74">
        <f t="shared" si="98"/>
        <v>0</v>
      </c>
      <c r="BU69" s="74">
        <f t="shared" si="99"/>
        <v>0</v>
      </c>
      <c r="BV69" s="74">
        <f t="shared" si="100"/>
        <v>137275</v>
      </c>
      <c r="BW69" s="74">
        <f t="shared" si="101"/>
        <v>1808</v>
      </c>
      <c r="BX69" s="74">
        <f t="shared" si="102"/>
        <v>135467</v>
      </c>
      <c r="BY69" s="74">
        <f t="shared" si="103"/>
        <v>0</v>
      </c>
      <c r="BZ69" s="74">
        <f t="shared" si="104"/>
        <v>0</v>
      </c>
      <c r="CA69" s="74">
        <f t="shared" si="105"/>
        <v>127939</v>
      </c>
      <c r="CB69" s="74">
        <f t="shared" si="106"/>
        <v>73175</v>
      </c>
      <c r="CC69" s="74">
        <f t="shared" si="107"/>
        <v>51920</v>
      </c>
      <c r="CD69" s="74">
        <f t="shared" si="108"/>
        <v>2844</v>
      </c>
      <c r="CE69" s="74">
        <f t="shared" si="109"/>
        <v>0</v>
      </c>
      <c r="CF69" s="75">
        <v>0</v>
      </c>
      <c r="CG69" s="74">
        <f t="shared" si="110"/>
        <v>0</v>
      </c>
      <c r="CH69" s="74">
        <f t="shared" si="111"/>
        <v>20218</v>
      </c>
      <c r="CI69" s="74">
        <f t="shared" si="112"/>
        <v>434119</v>
      </c>
    </row>
    <row r="70" spans="1:87" s="50" customFormat="1" ht="12" customHeight="1">
      <c r="A70" s="53" t="s">
        <v>529</v>
      </c>
      <c r="B70" s="54" t="s">
        <v>655</v>
      </c>
      <c r="C70" s="53" t="s">
        <v>656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0</v>
      </c>
      <c r="M70" s="74">
        <f t="shared" si="48"/>
        <v>0</v>
      </c>
      <c r="N70" s="74">
        <v>0</v>
      </c>
      <c r="O70" s="74">
        <v>0</v>
      </c>
      <c r="P70" s="74">
        <v>0</v>
      </c>
      <c r="Q70" s="74">
        <v>0</v>
      </c>
      <c r="R70" s="74">
        <f t="shared" si="49"/>
        <v>0</v>
      </c>
      <c r="S70" s="74">
        <v>0</v>
      </c>
      <c r="T70" s="74">
        <v>0</v>
      </c>
      <c r="U70" s="74">
        <v>0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74">
        <f t="shared" si="51"/>
        <v>0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563986</v>
      </c>
      <c r="AO70" s="74">
        <f t="shared" si="55"/>
        <v>285788</v>
      </c>
      <c r="AP70" s="74">
        <v>103085</v>
      </c>
      <c r="AQ70" s="74">
        <v>134552</v>
      </c>
      <c r="AR70" s="74">
        <v>48151</v>
      </c>
      <c r="AS70" s="74">
        <v>0</v>
      </c>
      <c r="AT70" s="74">
        <f t="shared" si="56"/>
        <v>182001</v>
      </c>
      <c r="AU70" s="74">
        <v>29237</v>
      </c>
      <c r="AV70" s="74">
        <v>152764</v>
      </c>
      <c r="AW70" s="74">
        <v>0</v>
      </c>
      <c r="AX70" s="74">
        <v>5086</v>
      </c>
      <c r="AY70" s="74">
        <f t="shared" si="57"/>
        <v>91111</v>
      </c>
      <c r="AZ70" s="74">
        <v>87764</v>
      </c>
      <c r="BA70" s="74">
        <v>3347</v>
      </c>
      <c r="BB70" s="74">
        <v>0</v>
      </c>
      <c r="BC70" s="74">
        <v>0</v>
      </c>
      <c r="BD70" s="75">
        <v>0</v>
      </c>
      <c r="BE70" s="74">
        <v>0</v>
      </c>
      <c r="BF70" s="74">
        <v>509</v>
      </c>
      <c r="BG70" s="74">
        <f t="shared" si="58"/>
        <v>564495</v>
      </c>
      <c r="BH70" s="74">
        <f t="shared" si="87"/>
        <v>0</v>
      </c>
      <c r="BI70" s="74">
        <f t="shared" si="88"/>
        <v>0</v>
      </c>
      <c r="BJ70" s="74">
        <f t="shared" si="89"/>
        <v>0</v>
      </c>
      <c r="BK70" s="74">
        <f t="shared" si="90"/>
        <v>0</v>
      </c>
      <c r="BL70" s="74">
        <f t="shared" si="91"/>
        <v>0</v>
      </c>
      <c r="BM70" s="74">
        <f t="shared" si="92"/>
        <v>0</v>
      </c>
      <c r="BN70" s="74">
        <f t="shared" si="93"/>
        <v>0</v>
      </c>
      <c r="BO70" s="75">
        <v>0</v>
      </c>
      <c r="BP70" s="74">
        <f t="shared" si="94"/>
        <v>563986</v>
      </c>
      <c r="BQ70" s="74">
        <f t="shared" si="95"/>
        <v>285788</v>
      </c>
      <c r="BR70" s="74">
        <f t="shared" si="96"/>
        <v>103085</v>
      </c>
      <c r="BS70" s="74">
        <f t="shared" si="97"/>
        <v>134552</v>
      </c>
      <c r="BT70" s="74">
        <f t="shared" si="98"/>
        <v>48151</v>
      </c>
      <c r="BU70" s="74">
        <f t="shared" si="99"/>
        <v>0</v>
      </c>
      <c r="BV70" s="74">
        <f t="shared" si="100"/>
        <v>182001</v>
      </c>
      <c r="BW70" s="74">
        <f t="shared" si="101"/>
        <v>29237</v>
      </c>
      <c r="BX70" s="74">
        <f t="shared" si="102"/>
        <v>152764</v>
      </c>
      <c r="BY70" s="74">
        <f t="shared" si="103"/>
        <v>0</v>
      </c>
      <c r="BZ70" s="74">
        <f t="shared" si="104"/>
        <v>5086</v>
      </c>
      <c r="CA70" s="74">
        <f t="shared" si="105"/>
        <v>91111</v>
      </c>
      <c r="CB70" s="74">
        <f t="shared" si="106"/>
        <v>87764</v>
      </c>
      <c r="CC70" s="74">
        <f t="shared" si="107"/>
        <v>3347</v>
      </c>
      <c r="CD70" s="74">
        <f t="shared" si="108"/>
        <v>0</v>
      </c>
      <c r="CE70" s="74">
        <f t="shared" si="109"/>
        <v>0</v>
      </c>
      <c r="CF70" s="75">
        <v>0</v>
      </c>
      <c r="CG70" s="74">
        <f t="shared" si="110"/>
        <v>0</v>
      </c>
      <c r="CH70" s="74">
        <f t="shared" si="111"/>
        <v>509</v>
      </c>
      <c r="CI70" s="74">
        <f t="shared" si="112"/>
        <v>564495</v>
      </c>
    </row>
    <row r="71" spans="1:87" s="50" customFormat="1" ht="12" customHeight="1">
      <c r="A71" s="53" t="s">
        <v>529</v>
      </c>
      <c r="B71" s="54" t="s">
        <v>657</v>
      </c>
      <c r="C71" s="53" t="s">
        <v>658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527896</v>
      </c>
      <c r="M71" s="74">
        <f t="shared" si="48"/>
        <v>127048</v>
      </c>
      <c r="N71" s="74">
        <v>35291</v>
      </c>
      <c r="O71" s="74">
        <v>28233</v>
      </c>
      <c r="P71" s="74">
        <v>42349</v>
      </c>
      <c r="Q71" s="74">
        <v>21175</v>
      </c>
      <c r="R71" s="74">
        <f t="shared" si="49"/>
        <v>272944</v>
      </c>
      <c r="S71" s="74">
        <v>11873</v>
      </c>
      <c r="T71" s="74">
        <v>250694</v>
      </c>
      <c r="U71" s="74">
        <v>10377</v>
      </c>
      <c r="V71" s="74">
        <v>0</v>
      </c>
      <c r="W71" s="74">
        <f t="shared" si="50"/>
        <v>127904</v>
      </c>
      <c r="X71" s="74">
        <v>69439</v>
      </c>
      <c r="Y71" s="74">
        <v>48873</v>
      </c>
      <c r="Z71" s="74">
        <v>0</v>
      </c>
      <c r="AA71" s="74">
        <v>9592</v>
      </c>
      <c r="AB71" s="75">
        <v>0</v>
      </c>
      <c r="AC71" s="74">
        <v>0</v>
      </c>
      <c r="AD71" s="74">
        <v>0</v>
      </c>
      <c r="AE71" s="74">
        <f t="shared" si="51"/>
        <v>527896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0</v>
      </c>
      <c r="AO71" s="74">
        <f t="shared" si="55"/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f t="shared" si="56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f t="shared" si="57"/>
        <v>0</v>
      </c>
      <c r="AZ71" s="74">
        <v>0</v>
      </c>
      <c r="BA71" s="74">
        <v>0</v>
      </c>
      <c r="BB71" s="74">
        <v>0</v>
      </c>
      <c r="BC71" s="74">
        <v>0</v>
      </c>
      <c r="BD71" s="75">
        <v>0</v>
      </c>
      <c r="BE71" s="74">
        <v>0</v>
      </c>
      <c r="BF71" s="74">
        <v>0</v>
      </c>
      <c r="BG71" s="74">
        <f t="shared" si="58"/>
        <v>0</v>
      </c>
      <c r="BH71" s="74">
        <f t="shared" si="87"/>
        <v>0</v>
      </c>
      <c r="BI71" s="74">
        <f t="shared" si="88"/>
        <v>0</v>
      </c>
      <c r="BJ71" s="74">
        <f t="shared" si="89"/>
        <v>0</v>
      </c>
      <c r="BK71" s="74">
        <f t="shared" si="90"/>
        <v>0</v>
      </c>
      <c r="BL71" s="74">
        <f t="shared" si="91"/>
        <v>0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527896</v>
      </c>
      <c r="BQ71" s="74">
        <f t="shared" si="95"/>
        <v>127048</v>
      </c>
      <c r="BR71" s="74">
        <f t="shared" si="96"/>
        <v>35291</v>
      </c>
      <c r="BS71" s="74">
        <f t="shared" si="97"/>
        <v>28233</v>
      </c>
      <c r="BT71" s="74">
        <f t="shared" si="98"/>
        <v>42349</v>
      </c>
      <c r="BU71" s="74">
        <f t="shared" si="99"/>
        <v>21175</v>
      </c>
      <c r="BV71" s="74">
        <f t="shared" si="100"/>
        <v>272944</v>
      </c>
      <c r="BW71" s="74">
        <f t="shared" si="101"/>
        <v>11873</v>
      </c>
      <c r="BX71" s="74">
        <f t="shared" si="102"/>
        <v>250694</v>
      </c>
      <c r="BY71" s="74">
        <f t="shared" si="103"/>
        <v>10377</v>
      </c>
      <c r="BZ71" s="74">
        <f t="shared" si="104"/>
        <v>0</v>
      </c>
      <c r="CA71" s="74">
        <f t="shared" si="105"/>
        <v>127904</v>
      </c>
      <c r="CB71" s="74">
        <f t="shared" si="106"/>
        <v>69439</v>
      </c>
      <c r="CC71" s="74">
        <f t="shared" si="107"/>
        <v>48873</v>
      </c>
      <c r="CD71" s="74">
        <f t="shared" si="108"/>
        <v>0</v>
      </c>
      <c r="CE71" s="74">
        <f t="shared" si="109"/>
        <v>9592</v>
      </c>
      <c r="CF71" s="75">
        <v>0</v>
      </c>
      <c r="CG71" s="74">
        <f t="shared" si="110"/>
        <v>0</v>
      </c>
      <c r="CH71" s="74">
        <f t="shared" si="111"/>
        <v>0</v>
      </c>
      <c r="CI71" s="74">
        <f t="shared" si="112"/>
        <v>527896</v>
      </c>
    </row>
    <row r="72" spans="1:87" s="50" customFormat="1" ht="12" customHeight="1">
      <c r="A72" s="53" t="s">
        <v>529</v>
      </c>
      <c r="B72" s="54" t="s">
        <v>659</v>
      </c>
      <c r="C72" s="53" t="s">
        <v>660</v>
      </c>
      <c r="D72" s="74">
        <f aca="true" t="shared" si="113" ref="D72:D77">+SUM(E72,J72)</f>
        <v>0</v>
      </c>
      <c r="E72" s="74">
        <f aca="true" t="shared" si="114" ref="E72:E77"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5">
        <v>0</v>
      </c>
      <c r="L72" s="74">
        <f aca="true" t="shared" si="115" ref="L72:L77">+SUM(M72,R72,V72,W72,AC72)</f>
        <v>47505</v>
      </c>
      <c r="M72" s="74">
        <f aca="true" t="shared" si="116" ref="M72:M77">+SUM(N72:Q72)</f>
        <v>0</v>
      </c>
      <c r="N72" s="74">
        <v>0</v>
      </c>
      <c r="O72" s="74">
        <v>0</v>
      </c>
      <c r="P72" s="74">
        <v>0</v>
      </c>
      <c r="Q72" s="74">
        <v>0</v>
      </c>
      <c r="R72" s="74">
        <f aca="true" t="shared" si="117" ref="R72:R77">+SUM(S72:U72)</f>
        <v>15629</v>
      </c>
      <c r="S72" s="74">
        <v>0</v>
      </c>
      <c r="T72" s="74">
        <v>15629</v>
      </c>
      <c r="U72" s="74">
        <v>0</v>
      </c>
      <c r="V72" s="74">
        <v>0</v>
      </c>
      <c r="W72" s="74">
        <f aca="true" t="shared" si="118" ref="W72:W77">+SUM(X72:AA72)</f>
        <v>31876</v>
      </c>
      <c r="X72" s="74">
        <v>0</v>
      </c>
      <c r="Y72" s="74">
        <v>31876</v>
      </c>
      <c r="Z72" s="74">
        <v>0</v>
      </c>
      <c r="AA72" s="74">
        <v>0</v>
      </c>
      <c r="AB72" s="75">
        <v>0</v>
      </c>
      <c r="AC72" s="74">
        <v>0</v>
      </c>
      <c r="AD72" s="74">
        <v>27089</v>
      </c>
      <c r="AE72" s="74">
        <f aca="true" t="shared" si="119" ref="AE72:AE77">+SUM(D72,L72,AD72)</f>
        <v>74594</v>
      </c>
      <c r="AF72" s="74">
        <f aca="true" t="shared" si="120" ref="AF72:AF77">+SUM(AG72,AL72)</f>
        <v>0</v>
      </c>
      <c r="AG72" s="74">
        <f aca="true" t="shared" si="121" ref="AG72:AG77"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 aca="true" t="shared" si="122" ref="AN72:AN77">+SUM(AO72,AT72,AX72,AY72,BE72)</f>
        <v>0</v>
      </c>
      <c r="AO72" s="74">
        <f aca="true" t="shared" si="123" ref="AO72:AO77">+SUM(AP72:AS72)</f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f aca="true" t="shared" si="124" ref="AT72:AT77">+SUM(AU72:AW72)</f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f aca="true" t="shared" si="125" ref="AY72:AY77">+SUM(AZ72:BC72)</f>
        <v>0</v>
      </c>
      <c r="AZ72" s="74">
        <v>0</v>
      </c>
      <c r="BA72" s="74">
        <v>0</v>
      </c>
      <c r="BB72" s="74">
        <v>0</v>
      </c>
      <c r="BC72" s="74">
        <v>0</v>
      </c>
      <c r="BD72" s="75">
        <v>0</v>
      </c>
      <c r="BE72" s="74">
        <v>0</v>
      </c>
      <c r="BF72" s="74">
        <v>0</v>
      </c>
      <c r="BG72" s="74">
        <f aca="true" t="shared" si="126" ref="BG72:BG77">+SUM(BF72,AN72,AF72)</f>
        <v>0</v>
      </c>
      <c r="BH72" s="74">
        <f t="shared" si="87"/>
        <v>0</v>
      </c>
      <c r="BI72" s="74">
        <f t="shared" si="88"/>
        <v>0</v>
      </c>
      <c r="BJ72" s="74">
        <f t="shared" si="89"/>
        <v>0</v>
      </c>
      <c r="BK72" s="74">
        <f t="shared" si="90"/>
        <v>0</v>
      </c>
      <c r="BL72" s="74">
        <f t="shared" si="91"/>
        <v>0</v>
      </c>
      <c r="BM72" s="74">
        <f t="shared" si="92"/>
        <v>0</v>
      </c>
      <c r="BN72" s="74">
        <f t="shared" si="93"/>
        <v>0</v>
      </c>
      <c r="BO72" s="75">
        <v>0</v>
      </c>
      <c r="BP72" s="74">
        <f t="shared" si="94"/>
        <v>47505</v>
      </c>
      <c r="BQ72" s="74">
        <f t="shared" si="95"/>
        <v>0</v>
      </c>
      <c r="BR72" s="74">
        <f t="shared" si="96"/>
        <v>0</v>
      </c>
      <c r="BS72" s="74">
        <f t="shared" si="97"/>
        <v>0</v>
      </c>
      <c r="BT72" s="74">
        <f t="shared" si="98"/>
        <v>0</v>
      </c>
      <c r="BU72" s="74">
        <f t="shared" si="99"/>
        <v>0</v>
      </c>
      <c r="BV72" s="74">
        <f t="shared" si="100"/>
        <v>15629</v>
      </c>
      <c r="BW72" s="74">
        <f t="shared" si="101"/>
        <v>0</v>
      </c>
      <c r="BX72" s="74">
        <f t="shared" si="102"/>
        <v>15629</v>
      </c>
      <c r="BY72" s="74">
        <f t="shared" si="103"/>
        <v>0</v>
      </c>
      <c r="BZ72" s="74">
        <f t="shared" si="104"/>
        <v>0</v>
      </c>
      <c r="CA72" s="74">
        <f t="shared" si="105"/>
        <v>31876</v>
      </c>
      <c r="CB72" s="74">
        <f t="shared" si="106"/>
        <v>0</v>
      </c>
      <c r="CC72" s="74">
        <f t="shared" si="107"/>
        <v>31876</v>
      </c>
      <c r="CD72" s="74">
        <f t="shared" si="108"/>
        <v>0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27089</v>
      </c>
      <c r="CI72" s="74">
        <f t="shared" si="112"/>
        <v>74594</v>
      </c>
    </row>
    <row r="73" spans="1:87" s="50" customFormat="1" ht="12" customHeight="1">
      <c r="A73" s="53" t="s">
        <v>529</v>
      </c>
      <c r="B73" s="54" t="s">
        <v>661</v>
      </c>
      <c r="C73" s="53" t="s">
        <v>662</v>
      </c>
      <c r="D73" s="74">
        <f t="shared" si="113"/>
        <v>0</v>
      </c>
      <c r="E73" s="74">
        <f t="shared" si="114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115"/>
        <v>95665</v>
      </c>
      <c r="M73" s="74">
        <f t="shared" si="116"/>
        <v>52539</v>
      </c>
      <c r="N73" s="74">
        <v>52539</v>
      </c>
      <c r="O73" s="74">
        <v>0</v>
      </c>
      <c r="P73" s="74">
        <v>0</v>
      </c>
      <c r="Q73" s="74">
        <v>0</v>
      </c>
      <c r="R73" s="74">
        <f t="shared" si="117"/>
        <v>43126</v>
      </c>
      <c r="S73" s="74">
        <v>0</v>
      </c>
      <c r="T73" s="74">
        <v>26511</v>
      </c>
      <c r="U73" s="74">
        <v>16615</v>
      </c>
      <c r="V73" s="74">
        <v>0</v>
      </c>
      <c r="W73" s="74">
        <f t="shared" si="118"/>
        <v>0</v>
      </c>
      <c r="X73" s="74">
        <v>0</v>
      </c>
      <c r="Y73" s="74">
        <v>0</v>
      </c>
      <c r="Z73" s="74">
        <v>0</v>
      </c>
      <c r="AA73" s="74">
        <v>0</v>
      </c>
      <c r="AB73" s="75">
        <v>0</v>
      </c>
      <c r="AC73" s="74">
        <v>0</v>
      </c>
      <c r="AD73" s="74">
        <v>45965</v>
      </c>
      <c r="AE73" s="74">
        <f t="shared" si="119"/>
        <v>141630</v>
      </c>
      <c r="AF73" s="74">
        <f t="shared" si="120"/>
        <v>0</v>
      </c>
      <c r="AG73" s="74">
        <f t="shared" si="121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122"/>
        <v>0</v>
      </c>
      <c r="AO73" s="74">
        <f t="shared" si="123"/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f t="shared" si="124"/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f t="shared" si="125"/>
        <v>0</v>
      </c>
      <c r="AZ73" s="74">
        <v>0</v>
      </c>
      <c r="BA73" s="74">
        <v>0</v>
      </c>
      <c r="BB73" s="74">
        <v>0</v>
      </c>
      <c r="BC73" s="74">
        <v>0</v>
      </c>
      <c r="BD73" s="75">
        <v>0</v>
      </c>
      <c r="BE73" s="74">
        <v>0</v>
      </c>
      <c r="BF73" s="74">
        <v>0</v>
      </c>
      <c r="BG73" s="74">
        <f t="shared" si="126"/>
        <v>0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95665</v>
      </c>
      <c r="BQ73" s="74">
        <f t="shared" si="95"/>
        <v>52539</v>
      </c>
      <c r="BR73" s="74">
        <f t="shared" si="96"/>
        <v>52539</v>
      </c>
      <c r="BS73" s="74">
        <f t="shared" si="97"/>
        <v>0</v>
      </c>
      <c r="BT73" s="74">
        <f t="shared" si="98"/>
        <v>0</v>
      </c>
      <c r="BU73" s="74">
        <f t="shared" si="99"/>
        <v>0</v>
      </c>
      <c r="BV73" s="74">
        <f t="shared" si="100"/>
        <v>43126</v>
      </c>
      <c r="BW73" s="74">
        <f t="shared" si="101"/>
        <v>0</v>
      </c>
      <c r="BX73" s="74">
        <f t="shared" si="102"/>
        <v>26511</v>
      </c>
      <c r="BY73" s="74">
        <f t="shared" si="103"/>
        <v>16615</v>
      </c>
      <c r="BZ73" s="74">
        <f t="shared" si="104"/>
        <v>0</v>
      </c>
      <c r="CA73" s="74">
        <f t="shared" si="105"/>
        <v>0</v>
      </c>
      <c r="CB73" s="74">
        <f t="shared" si="106"/>
        <v>0</v>
      </c>
      <c r="CC73" s="74">
        <f t="shared" si="107"/>
        <v>0</v>
      </c>
      <c r="CD73" s="74">
        <f t="shared" si="108"/>
        <v>0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45965</v>
      </c>
      <c r="CI73" s="74">
        <f t="shared" si="112"/>
        <v>141630</v>
      </c>
    </row>
    <row r="74" spans="1:87" s="50" customFormat="1" ht="12" customHeight="1">
      <c r="A74" s="53" t="s">
        <v>529</v>
      </c>
      <c r="B74" s="54" t="s">
        <v>663</v>
      </c>
      <c r="C74" s="53" t="s">
        <v>664</v>
      </c>
      <c r="D74" s="74">
        <f t="shared" si="113"/>
        <v>116308</v>
      </c>
      <c r="E74" s="74">
        <f t="shared" si="114"/>
        <v>116308</v>
      </c>
      <c r="F74" s="74">
        <v>0</v>
      </c>
      <c r="G74" s="74">
        <v>116308</v>
      </c>
      <c r="H74" s="74">
        <v>0</v>
      </c>
      <c r="I74" s="74">
        <v>0</v>
      </c>
      <c r="J74" s="74">
        <v>0</v>
      </c>
      <c r="K74" s="75">
        <v>0</v>
      </c>
      <c r="L74" s="74">
        <f t="shared" si="115"/>
        <v>1360620</v>
      </c>
      <c r="M74" s="74">
        <f t="shared" si="116"/>
        <v>178940</v>
      </c>
      <c r="N74" s="74">
        <v>151997</v>
      </c>
      <c r="O74" s="74">
        <v>0</v>
      </c>
      <c r="P74" s="74">
        <v>26943</v>
      </c>
      <c r="Q74" s="74">
        <v>0</v>
      </c>
      <c r="R74" s="74">
        <f t="shared" si="117"/>
        <v>234540</v>
      </c>
      <c r="S74" s="74">
        <v>0</v>
      </c>
      <c r="T74" s="74">
        <v>168639</v>
      </c>
      <c r="U74" s="74">
        <v>65901</v>
      </c>
      <c r="V74" s="74">
        <v>0</v>
      </c>
      <c r="W74" s="74">
        <f t="shared" si="118"/>
        <v>947140</v>
      </c>
      <c r="X74" s="74">
        <v>417065</v>
      </c>
      <c r="Y74" s="74">
        <v>502633</v>
      </c>
      <c r="Z74" s="74">
        <v>27442</v>
      </c>
      <c r="AA74" s="74">
        <v>0</v>
      </c>
      <c r="AB74" s="75">
        <v>0</v>
      </c>
      <c r="AC74" s="74">
        <v>0</v>
      </c>
      <c r="AD74" s="74">
        <v>43673</v>
      </c>
      <c r="AE74" s="74">
        <f t="shared" si="119"/>
        <v>1520601</v>
      </c>
      <c r="AF74" s="74">
        <f t="shared" si="120"/>
        <v>0</v>
      </c>
      <c r="AG74" s="74">
        <f t="shared" si="121"/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122"/>
        <v>188101</v>
      </c>
      <c r="AO74" s="74">
        <f t="shared" si="123"/>
        <v>78521</v>
      </c>
      <c r="AP74" s="74">
        <v>78521</v>
      </c>
      <c r="AQ74" s="74">
        <v>0</v>
      </c>
      <c r="AR74" s="74">
        <v>0</v>
      </c>
      <c r="AS74" s="74">
        <v>0</v>
      </c>
      <c r="AT74" s="74">
        <f t="shared" si="124"/>
        <v>69164</v>
      </c>
      <c r="AU74" s="74">
        <v>0</v>
      </c>
      <c r="AV74" s="74">
        <v>69164</v>
      </c>
      <c r="AW74" s="74">
        <v>0</v>
      </c>
      <c r="AX74" s="74">
        <v>0</v>
      </c>
      <c r="AY74" s="74">
        <f t="shared" si="125"/>
        <v>40416</v>
      </c>
      <c r="AZ74" s="74">
        <v>0</v>
      </c>
      <c r="BA74" s="74">
        <v>40416</v>
      </c>
      <c r="BB74" s="74">
        <v>0</v>
      </c>
      <c r="BC74" s="74">
        <v>0</v>
      </c>
      <c r="BD74" s="75">
        <v>0</v>
      </c>
      <c r="BE74" s="74">
        <v>0</v>
      </c>
      <c r="BF74" s="74">
        <v>2376</v>
      </c>
      <c r="BG74" s="74">
        <f t="shared" si="126"/>
        <v>190477</v>
      </c>
      <c r="BH74" s="74">
        <f t="shared" si="87"/>
        <v>116308</v>
      </c>
      <c r="BI74" s="74">
        <f t="shared" si="88"/>
        <v>116308</v>
      </c>
      <c r="BJ74" s="74">
        <f t="shared" si="89"/>
        <v>0</v>
      </c>
      <c r="BK74" s="74">
        <f t="shared" si="90"/>
        <v>116308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1548721</v>
      </c>
      <c r="BQ74" s="74">
        <f t="shared" si="95"/>
        <v>257461</v>
      </c>
      <c r="BR74" s="74">
        <f t="shared" si="96"/>
        <v>230518</v>
      </c>
      <c r="BS74" s="74">
        <f t="shared" si="97"/>
        <v>0</v>
      </c>
      <c r="BT74" s="74">
        <f t="shared" si="98"/>
        <v>26943</v>
      </c>
      <c r="BU74" s="74">
        <f t="shared" si="99"/>
        <v>0</v>
      </c>
      <c r="BV74" s="74">
        <f t="shared" si="100"/>
        <v>303704</v>
      </c>
      <c r="BW74" s="74">
        <f t="shared" si="101"/>
        <v>0</v>
      </c>
      <c r="BX74" s="74">
        <f t="shared" si="102"/>
        <v>237803</v>
      </c>
      <c r="BY74" s="74">
        <f t="shared" si="103"/>
        <v>65901</v>
      </c>
      <c r="BZ74" s="74">
        <f t="shared" si="104"/>
        <v>0</v>
      </c>
      <c r="CA74" s="74">
        <f t="shared" si="105"/>
        <v>987556</v>
      </c>
      <c r="CB74" s="74">
        <f t="shared" si="106"/>
        <v>417065</v>
      </c>
      <c r="CC74" s="74">
        <f t="shared" si="107"/>
        <v>543049</v>
      </c>
      <c r="CD74" s="74">
        <f t="shared" si="108"/>
        <v>27442</v>
      </c>
      <c r="CE74" s="74">
        <f t="shared" si="109"/>
        <v>0</v>
      </c>
      <c r="CF74" s="75">
        <v>0</v>
      </c>
      <c r="CG74" s="74">
        <f t="shared" si="110"/>
        <v>0</v>
      </c>
      <c r="CH74" s="74">
        <f t="shared" si="111"/>
        <v>46049</v>
      </c>
      <c r="CI74" s="74">
        <f t="shared" si="112"/>
        <v>1711078</v>
      </c>
    </row>
    <row r="75" spans="1:87" s="50" customFormat="1" ht="12" customHeight="1">
      <c r="A75" s="53" t="s">
        <v>529</v>
      </c>
      <c r="B75" s="54" t="s">
        <v>665</v>
      </c>
      <c r="C75" s="53" t="s">
        <v>666</v>
      </c>
      <c r="D75" s="74">
        <f t="shared" si="113"/>
        <v>0</v>
      </c>
      <c r="E75" s="74">
        <f t="shared" si="114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115"/>
        <v>0</v>
      </c>
      <c r="M75" s="74">
        <f t="shared" si="116"/>
        <v>0</v>
      </c>
      <c r="N75" s="74">
        <v>0</v>
      </c>
      <c r="O75" s="74">
        <v>0</v>
      </c>
      <c r="P75" s="74">
        <v>0</v>
      </c>
      <c r="Q75" s="74">
        <v>0</v>
      </c>
      <c r="R75" s="74">
        <f t="shared" si="117"/>
        <v>0</v>
      </c>
      <c r="S75" s="74">
        <v>0</v>
      </c>
      <c r="T75" s="74">
        <v>0</v>
      </c>
      <c r="U75" s="74">
        <v>0</v>
      </c>
      <c r="V75" s="74">
        <v>0</v>
      </c>
      <c r="W75" s="74">
        <f t="shared" si="118"/>
        <v>0</v>
      </c>
      <c r="X75" s="74">
        <v>0</v>
      </c>
      <c r="Y75" s="74">
        <v>0</v>
      </c>
      <c r="Z75" s="74">
        <v>0</v>
      </c>
      <c r="AA75" s="74">
        <v>0</v>
      </c>
      <c r="AB75" s="75">
        <v>0</v>
      </c>
      <c r="AC75" s="74">
        <v>0</v>
      </c>
      <c r="AD75" s="74">
        <v>0</v>
      </c>
      <c r="AE75" s="74">
        <f t="shared" si="119"/>
        <v>0</v>
      </c>
      <c r="AF75" s="74">
        <f t="shared" si="120"/>
        <v>0</v>
      </c>
      <c r="AG75" s="74">
        <f t="shared" si="121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 t="shared" si="122"/>
        <v>452198</v>
      </c>
      <c r="AO75" s="74">
        <f t="shared" si="123"/>
        <v>116084</v>
      </c>
      <c r="AP75" s="74">
        <v>59093</v>
      </c>
      <c r="AQ75" s="74">
        <v>37842</v>
      </c>
      <c r="AR75" s="74">
        <v>19149</v>
      </c>
      <c r="AS75" s="74">
        <v>0</v>
      </c>
      <c r="AT75" s="74">
        <f t="shared" si="124"/>
        <v>96391</v>
      </c>
      <c r="AU75" s="74">
        <v>4067</v>
      </c>
      <c r="AV75" s="74">
        <v>92324</v>
      </c>
      <c r="AW75" s="74">
        <v>0</v>
      </c>
      <c r="AX75" s="74">
        <v>0</v>
      </c>
      <c r="AY75" s="74">
        <f t="shared" si="125"/>
        <v>239723</v>
      </c>
      <c r="AZ75" s="74">
        <v>116277</v>
      </c>
      <c r="BA75" s="74">
        <v>116986</v>
      </c>
      <c r="BB75" s="74">
        <v>5701</v>
      </c>
      <c r="BC75" s="74">
        <v>759</v>
      </c>
      <c r="BD75" s="75">
        <v>0</v>
      </c>
      <c r="BE75" s="74">
        <v>0</v>
      </c>
      <c r="BF75" s="74">
        <v>12994</v>
      </c>
      <c r="BG75" s="74">
        <f t="shared" si="126"/>
        <v>465192</v>
      </c>
      <c r="BH75" s="74">
        <f t="shared" si="87"/>
        <v>0</v>
      </c>
      <c r="BI75" s="74">
        <f t="shared" si="88"/>
        <v>0</v>
      </c>
      <c r="BJ75" s="74">
        <f t="shared" si="89"/>
        <v>0</v>
      </c>
      <c r="BK75" s="74">
        <f t="shared" si="90"/>
        <v>0</v>
      </c>
      <c r="BL75" s="74">
        <f t="shared" si="91"/>
        <v>0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452198</v>
      </c>
      <c r="BQ75" s="74">
        <f t="shared" si="95"/>
        <v>116084</v>
      </c>
      <c r="BR75" s="74">
        <f t="shared" si="96"/>
        <v>59093</v>
      </c>
      <c r="BS75" s="74">
        <f t="shared" si="97"/>
        <v>37842</v>
      </c>
      <c r="BT75" s="74">
        <f t="shared" si="98"/>
        <v>19149</v>
      </c>
      <c r="BU75" s="74">
        <f t="shared" si="99"/>
        <v>0</v>
      </c>
      <c r="BV75" s="74">
        <f t="shared" si="100"/>
        <v>96391</v>
      </c>
      <c r="BW75" s="74">
        <f t="shared" si="101"/>
        <v>4067</v>
      </c>
      <c r="BX75" s="74">
        <f t="shared" si="102"/>
        <v>92324</v>
      </c>
      <c r="BY75" s="74">
        <f t="shared" si="103"/>
        <v>0</v>
      </c>
      <c r="BZ75" s="74">
        <f t="shared" si="104"/>
        <v>0</v>
      </c>
      <c r="CA75" s="74">
        <f t="shared" si="105"/>
        <v>239723</v>
      </c>
      <c r="CB75" s="74">
        <f t="shared" si="106"/>
        <v>116277</v>
      </c>
      <c r="CC75" s="74">
        <f t="shared" si="107"/>
        <v>116986</v>
      </c>
      <c r="CD75" s="74">
        <f t="shared" si="108"/>
        <v>5701</v>
      </c>
      <c r="CE75" s="74">
        <f t="shared" si="109"/>
        <v>759</v>
      </c>
      <c r="CF75" s="75">
        <v>0</v>
      </c>
      <c r="CG75" s="74">
        <f t="shared" si="110"/>
        <v>0</v>
      </c>
      <c r="CH75" s="74">
        <f t="shared" si="111"/>
        <v>12994</v>
      </c>
      <c r="CI75" s="74">
        <f t="shared" si="112"/>
        <v>465192</v>
      </c>
    </row>
    <row r="76" spans="1:87" s="50" customFormat="1" ht="12" customHeight="1">
      <c r="A76" s="53" t="s">
        <v>529</v>
      </c>
      <c r="B76" s="54" t="s">
        <v>667</v>
      </c>
      <c r="C76" s="53" t="s">
        <v>668</v>
      </c>
      <c r="D76" s="74">
        <f t="shared" si="113"/>
        <v>118637</v>
      </c>
      <c r="E76" s="74">
        <f t="shared" si="114"/>
        <v>118637</v>
      </c>
      <c r="F76" s="74">
        <v>0</v>
      </c>
      <c r="G76" s="74">
        <v>107422</v>
      </c>
      <c r="H76" s="74">
        <v>11215</v>
      </c>
      <c r="I76" s="74">
        <v>0</v>
      </c>
      <c r="J76" s="74">
        <v>0</v>
      </c>
      <c r="K76" s="75">
        <v>0</v>
      </c>
      <c r="L76" s="74">
        <f t="shared" si="115"/>
        <v>877261</v>
      </c>
      <c r="M76" s="74">
        <f t="shared" si="116"/>
        <v>406939</v>
      </c>
      <c r="N76" s="74">
        <v>406939</v>
      </c>
      <c r="O76" s="74">
        <v>0</v>
      </c>
      <c r="P76" s="74">
        <v>0</v>
      </c>
      <c r="Q76" s="74">
        <v>0</v>
      </c>
      <c r="R76" s="74">
        <f t="shared" si="117"/>
        <v>469886</v>
      </c>
      <c r="S76" s="74">
        <v>0</v>
      </c>
      <c r="T76" s="74">
        <v>279470</v>
      </c>
      <c r="U76" s="74">
        <v>190416</v>
      </c>
      <c r="V76" s="74">
        <v>0</v>
      </c>
      <c r="W76" s="74">
        <f t="shared" si="118"/>
        <v>436</v>
      </c>
      <c r="X76" s="74">
        <v>0</v>
      </c>
      <c r="Y76" s="74">
        <v>423</v>
      </c>
      <c r="Z76" s="74">
        <v>13</v>
      </c>
      <c r="AA76" s="74">
        <v>0</v>
      </c>
      <c r="AB76" s="75">
        <v>0</v>
      </c>
      <c r="AC76" s="74">
        <v>0</v>
      </c>
      <c r="AD76" s="74">
        <v>0</v>
      </c>
      <c r="AE76" s="74">
        <f t="shared" si="119"/>
        <v>995898</v>
      </c>
      <c r="AF76" s="74">
        <f t="shared" si="120"/>
        <v>0</v>
      </c>
      <c r="AG76" s="74">
        <f t="shared" si="121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122"/>
        <v>422654</v>
      </c>
      <c r="AO76" s="74">
        <f t="shared" si="123"/>
        <v>139776</v>
      </c>
      <c r="AP76" s="74">
        <v>139776</v>
      </c>
      <c r="AQ76" s="74">
        <v>0</v>
      </c>
      <c r="AR76" s="74">
        <v>0</v>
      </c>
      <c r="AS76" s="74">
        <v>0</v>
      </c>
      <c r="AT76" s="74">
        <f t="shared" si="124"/>
        <v>72617</v>
      </c>
      <c r="AU76" s="74">
        <v>50832</v>
      </c>
      <c r="AV76" s="74">
        <v>21785</v>
      </c>
      <c r="AW76" s="74">
        <v>0</v>
      </c>
      <c r="AX76" s="74">
        <v>0</v>
      </c>
      <c r="AY76" s="74">
        <f t="shared" si="125"/>
        <v>210261</v>
      </c>
      <c r="AZ76" s="74">
        <v>196743</v>
      </c>
      <c r="BA76" s="74">
        <v>0</v>
      </c>
      <c r="BB76" s="74">
        <v>0</v>
      </c>
      <c r="BC76" s="74">
        <v>13518</v>
      </c>
      <c r="BD76" s="75">
        <v>0</v>
      </c>
      <c r="BE76" s="74">
        <v>0</v>
      </c>
      <c r="BF76" s="74">
        <v>0</v>
      </c>
      <c r="BG76" s="74">
        <f t="shared" si="126"/>
        <v>422654</v>
      </c>
      <c r="BH76" s="74">
        <f t="shared" si="87"/>
        <v>118637</v>
      </c>
      <c r="BI76" s="74">
        <f t="shared" si="88"/>
        <v>118637</v>
      </c>
      <c r="BJ76" s="74">
        <f t="shared" si="89"/>
        <v>0</v>
      </c>
      <c r="BK76" s="74">
        <f t="shared" si="90"/>
        <v>107422</v>
      </c>
      <c r="BL76" s="74">
        <f t="shared" si="91"/>
        <v>11215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1299915</v>
      </c>
      <c r="BQ76" s="74">
        <f t="shared" si="95"/>
        <v>546715</v>
      </c>
      <c r="BR76" s="74">
        <f t="shared" si="96"/>
        <v>546715</v>
      </c>
      <c r="BS76" s="74">
        <f t="shared" si="97"/>
        <v>0</v>
      </c>
      <c r="BT76" s="74">
        <f t="shared" si="98"/>
        <v>0</v>
      </c>
      <c r="BU76" s="74">
        <f t="shared" si="99"/>
        <v>0</v>
      </c>
      <c r="BV76" s="74">
        <f t="shared" si="100"/>
        <v>542503</v>
      </c>
      <c r="BW76" s="74">
        <f t="shared" si="101"/>
        <v>50832</v>
      </c>
      <c r="BX76" s="74">
        <f t="shared" si="102"/>
        <v>301255</v>
      </c>
      <c r="BY76" s="74">
        <f t="shared" si="103"/>
        <v>190416</v>
      </c>
      <c r="BZ76" s="74">
        <f t="shared" si="104"/>
        <v>0</v>
      </c>
      <c r="CA76" s="74">
        <f t="shared" si="105"/>
        <v>210697</v>
      </c>
      <c r="CB76" s="74">
        <f t="shared" si="106"/>
        <v>196743</v>
      </c>
      <c r="CC76" s="74">
        <f t="shared" si="107"/>
        <v>423</v>
      </c>
      <c r="CD76" s="74">
        <f t="shared" si="108"/>
        <v>13</v>
      </c>
      <c r="CE76" s="74">
        <f t="shared" si="109"/>
        <v>13518</v>
      </c>
      <c r="CF76" s="75">
        <v>0</v>
      </c>
      <c r="CG76" s="74">
        <f t="shared" si="110"/>
        <v>0</v>
      </c>
      <c r="CH76" s="74">
        <f t="shared" si="111"/>
        <v>0</v>
      </c>
      <c r="CI76" s="74">
        <f t="shared" si="112"/>
        <v>1418552</v>
      </c>
    </row>
    <row r="77" spans="1:87" s="50" customFormat="1" ht="12" customHeight="1">
      <c r="A77" s="53" t="s">
        <v>529</v>
      </c>
      <c r="B77" s="54" t="s">
        <v>669</v>
      </c>
      <c r="C77" s="53" t="s">
        <v>670</v>
      </c>
      <c r="D77" s="74">
        <f t="shared" si="113"/>
        <v>2877</v>
      </c>
      <c r="E77" s="74">
        <f t="shared" si="114"/>
        <v>2877</v>
      </c>
      <c r="F77" s="74">
        <v>0</v>
      </c>
      <c r="G77" s="74">
        <v>2058</v>
      </c>
      <c r="H77" s="74">
        <v>819</v>
      </c>
      <c r="I77" s="74">
        <v>0</v>
      </c>
      <c r="J77" s="74">
        <v>0</v>
      </c>
      <c r="K77" s="75">
        <v>0</v>
      </c>
      <c r="L77" s="74">
        <f t="shared" si="115"/>
        <v>1616218</v>
      </c>
      <c r="M77" s="74">
        <f t="shared" si="116"/>
        <v>120235</v>
      </c>
      <c r="N77" s="74">
        <v>120235</v>
      </c>
      <c r="O77" s="74">
        <v>0</v>
      </c>
      <c r="P77" s="74">
        <v>0</v>
      </c>
      <c r="Q77" s="74">
        <v>0</v>
      </c>
      <c r="R77" s="74">
        <f t="shared" si="117"/>
        <v>344066</v>
      </c>
      <c r="S77" s="74">
        <v>1255</v>
      </c>
      <c r="T77" s="74">
        <v>328829</v>
      </c>
      <c r="U77" s="74">
        <v>13982</v>
      </c>
      <c r="V77" s="74">
        <v>0</v>
      </c>
      <c r="W77" s="74">
        <f t="shared" si="118"/>
        <v>1151917</v>
      </c>
      <c r="X77" s="74">
        <v>563261</v>
      </c>
      <c r="Y77" s="74">
        <v>548559</v>
      </c>
      <c r="Z77" s="74">
        <v>30332</v>
      </c>
      <c r="AA77" s="74">
        <v>9765</v>
      </c>
      <c r="AB77" s="75">
        <v>0</v>
      </c>
      <c r="AC77" s="74">
        <v>0</v>
      </c>
      <c r="AD77" s="74">
        <v>80733</v>
      </c>
      <c r="AE77" s="74">
        <f t="shared" si="119"/>
        <v>1699828</v>
      </c>
      <c r="AF77" s="74">
        <f t="shared" si="120"/>
        <v>0</v>
      </c>
      <c r="AG77" s="74">
        <f t="shared" si="121"/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 t="shared" si="122"/>
        <v>0</v>
      </c>
      <c r="AO77" s="74">
        <f t="shared" si="123"/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f t="shared" si="124"/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f t="shared" si="125"/>
        <v>0</v>
      </c>
      <c r="AZ77" s="74">
        <v>0</v>
      </c>
      <c r="BA77" s="74">
        <v>0</v>
      </c>
      <c r="BB77" s="74">
        <v>0</v>
      </c>
      <c r="BC77" s="74">
        <v>0</v>
      </c>
      <c r="BD77" s="75">
        <v>0</v>
      </c>
      <c r="BE77" s="74">
        <v>0</v>
      </c>
      <c r="BF77" s="74">
        <v>0</v>
      </c>
      <c r="BG77" s="74">
        <f t="shared" si="126"/>
        <v>0</v>
      </c>
      <c r="BH77" s="74">
        <f t="shared" si="87"/>
        <v>2877</v>
      </c>
      <c r="BI77" s="74">
        <f t="shared" si="88"/>
        <v>2877</v>
      </c>
      <c r="BJ77" s="74">
        <f t="shared" si="89"/>
        <v>0</v>
      </c>
      <c r="BK77" s="74">
        <f t="shared" si="90"/>
        <v>2058</v>
      </c>
      <c r="BL77" s="74">
        <f t="shared" si="91"/>
        <v>819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1616218</v>
      </c>
      <c r="BQ77" s="74">
        <f t="shared" si="95"/>
        <v>120235</v>
      </c>
      <c r="BR77" s="74">
        <f t="shared" si="96"/>
        <v>120235</v>
      </c>
      <c r="BS77" s="74">
        <f t="shared" si="97"/>
        <v>0</v>
      </c>
      <c r="BT77" s="74">
        <f t="shared" si="98"/>
        <v>0</v>
      </c>
      <c r="BU77" s="74">
        <f t="shared" si="99"/>
        <v>0</v>
      </c>
      <c r="BV77" s="74">
        <f t="shared" si="100"/>
        <v>344066</v>
      </c>
      <c r="BW77" s="74">
        <f t="shared" si="101"/>
        <v>1255</v>
      </c>
      <c r="BX77" s="74">
        <f t="shared" si="102"/>
        <v>328829</v>
      </c>
      <c r="BY77" s="74">
        <f t="shared" si="103"/>
        <v>13982</v>
      </c>
      <c r="BZ77" s="74">
        <f t="shared" si="104"/>
        <v>0</v>
      </c>
      <c r="CA77" s="74">
        <f t="shared" si="105"/>
        <v>1151917</v>
      </c>
      <c r="CB77" s="74">
        <f t="shared" si="106"/>
        <v>563261</v>
      </c>
      <c r="CC77" s="74">
        <f t="shared" si="107"/>
        <v>548559</v>
      </c>
      <c r="CD77" s="74">
        <f t="shared" si="108"/>
        <v>30332</v>
      </c>
      <c r="CE77" s="74">
        <f t="shared" si="109"/>
        <v>9765</v>
      </c>
      <c r="CF77" s="75">
        <v>0</v>
      </c>
      <c r="CG77" s="74">
        <f t="shared" si="110"/>
        <v>0</v>
      </c>
      <c r="CH77" s="74">
        <f t="shared" si="111"/>
        <v>80733</v>
      </c>
      <c r="CI77" s="74">
        <f t="shared" si="112"/>
        <v>1699828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671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672</v>
      </c>
      <c r="B2" s="147" t="s">
        <v>673</v>
      </c>
      <c r="C2" s="156" t="s">
        <v>674</v>
      </c>
      <c r="D2" s="139" t="s">
        <v>675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37</v>
      </c>
      <c r="S2" s="59"/>
      <c r="T2" s="59"/>
      <c r="U2" s="59"/>
      <c r="V2" s="59"/>
      <c r="W2" s="59"/>
      <c r="X2" s="59"/>
      <c r="Y2" s="115"/>
      <c r="Z2" s="139" t="s">
        <v>676</v>
      </c>
      <c r="AA2" s="59"/>
      <c r="AB2" s="59"/>
      <c r="AC2" s="59"/>
      <c r="AD2" s="59"/>
      <c r="AE2" s="59"/>
      <c r="AF2" s="59"/>
      <c r="AG2" s="115"/>
      <c r="AH2" s="139" t="s">
        <v>677</v>
      </c>
      <c r="AI2" s="59"/>
      <c r="AJ2" s="59"/>
      <c r="AK2" s="59"/>
      <c r="AL2" s="59"/>
      <c r="AM2" s="59"/>
      <c r="AN2" s="59"/>
      <c r="AO2" s="115"/>
      <c r="AP2" s="139" t="s">
        <v>678</v>
      </c>
      <c r="AQ2" s="59"/>
      <c r="AR2" s="59"/>
      <c r="AS2" s="59"/>
      <c r="AT2" s="59"/>
      <c r="AU2" s="59"/>
      <c r="AV2" s="59"/>
      <c r="AW2" s="115"/>
      <c r="AX2" s="139" t="s">
        <v>679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680</v>
      </c>
      <c r="E4" s="59"/>
      <c r="F4" s="118"/>
      <c r="G4" s="119" t="s">
        <v>681</v>
      </c>
      <c r="H4" s="59"/>
      <c r="I4" s="118"/>
      <c r="J4" s="159" t="s">
        <v>682</v>
      </c>
      <c r="K4" s="156" t="s">
        <v>683</v>
      </c>
      <c r="L4" s="119" t="s">
        <v>680</v>
      </c>
      <c r="M4" s="59"/>
      <c r="N4" s="118"/>
      <c r="O4" s="119" t="s">
        <v>681</v>
      </c>
      <c r="P4" s="59"/>
      <c r="Q4" s="118"/>
      <c r="R4" s="159" t="s">
        <v>682</v>
      </c>
      <c r="S4" s="156" t="s">
        <v>683</v>
      </c>
      <c r="T4" s="119" t="s">
        <v>680</v>
      </c>
      <c r="U4" s="59"/>
      <c r="V4" s="118"/>
      <c r="W4" s="119" t="s">
        <v>681</v>
      </c>
      <c r="X4" s="59"/>
      <c r="Y4" s="118"/>
      <c r="Z4" s="159" t="s">
        <v>682</v>
      </c>
      <c r="AA4" s="156" t="s">
        <v>683</v>
      </c>
      <c r="AB4" s="119" t="s">
        <v>680</v>
      </c>
      <c r="AC4" s="59"/>
      <c r="AD4" s="118"/>
      <c r="AE4" s="119" t="s">
        <v>681</v>
      </c>
      <c r="AF4" s="59"/>
      <c r="AG4" s="118"/>
      <c r="AH4" s="159" t="s">
        <v>682</v>
      </c>
      <c r="AI4" s="156" t="s">
        <v>683</v>
      </c>
      <c r="AJ4" s="119" t="s">
        <v>680</v>
      </c>
      <c r="AK4" s="59"/>
      <c r="AL4" s="118"/>
      <c r="AM4" s="119" t="s">
        <v>681</v>
      </c>
      <c r="AN4" s="59"/>
      <c r="AO4" s="118"/>
      <c r="AP4" s="159" t="s">
        <v>682</v>
      </c>
      <c r="AQ4" s="156" t="s">
        <v>683</v>
      </c>
      <c r="AR4" s="119" t="s">
        <v>680</v>
      </c>
      <c r="AS4" s="59"/>
      <c r="AT4" s="118"/>
      <c r="AU4" s="119" t="s">
        <v>681</v>
      </c>
      <c r="AV4" s="59"/>
      <c r="AW4" s="118"/>
      <c r="AX4" s="159" t="s">
        <v>682</v>
      </c>
      <c r="AY4" s="156" t="s">
        <v>683</v>
      </c>
      <c r="AZ4" s="119" t="s">
        <v>680</v>
      </c>
      <c r="BA4" s="59"/>
      <c r="BB4" s="118"/>
      <c r="BC4" s="119" t="s">
        <v>681</v>
      </c>
      <c r="BD4" s="59"/>
      <c r="BE4" s="118"/>
    </row>
    <row r="5" spans="1:57" s="45" customFormat="1" ht="22.5">
      <c r="A5" s="160"/>
      <c r="B5" s="148"/>
      <c r="C5" s="157"/>
      <c r="D5" s="140" t="s">
        <v>685</v>
      </c>
      <c r="E5" s="128" t="s">
        <v>686</v>
      </c>
      <c r="F5" s="129" t="s">
        <v>687</v>
      </c>
      <c r="G5" s="118" t="s">
        <v>685</v>
      </c>
      <c r="H5" s="128" t="s">
        <v>686</v>
      </c>
      <c r="I5" s="129" t="s">
        <v>687</v>
      </c>
      <c r="J5" s="160"/>
      <c r="K5" s="157"/>
      <c r="L5" s="140" t="s">
        <v>685</v>
      </c>
      <c r="M5" s="128" t="s">
        <v>686</v>
      </c>
      <c r="N5" s="129" t="s">
        <v>689</v>
      </c>
      <c r="O5" s="140" t="s">
        <v>685</v>
      </c>
      <c r="P5" s="128" t="s">
        <v>686</v>
      </c>
      <c r="Q5" s="129" t="s">
        <v>689</v>
      </c>
      <c r="R5" s="160"/>
      <c r="S5" s="157"/>
      <c r="T5" s="140" t="s">
        <v>685</v>
      </c>
      <c r="U5" s="128" t="s">
        <v>686</v>
      </c>
      <c r="V5" s="129" t="s">
        <v>689</v>
      </c>
      <c r="W5" s="140" t="s">
        <v>685</v>
      </c>
      <c r="X5" s="128" t="s">
        <v>686</v>
      </c>
      <c r="Y5" s="129" t="s">
        <v>689</v>
      </c>
      <c r="Z5" s="160"/>
      <c r="AA5" s="157"/>
      <c r="AB5" s="140" t="s">
        <v>685</v>
      </c>
      <c r="AC5" s="128" t="s">
        <v>686</v>
      </c>
      <c r="AD5" s="129" t="s">
        <v>689</v>
      </c>
      <c r="AE5" s="140" t="s">
        <v>685</v>
      </c>
      <c r="AF5" s="128" t="s">
        <v>686</v>
      </c>
      <c r="AG5" s="129" t="s">
        <v>689</v>
      </c>
      <c r="AH5" s="160"/>
      <c r="AI5" s="157"/>
      <c r="AJ5" s="140" t="s">
        <v>685</v>
      </c>
      <c r="AK5" s="128" t="s">
        <v>686</v>
      </c>
      <c r="AL5" s="129" t="s">
        <v>689</v>
      </c>
      <c r="AM5" s="140" t="s">
        <v>685</v>
      </c>
      <c r="AN5" s="128" t="s">
        <v>686</v>
      </c>
      <c r="AO5" s="129" t="s">
        <v>689</v>
      </c>
      <c r="AP5" s="160"/>
      <c r="AQ5" s="157"/>
      <c r="AR5" s="140" t="s">
        <v>685</v>
      </c>
      <c r="AS5" s="128" t="s">
        <v>686</v>
      </c>
      <c r="AT5" s="129" t="s">
        <v>689</v>
      </c>
      <c r="AU5" s="140" t="s">
        <v>685</v>
      </c>
      <c r="AV5" s="128" t="s">
        <v>686</v>
      </c>
      <c r="AW5" s="129" t="s">
        <v>689</v>
      </c>
      <c r="AX5" s="160"/>
      <c r="AY5" s="157"/>
      <c r="AZ5" s="140" t="s">
        <v>685</v>
      </c>
      <c r="BA5" s="128" t="s">
        <v>686</v>
      </c>
      <c r="BB5" s="129" t="s">
        <v>689</v>
      </c>
      <c r="BC5" s="140" t="s">
        <v>685</v>
      </c>
      <c r="BD5" s="128" t="s">
        <v>686</v>
      </c>
      <c r="BE5" s="129" t="s">
        <v>689</v>
      </c>
    </row>
    <row r="6" spans="1:57" s="46" customFormat="1" ht="13.5">
      <c r="A6" s="161"/>
      <c r="B6" s="149"/>
      <c r="C6" s="158"/>
      <c r="D6" s="141" t="s">
        <v>690</v>
      </c>
      <c r="E6" s="142" t="s">
        <v>690</v>
      </c>
      <c r="F6" s="142" t="s">
        <v>690</v>
      </c>
      <c r="G6" s="141" t="s">
        <v>690</v>
      </c>
      <c r="H6" s="142" t="s">
        <v>690</v>
      </c>
      <c r="I6" s="142" t="s">
        <v>690</v>
      </c>
      <c r="J6" s="161"/>
      <c r="K6" s="158"/>
      <c r="L6" s="141" t="s">
        <v>690</v>
      </c>
      <c r="M6" s="142" t="s">
        <v>690</v>
      </c>
      <c r="N6" s="142" t="s">
        <v>690</v>
      </c>
      <c r="O6" s="141" t="s">
        <v>690</v>
      </c>
      <c r="P6" s="142" t="s">
        <v>690</v>
      </c>
      <c r="Q6" s="142" t="s">
        <v>690</v>
      </c>
      <c r="R6" s="161"/>
      <c r="S6" s="158"/>
      <c r="T6" s="141" t="s">
        <v>690</v>
      </c>
      <c r="U6" s="142" t="s">
        <v>690</v>
      </c>
      <c r="V6" s="142" t="s">
        <v>690</v>
      </c>
      <c r="W6" s="141" t="s">
        <v>690</v>
      </c>
      <c r="X6" s="142" t="s">
        <v>690</v>
      </c>
      <c r="Y6" s="142" t="s">
        <v>690</v>
      </c>
      <c r="Z6" s="161"/>
      <c r="AA6" s="158"/>
      <c r="AB6" s="141" t="s">
        <v>690</v>
      </c>
      <c r="AC6" s="142" t="s">
        <v>690</v>
      </c>
      <c r="AD6" s="142" t="s">
        <v>690</v>
      </c>
      <c r="AE6" s="141" t="s">
        <v>690</v>
      </c>
      <c r="AF6" s="142" t="s">
        <v>690</v>
      </c>
      <c r="AG6" s="142" t="s">
        <v>690</v>
      </c>
      <c r="AH6" s="161"/>
      <c r="AI6" s="158"/>
      <c r="AJ6" s="141" t="s">
        <v>690</v>
      </c>
      <c r="AK6" s="142" t="s">
        <v>690</v>
      </c>
      <c r="AL6" s="142" t="s">
        <v>690</v>
      </c>
      <c r="AM6" s="141" t="s">
        <v>690</v>
      </c>
      <c r="AN6" s="142" t="s">
        <v>690</v>
      </c>
      <c r="AO6" s="142" t="s">
        <v>690</v>
      </c>
      <c r="AP6" s="161"/>
      <c r="AQ6" s="158"/>
      <c r="AR6" s="141" t="s">
        <v>690</v>
      </c>
      <c r="AS6" s="142" t="s">
        <v>690</v>
      </c>
      <c r="AT6" s="142" t="s">
        <v>690</v>
      </c>
      <c r="AU6" s="141" t="s">
        <v>690</v>
      </c>
      <c r="AV6" s="142" t="s">
        <v>690</v>
      </c>
      <c r="AW6" s="142" t="s">
        <v>690</v>
      </c>
      <c r="AX6" s="161"/>
      <c r="AY6" s="158"/>
      <c r="AZ6" s="141" t="s">
        <v>690</v>
      </c>
      <c r="BA6" s="142" t="s">
        <v>690</v>
      </c>
      <c r="BB6" s="142" t="s">
        <v>690</v>
      </c>
      <c r="BC6" s="141" t="s">
        <v>690</v>
      </c>
      <c r="BD6" s="142" t="s">
        <v>690</v>
      </c>
      <c r="BE6" s="142" t="s">
        <v>690</v>
      </c>
    </row>
    <row r="7" spans="1:57" s="61" customFormat="1" ht="12" customHeight="1">
      <c r="A7" s="48" t="s">
        <v>691</v>
      </c>
      <c r="B7" s="48">
        <v>12000</v>
      </c>
      <c r="C7" s="48" t="s">
        <v>687</v>
      </c>
      <c r="D7" s="70">
        <f aca="true" t="shared" si="0" ref="D7:I7">SUM(D8:D61)</f>
        <v>329995</v>
      </c>
      <c r="E7" s="70">
        <f t="shared" si="0"/>
        <v>7300948</v>
      </c>
      <c r="F7" s="70">
        <f t="shared" si="0"/>
        <v>7630943</v>
      </c>
      <c r="G7" s="70">
        <f t="shared" si="0"/>
        <v>16492</v>
      </c>
      <c r="H7" s="70">
        <f t="shared" si="0"/>
        <v>1251494</v>
      </c>
      <c r="I7" s="70">
        <f t="shared" si="0"/>
        <v>1267986</v>
      </c>
      <c r="J7" s="49">
        <f>COUNTIF(J8:J61,"&lt;&gt;")</f>
        <v>37</v>
      </c>
      <c r="K7" s="49">
        <f>COUNTIF(K8:K61,"&lt;&gt;")</f>
        <v>37</v>
      </c>
      <c r="L7" s="70">
        <f aca="true" t="shared" si="1" ref="L7:Q7">SUM(L8:L61)</f>
        <v>297242</v>
      </c>
      <c r="M7" s="70">
        <f t="shared" si="1"/>
        <v>5143660</v>
      </c>
      <c r="N7" s="70">
        <f t="shared" si="1"/>
        <v>5440902</v>
      </c>
      <c r="O7" s="70">
        <f t="shared" si="1"/>
        <v>16055</v>
      </c>
      <c r="P7" s="70">
        <f t="shared" si="1"/>
        <v>1003216</v>
      </c>
      <c r="Q7" s="70">
        <f t="shared" si="1"/>
        <v>1019271</v>
      </c>
      <c r="R7" s="49">
        <f>COUNTIF(R8:R61,"&lt;&gt;")</f>
        <v>16</v>
      </c>
      <c r="S7" s="49">
        <f>COUNTIF(S8:S61,"&lt;&gt;")</f>
        <v>16</v>
      </c>
      <c r="T7" s="70">
        <f aca="true" t="shared" si="2" ref="T7:Y7">SUM(T8:T61)</f>
        <v>32753</v>
      </c>
      <c r="U7" s="70">
        <f t="shared" si="2"/>
        <v>2087706</v>
      </c>
      <c r="V7" s="70">
        <f t="shared" si="2"/>
        <v>2120459</v>
      </c>
      <c r="W7" s="70">
        <f t="shared" si="2"/>
        <v>0</v>
      </c>
      <c r="X7" s="70">
        <f t="shared" si="2"/>
        <v>235023</v>
      </c>
      <c r="Y7" s="70">
        <f t="shared" si="2"/>
        <v>235023</v>
      </c>
      <c r="Z7" s="49">
        <f>COUNTIF(Z8:Z61,"&lt;&gt;")</f>
        <v>3</v>
      </c>
      <c r="AA7" s="49">
        <f>COUNTIF(AA8:AA61,"&lt;&gt;")</f>
        <v>3</v>
      </c>
      <c r="AB7" s="70">
        <f aca="true" t="shared" si="3" ref="AB7:AG7">SUM(AB8:AB61)</f>
        <v>0</v>
      </c>
      <c r="AC7" s="70">
        <f t="shared" si="3"/>
        <v>69582</v>
      </c>
      <c r="AD7" s="70">
        <f t="shared" si="3"/>
        <v>69582</v>
      </c>
      <c r="AE7" s="70">
        <f t="shared" si="3"/>
        <v>0</v>
      </c>
      <c r="AF7" s="70">
        <f t="shared" si="3"/>
        <v>1819</v>
      </c>
      <c r="AG7" s="70">
        <f t="shared" si="3"/>
        <v>1819</v>
      </c>
      <c r="AH7" s="49">
        <f>COUNTIF(AH8:AH61,"&lt;&gt;")</f>
        <v>1</v>
      </c>
      <c r="AI7" s="49">
        <f>COUNTIF(AI8:AI61,"&lt;&gt;")</f>
        <v>1</v>
      </c>
      <c r="AJ7" s="70">
        <f aca="true" t="shared" si="4" ref="AJ7:AO7">SUM(AJ8:AJ61)</f>
        <v>0</v>
      </c>
      <c r="AK7" s="70">
        <f t="shared" si="4"/>
        <v>0</v>
      </c>
      <c r="AL7" s="70">
        <f t="shared" si="4"/>
        <v>0</v>
      </c>
      <c r="AM7" s="70">
        <f t="shared" si="4"/>
        <v>437</v>
      </c>
      <c r="AN7" s="70">
        <f t="shared" si="4"/>
        <v>11436</v>
      </c>
      <c r="AO7" s="70">
        <f t="shared" si="4"/>
        <v>11873</v>
      </c>
      <c r="AP7" s="49">
        <f>COUNTIF(AP8:AP61,"&lt;&gt;")</f>
        <v>0</v>
      </c>
      <c r="AQ7" s="49">
        <f>COUNTIF(AQ8:AQ61,"&lt;&gt;")</f>
        <v>0</v>
      </c>
      <c r="AR7" s="70">
        <f aca="true" t="shared" si="5" ref="AR7:AW7">SUM(AR8:AR61)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COUNTIF(AX8:AX61,"&lt;&gt;")</f>
        <v>0</v>
      </c>
      <c r="AY7" s="49">
        <f>COUNTIF(AY8:AY61,"&lt;&gt;")</f>
        <v>0</v>
      </c>
      <c r="AZ7" s="70">
        <f aca="true" t="shared" si="6" ref="AZ7:BE7">SUM(AZ8:AZ61)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691</v>
      </c>
      <c r="B8" s="64" t="s">
        <v>692</v>
      </c>
      <c r="C8" s="51" t="s">
        <v>693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691</v>
      </c>
      <c r="B9" s="64" t="s">
        <v>694</v>
      </c>
      <c r="C9" s="51" t="s">
        <v>695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691</v>
      </c>
      <c r="B10" s="64" t="s">
        <v>696</v>
      </c>
      <c r="C10" s="51" t="s">
        <v>697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691</v>
      </c>
      <c r="B11" s="64" t="s">
        <v>698</v>
      </c>
      <c r="C11" s="51" t="s">
        <v>699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691</v>
      </c>
      <c r="B12" s="54" t="s">
        <v>700</v>
      </c>
      <c r="C12" s="53" t="s">
        <v>701</v>
      </c>
      <c r="D12" s="74">
        <f t="shared" si="7"/>
        <v>0</v>
      </c>
      <c r="E12" s="74">
        <f t="shared" si="8"/>
        <v>18675</v>
      </c>
      <c r="F12" s="74">
        <f t="shared" si="9"/>
        <v>18675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985</v>
      </c>
      <c r="K12" s="53" t="s">
        <v>986</v>
      </c>
      <c r="L12" s="74">
        <v>0</v>
      </c>
      <c r="M12" s="74">
        <v>18675</v>
      </c>
      <c r="N12" s="74">
        <v>18675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691</v>
      </c>
      <c r="B13" s="54" t="s">
        <v>702</v>
      </c>
      <c r="C13" s="53" t="s">
        <v>703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691</v>
      </c>
      <c r="B14" s="54" t="s">
        <v>704</v>
      </c>
      <c r="C14" s="53" t="s">
        <v>705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691</v>
      </c>
      <c r="B15" s="54" t="s">
        <v>706</v>
      </c>
      <c r="C15" s="53" t="s">
        <v>707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691</v>
      </c>
      <c r="B16" s="54" t="s">
        <v>708</v>
      </c>
      <c r="C16" s="53" t="s">
        <v>709</v>
      </c>
      <c r="D16" s="74">
        <f t="shared" si="7"/>
        <v>77461</v>
      </c>
      <c r="E16" s="74">
        <f t="shared" si="8"/>
        <v>507696</v>
      </c>
      <c r="F16" s="74">
        <f t="shared" si="9"/>
        <v>585157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987</v>
      </c>
      <c r="K16" s="53" t="s">
        <v>988</v>
      </c>
      <c r="L16" s="74">
        <v>77461</v>
      </c>
      <c r="M16" s="74">
        <v>507696</v>
      </c>
      <c r="N16" s="74">
        <v>585157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691</v>
      </c>
      <c r="B17" s="54" t="s">
        <v>710</v>
      </c>
      <c r="C17" s="53" t="s">
        <v>711</v>
      </c>
      <c r="D17" s="74">
        <f t="shared" si="7"/>
        <v>6221</v>
      </c>
      <c r="E17" s="74">
        <f t="shared" si="8"/>
        <v>105839</v>
      </c>
      <c r="F17" s="74">
        <f t="shared" si="9"/>
        <v>112060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989</v>
      </c>
      <c r="K17" s="53" t="s">
        <v>990</v>
      </c>
      <c r="L17" s="74">
        <v>6221</v>
      </c>
      <c r="M17" s="74">
        <v>105839</v>
      </c>
      <c r="N17" s="74">
        <v>112060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691</v>
      </c>
      <c r="B18" s="54" t="s">
        <v>712</v>
      </c>
      <c r="C18" s="53" t="s">
        <v>713</v>
      </c>
      <c r="D18" s="74">
        <f t="shared" si="7"/>
        <v>0</v>
      </c>
      <c r="E18" s="74">
        <f t="shared" si="8"/>
        <v>400569</v>
      </c>
      <c r="F18" s="74">
        <f t="shared" si="9"/>
        <v>400569</v>
      </c>
      <c r="G18" s="74">
        <f t="shared" si="10"/>
        <v>0</v>
      </c>
      <c r="H18" s="74">
        <f t="shared" si="11"/>
        <v>61430</v>
      </c>
      <c r="I18" s="74">
        <f t="shared" si="12"/>
        <v>61430</v>
      </c>
      <c r="J18" s="54" t="s">
        <v>991</v>
      </c>
      <c r="K18" s="53" t="s">
        <v>992</v>
      </c>
      <c r="L18" s="74">
        <v>0</v>
      </c>
      <c r="M18" s="74">
        <v>400569</v>
      </c>
      <c r="N18" s="74">
        <v>400569</v>
      </c>
      <c r="O18" s="74">
        <v>0</v>
      </c>
      <c r="P18" s="74">
        <v>0</v>
      </c>
      <c r="Q18" s="74">
        <v>0</v>
      </c>
      <c r="R18" s="54" t="s">
        <v>993</v>
      </c>
      <c r="S18" s="53" t="s">
        <v>994</v>
      </c>
      <c r="T18" s="74">
        <v>0</v>
      </c>
      <c r="U18" s="74">
        <v>0</v>
      </c>
      <c r="V18" s="74">
        <v>0</v>
      </c>
      <c r="W18" s="74">
        <v>0</v>
      </c>
      <c r="X18" s="74">
        <v>61430</v>
      </c>
      <c r="Y18" s="74">
        <v>61430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691</v>
      </c>
      <c r="B19" s="54" t="s">
        <v>714</v>
      </c>
      <c r="C19" s="53" t="s">
        <v>715</v>
      </c>
      <c r="D19" s="74">
        <f t="shared" si="7"/>
        <v>0</v>
      </c>
      <c r="E19" s="74">
        <f t="shared" si="8"/>
        <v>404277</v>
      </c>
      <c r="F19" s="74">
        <f t="shared" si="9"/>
        <v>404277</v>
      </c>
      <c r="G19" s="74">
        <f t="shared" si="10"/>
        <v>0</v>
      </c>
      <c r="H19" s="74">
        <f t="shared" si="11"/>
        <v>1008</v>
      </c>
      <c r="I19" s="74">
        <f t="shared" si="12"/>
        <v>1008</v>
      </c>
      <c r="J19" s="54" t="s">
        <v>995</v>
      </c>
      <c r="K19" s="53" t="s">
        <v>996</v>
      </c>
      <c r="L19" s="74">
        <v>0</v>
      </c>
      <c r="M19" s="74">
        <v>0</v>
      </c>
      <c r="N19" s="74">
        <v>0</v>
      </c>
      <c r="O19" s="74">
        <v>0</v>
      </c>
      <c r="P19" s="74">
        <v>1008</v>
      </c>
      <c r="Q19" s="74">
        <v>1008</v>
      </c>
      <c r="R19" s="54" t="s">
        <v>997</v>
      </c>
      <c r="S19" s="53" t="s">
        <v>998</v>
      </c>
      <c r="T19" s="74">
        <v>0</v>
      </c>
      <c r="U19" s="74">
        <v>404277</v>
      </c>
      <c r="V19" s="74">
        <v>404277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691</v>
      </c>
      <c r="B20" s="54" t="s">
        <v>716</v>
      </c>
      <c r="C20" s="53" t="s">
        <v>717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2269</v>
      </c>
      <c r="H20" s="74">
        <f t="shared" si="11"/>
        <v>59320</v>
      </c>
      <c r="I20" s="74">
        <f t="shared" si="12"/>
        <v>61589</v>
      </c>
      <c r="J20" s="54" t="s">
        <v>999</v>
      </c>
      <c r="K20" s="53" t="s">
        <v>1000</v>
      </c>
      <c r="L20" s="74" t="s">
        <v>1001</v>
      </c>
      <c r="M20" s="74">
        <v>0</v>
      </c>
      <c r="N20" s="74">
        <v>0</v>
      </c>
      <c r="O20" s="74">
        <v>2269</v>
      </c>
      <c r="P20" s="74">
        <v>59320</v>
      </c>
      <c r="Q20" s="74">
        <v>61589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691</v>
      </c>
      <c r="B21" s="54" t="s">
        <v>718</v>
      </c>
      <c r="C21" s="53" t="s">
        <v>719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691</v>
      </c>
      <c r="B22" s="54" t="s">
        <v>720</v>
      </c>
      <c r="C22" s="53" t="s">
        <v>721</v>
      </c>
      <c r="D22" s="74">
        <f t="shared" si="7"/>
        <v>0</v>
      </c>
      <c r="E22" s="74">
        <f t="shared" si="8"/>
        <v>527655</v>
      </c>
      <c r="F22" s="74">
        <f t="shared" si="9"/>
        <v>527655</v>
      </c>
      <c r="G22" s="74">
        <f t="shared" si="10"/>
        <v>0</v>
      </c>
      <c r="H22" s="74">
        <f t="shared" si="11"/>
        <v>63342</v>
      </c>
      <c r="I22" s="74">
        <f t="shared" si="12"/>
        <v>63342</v>
      </c>
      <c r="J22" s="54" t="s">
        <v>1002</v>
      </c>
      <c r="K22" s="53" t="s">
        <v>1003</v>
      </c>
      <c r="L22" s="74">
        <v>0</v>
      </c>
      <c r="M22" s="74">
        <v>527655</v>
      </c>
      <c r="N22" s="74">
        <v>527655</v>
      </c>
      <c r="O22" s="74">
        <v>0</v>
      </c>
      <c r="P22" s="74">
        <v>63342</v>
      </c>
      <c r="Q22" s="74">
        <v>63342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691</v>
      </c>
      <c r="B23" s="54" t="s">
        <v>722</v>
      </c>
      <c r="C23" s="53" t="s">
        <v>723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691</v>
      </c>
      <c r="B24" s="54" t="s">
        <v>724</v>
      </c>
      <c r="C24" s="53" t="s">
        <v>725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691</v>
      </c>
      <c r="B25" s="54" t="s">
        <v>726</v>
      </c>
      <c r="C25" s="53" t="s">
        <v>727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691</v>
      </c>
      <c r="B26" s="54" t="s">
        <v>728</v>
      </c>
      <c r="C26" s="53" t="s">
        <v>729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691</v>
      </c>
      <c r="B27" s="54" t="s">
        <v>730</v>
      </c>
      <c r="C27" s="53" t="s">
        <v>731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691</v>
      </c>
      <c r="B28" s="54" t="s">
        <v>732</v>
      </c>
      <c r="C28" s="53" t="s">
        <v>733</v>
      </c>
      <c r="D28" s="74">
        <f t="shared" si="7"/>
        <v>960</v>
      </c>
      <c r="E28" s="74">
        <f t="shared" si="8"/>
        <v>69955</v>
      </c>
      <c r="F28" s="74">
        <f t="shared" si="9"/>
        <v>70915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 t="s">
        <v>1004</v>
      </c>
      <c r="K28" s="53" t="s">
        <v>1005</v>
      </c>
      <c r="L28" s="74">
        <v>0</v>
      </c>
      <c r="M28" s="74">
        <v>68650</v>
      </c>
      <c r="N28" s="74">
        <v>68650</v>
      </c>
      <c r="O28" s="74">
        <v>0</v>
      </c>
      <c r="P28" s="74">
        <v>0</v>
      </c>
      <c r="Q28" s="74">
        <v>0</v>
      </c>
      <c r="R28" s="54" t="s">
        <v>985</v>
      </c>
      <c r="S28" s="53" t="s">
        <v>986</v>
      </c>
      <c r="T28" s="74">
        <v>960</v>
      </c>
      <c r="U28" s="74">
        <v>1305</v>
      </c>
      <c r="V28" s="74">
        <v>2265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691</v>
      </c>
      <c r="B29" s="54" t="s">
        <v>734</v>
      </c>
      <c r="C29" s="53" t="s">
        <v>735</v>
      </c>
      <c r="D29" s="74">
        <f t="shared" si="7"/>
        <v>0</v>
      </c>
      <c r="E29" s="74">
        <f t="shared" si="8"/>
        <v>1018026</v>
      </c>
      <c r="F29" s="74">
        <f t="shared" si="9"/>
        <v>1018026</v>
      </c>
      <c r="G29" s="74">
        <f t="shared" si="10"/>
        <v>0</v>
      </c>
      <c r="H29" s="74">
        <f t="shared" si="11"/>
        <v>129038</v>
      </c>
      <c r="I29" s="74">
        <f t="shared" si="12"/>
        <v>129038</v>
      </c>
      <c r="J29" s="54" t="s">
        <v>1002</v>
      </c>
      <c r="K29" s="53" t="s">
        <v>1003</v>
      </c>
      <c r="L29" s="74">
        <v>0</v>
      </c>
      <c r="M29" s="74">
        <v>1018026</v>
      </c>
      <c r="N29" s="74">
        <v>1018026</v>
      </c>
      <c r="O29" s="74">
        <v>0</v>
      </c>
      <c r="P29" s="74">
        <v>129038</v>
      </c>
      <c r="Q29" s="74">
        <v>129038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691</v>
      </c>
      <c r="B30" s="54" t="s">
        <v>736</v>
      </c>
      <c r="C30" s="53" t="s">
        <v>737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691</v>
      </c>
      <c r="B31" s="54" t="s">
        <v>738</v>
      </c>
      <c r="C31" s="53" t="s">
        <v>739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691</v>
      </c>
      <c r="B32" s="54" t="s">
        <v>740</v>
      </c>
      <c r="C32" s="53" t="s">
        <v>741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691</v>
      </c>
      <c r="B33" s="54" t="s">
        <v>742</v>
      </c>
      <c r="C33" s="53" t="s">
        <v>743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43397</v>
      </c>
      <c r="I33" s="74">
        <f t="shared" si="12"/>
        <v>43397</v>
      </c>
      <c r="J33" s="54" t="s">
        <v>993</v>
      </c>
      <c r="K33" s="53" t="s">
        <v>994</v>
      </c>
      <c r="L33" s="74">
        <v>0</v>
      </c>
      <c r="M33" s="74">
        <v>0</v>
      </c>
      <c r="N33" s="74">
        <v>0</v>
      </c>
      <c r="O33" s="74">
        <v>0</v>
      </c>
      <c r="P33" s="74">
        <v>43397</v>
      </c>
      <c r="Q33" s="74">
        <v>43397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691</v>
      </c>
      <c r="B34" s="54" t="s">
        <v>744</v>
      </c>
      <c r="C34" s="53" t="s">
        <v>745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691</v>
      </c>
      <c r="B35" s="54" t="s">
        <v>746</v>
      </c>
      <c r="C35" s="53" t="s">
        <v>747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135787</v>
      </c>
      <c r="I35" s="74">
        <f t="shared" si="12"/>
        <v>135787</v>
      </c>
      <c r="J35" s="54" t="s">
        <v>993</v>
      </c>
      <c r="K35" s="53" t="s">
        <v>994</v>
      </c>
      <c r="L35" s="74">
        <v>0</v>
      </c>
      <c r="M35" s="74">
        <v>0</v>
      </c>
      <c r="N35" s="74">
        <v>0</v>
      </c>
      <c r="O35" s="74">
        <v>0</v>
      </c>
      <c r="P35" s="74">
        <v>135787</v>
      </c>
      <c r="Q35" s="74">
        <v>135787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691</v>
      </c>
      <c r="B36" s="54" t="s">
        <v>748</v>
      </c>
      <c r="C36" s="53" t="s">
        <v>749</v>
      </c>
      <c r="D36" s="74">
        <f t="shared" si="7"/>
        <v>62779</v>
      </c>
      <c r="E36" s="74">
        <f t="shared" si="8"/>
        <v>675343</v>
      </c>
      <c r="F36" s="74">
        <f t="shared" si="9"/>
        <v>738122</v>
      </c>
      <c r="G36" s="74">
        <f t="shared" si="10"/>
        <v>0</v>
      </c>
      <c r="H36" s="74">
        <f t="shared" si="11"/>
        <v>94416</v>
      </c>
      <c r="I36" s="74">
        <f t="shared" si="12"/>
        <v>94416</v>
      </c>
      <c r="J36" s="54" t="s">
        <v>1006</v>
      </c>
      <c r="K36" s="53" t="s">
        <v>1007</v>
      </c>
      <c r="L36" s="74">
        <v>62779</v>
      </c>
      <c r="M36" s="74">
        <v>675343</v>
      </c>
      <c r="N36" s="74">
        <v>738122</v>
      </c>
      <c r="O36" s="74">
        <v>0</v>
      </c>
      <c r="P36" s="74">
        <v>0</v>
      </c>
      <c r="Q36" s="74">
        <v>0</v>
      </c>
      <c r="R36" s="54" t="s">
        <v>1008</v>
      </c>
      <c r="S36" s="53" t="s">
        <v>1009</v>
      </c>
      <c r="T36" s="74">
        <v>0</v>
      </c>
      <c r="U36" s="74">
        <v>0</v>
      </c>
      <c r="V36" s="74">
        <v>0</v>
      </c>
      <c r="W36" s="74">
        <v>0</v>
      </c>
      <c r="X36" s="74">
        <v>94416</v>
      </c>
      <c r="Y36" s="74">
        <v>94416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691</v>
      </c>
      <c r="B37" s="54" t="s">
        <v>750</v>
      </c>
      <c r="C37" s="53" t="s">
        <v>751</v>
      </c>
      <c r="D37" s="74">
        <f t="shared" si="7"/>
        <v>31793</v>
      </c>
      <c r="E37" s="74">
        <f t="shared" si="8"/>
        <v>441991</v>
      </c>
      <c r="F37" s="74">
        <f t="shared" si="9"/>
        <v>473784</v>
      </c>
      <c r="G37" s="74">
        <f t="shared" si="10"/>
        <v>0</v>
      </c>
      <c r="H37" s="74">
        <f t="shared" si="11"/>
        <v>47632</v>
      </c>
      <c r="I37" s="74">
        <f t="shared" si="12"/>
        <v>47632</v>
      </c>
      <c r="J37" s="54" t="s">
        <v>1002</v>
      </c>
      <c r="K37" s="53" t="s">
        <v>1003</v>
      </c>
      <c r="L37" s="74">
        <v>0</v>
      </c>
      <c r="M37" s="74">
        <v>0</v>
      </c>
      <c r="N37" s="74">
        <v>0</v>
      </c>
      <c r="O37" s="74">
        <v>0</v>
      </c>
      <c r="P37" s="74">
        <v>47632</v>
      </c>
      <c r="Q37" s="74">
        <v>47632</v>
      </c>
      <c r="R37" s="54" t="s">
        <v>1006</v>
      </c>
      <c r="S37" s="53" t="s">
        <v>1007</v>
      </c>
      <c r="T37" s="74">
        <v>31793</v>
      </c>
      <c r="U37" s="74">
        <v>441991</v>
      </c>
      <c r="V37" s="74">
        <v>473784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691</v>
      </c>
      <c r="B38" s="54" t="s">
        <v>752</v>
      </c>
      <c r="C38" s="53" t="s">
        <v>753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75071</v>
      </c>
      <c r="I38" s="74">
        <f t="shared" si="12"/>
        <v>75071</v>
      </c>
      <c r="J38" s="54" t="s">
        <v>993</v>
      </c>
      <c r="K38" s="53" t="s">
        <v>994</v>
      </c>
      <c r="L38" s="74">
        <v>0</v>
      </c>
      <c r="M38" s="74">
        <v>0</v>
      </c>
      <c r="N38" s="74">
        <v>0</v>
      </c>
      <c r="O38" s="74">
        <v>0</v>
      </c>
      <c r="P38" s="74">
        <v>75071</v>
      </c>
      <c r="Q38" s="74">
        <v>75071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691</v>
      </c>
      <c r="B39" s="54" t="s">
        <v>754</v>
      </c>
      <c r="C39" s="53" t="s">
        <v>755</v>
      </c>
      <c r="D39" s="74">
        <f t="shared" si="7"/>
        <v>0</v>
      </c>
      <c r="E39" s="74">
        <f t="shared" si="8"/>
        <v>203032</v>
      </c>
      <c r="F39" s="74">
        <f t="shared" si="9"/>
        <v>203032</v>
      </c>
      <c r="G39" s="74">
        <f t="shared" si="10"/>
        <v>0</v>
      </c>
      <c r="H39" s="74">
        <f t="shared" si="11"/>
        <v>37561</v>
      </c>
      <c r="I39" s="74">
        <f t="shared" si="12"/>
        <v>37561</v>
      </c>
      <c r="J39" s="54" t="s">
        <v>1010</v>
      </c>
      <c r="K39" s="53" t="s">
        <v>1011</v>
      </c>
      <c r="L39" s="74">
        <v>0</v>
      </c>
      <c r="M39" s="74">
        <v>130705</v>
      </c>
      <c r="N39" s="74">
        <v>130705</v>
      </c>
      <c r="O39" s="74">
        <v>0</v>
      </c>
      <c r="P39" s="74">
        <v>37561</v>
      </c>
      <c r="Q39" s="74">
        <v>37561</v>
      </c>
      <c r="R39" s="54" t="s">
        <v>985</v>
      </c>
      <c r="S39" s="53" t="s">
        <v>986</v>
      </c>
      <c r="T39" s="74">
        <v>0</v>
      </c>
      <c r="U39" s="74">
        <v>2745</v>
      </c>
      <c r="V39" s="74">
        <v>2745</v>
      </c>
      <c r="W39" s="74">
        <v>0</v>
      </c>
      <c r="X39" s="74">
        <v>0</v>
      </c>
      <c r="Y39" s="74">
        <v>0</v>
      </c>
      <c r="Z39" s="54" t="s">
        <v>1004</v>
      </c>
      <c r="AA39" s="53" t="s">
        <v>1005</v>
      </c>
      <c r="AB39" s="74">
        <v>0</v>
      </c>
      <c r="AC39" s="74">
        <v>69582</v>
      </c>
      <c r="AD39" s="74">
        <v>69582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691</v>
      </c>
      <c r="B40" s="54" t="s">
        <v>756</v>
      </c>
      <c r="C40" s="53" t="s">
        <v>757</v>
      </c>
      <c r="D40" s="74">
        <f aca="true" t="shared" si="13" ref="D40:D61">SUM(L40,T40,AB40,AJ40,AR40,AZ40)</f>
        <v>0</v>
      </c>
      <c r="E40" s="74">
        <f aca="true" t="shared" si="14" ref="E40:E61">SUM(M40,U40,AC40,AK40,AS40,BA40)</f>
        <v>244442</v>
      </c>
      <c r="F40" s="74">
        <f aca="true" t="shared" si="15" ref="F40:F61">SUM(D40:E40)</f>
        <v>244442</v>
      </c>
      <c r="G40" s="74">
        <f aca="true" t="shared" si="16" ref="G40:G61">SUM(O40,W40,AE40,AM40,AU40,BC40)</f>
        <v>0</v>
      </c>
      <c r="H40" s="74">
        <f aca="true" t="shared" si="17" ref="H40:H61">SUM(P40,X40,AF40,AN40,AV40,BD40)</f>
        <v>40562</v>
      </c>
      <c r="I40" s="74">
        <f aca="true" t="shared" si="18" ref="I40:I61">SUM(G40:H40)</f>
        <v>40562</v>
      </c>
      <c r="J40" s="54" t="s">
        <v>1012</v>
      </c>
      <c r="K40" s="53" t="s">
        <v>1013</v>
      </c>
      <c r="L40" s="74">
        <v>0</v>
      </c>
      <c r="M40" s="74">
        <v>244442</v>
      </c>
      <c r="N40" s="74">
        <v>244442</v>
      </c>
      <c r="O40" s="74">
        <v>0</v>
      </c>
      <c r="P40" s="74">
        <v>0</v>
      </c>
      <c r="Q40" s="74">
        <v>0</v>
      </c>
      <c r="R40" s="54" t="s">
        <v>999</v>
      </c>
      <c r="S40" s="53" t="s">
        <v>1000</v>
      </c>
      <c r="T40" s="74">
        <v>0</v>
      </c>
      <c r="U40" s="74">
        <v>0</v>
      </c>
      <c r="V40" s="74">
        <v>0</v>
      </c>
      <c r="W40" s="74">
        <v>0</v>
      </c>
      <c r="X40" s="74">
        <v>40562</v>
      </c>
      <c r="Y40" s="74">
        <v>40562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691</v>
      </c>
      <c r="B41" s="54" t="s">
        <v>758</v>
      </c>
      <c r="C41" s="53" t="s">
        <v>759</v>
      </c>
      <c r="D41" s="74">
        <f t="shared" si="13"/>
        <v>72093</v>
      </c>
      <c r="E41" s="74">
        <f t="shared" si="14"/>
        <v>486105</v>
      </c>
      <c r="F41" s="74">
        <f t="shared" si="15"/>
        <v>558198</v>
      </c>
      <c r="G41" s="74">
        <f t="shared" si="16"/>
        <v>9877</v>
      </c>
      <c r="H41" s="74">
        <f t="shared" si="17"/>
        <v>144251</v>
      </c>
      <c r="I41" s="74">
        <f t="shared" si="18"/>
        <v>154128</v>
      </c>
      <c r="J41" s="54" t="s">
        <v>989</v>
      </c>
      <c r="K41" s="53" t="s">
        <v>990</v>
      </c>
      <c r="L41" s="74">
        <v>72093</v>
      </c>
      <c r="M41" s="74">
        <v>486105</v>
      </c>
      <c r="N41" s="74">
        <v>558198</v>
      </c>
      <c r="O41" s="74">
        <v>9877</v>
      </c>
      <c r="P41" s="74">
        <v>144251</v>
      </c>
      <c r="Q41" s="74">
        <v>154128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691</v>
      </c>
      <c r="B42" s="54" t="s">
        <v>760</v>
      </c>
      <c r="C42" s="53" t="s">
        <v>761</v>
      </c>
      <c r="D42" s="74">
        <f t="shared" si="13"/>
        <v>0</v>
      </c>
      <c r="E42" s="74">
        <f t="shared" si="14"/>
        <v>618166</v>
      </c>
      <c r="F42" s="74">
        <f t="shared" si="15"/>
        <v>618166</v>
      </c>
      <c r="G42" s="74">
        <f t="shared" si="16"/>
        <v>0</v>
      </c>
      <c r="H42" s="74">
        <f t="shared" si="17"/>
        <v>1538</v>
      </c>
      <c r="I42" s="74">
        <f t="shared" si="18"/>
        <v>1538</v>
      </c>
      <c r="J42" s="54" t="s">
        <v>997</v>
      </c>
      <c r="K42" s="53" t="s">
        <v>998</v>
      </c>
      <c r="L42" s="74">
        <v>0</v>
      </c>
      <c r="M42" s="74">
        <v>120872</v>
      </c>
      <c r="N42" s="74">
        <v>120872</v>
      </c>
      <c r="O42" s="74">
        <v>0</v>
      </c>
      <c r="P42" s="74">
        <v>0</v>
      </c>
      <c r="Q42" s="74">
        <v>0</v>
      </c>
      <c r="R42" s="54" t="s">
        <v>1014</v>
      </c>
      <c r="S42" s="53" t="s">
        <v>1015</v>
      </c>
      <c r="T42" s="74">
        <v>0</v>
      </c>
      <c r="U42" s="74">
        <v>497294</v>
      </c>
      <c r="V42" s="74">
        <v>497294</v>
      </c>
      <c r="W42" s="74">
        <v>0</v>
      </c>
      <c r="X42" s="74">
        <v>0</v>
      </c>
      <c r="Y42" s="74">
        <v>0</v>
      </c>
      <c r="Z42" s="54" t="s">
        <v>995</v>
      </c>
      <c r="AA42" s="53" t="s">
        <v>996</v>
      </c>
      <c r="AB42" s="74">
        <v>0</v>
      </c>
      <c r="AC42" s="74">
        <v>0</v>
      </c>
      <c r="AD42" s="74">
        <v>0</v>
      </c>
      <c r="AE42" s="74">
        <v>0</v>
      </c>
      <c r="AF42" s="74">
        <v>1538</v>
      </c>
      <c r="AG42" s="74">
        <v>1538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691</v>
      </c>
      <c r="B43" s="54" t="s">
        <v>762</v>
      </c>
      <c r="C43" s="53" t="s">
        <v>763</v>
      </c>
      <c r="D43" s="74">
        <f t="shared" si="13"/>
        <v>0</v>
      </c>
      <c r="E43" s="74">
        <f t="shared" si="14"/>
        <v>0</v>
      </c>
      <c r="F43" s="74">
        <f t="shared" si="15"/>
        <v>0</v>
      </c>
      <c r="G43" s="74">
        <f t="shared" si="16"/>
        <v>0</v>
      </c>
      <c r="H43" s="74">
        <f t="shared" si="17"/>
        <v>133405</v>
      </c>
      <c r="I43" s="74">
        <f t="shared" si="18"/>
        <v>133405</v>
      </c>
      <c r="J43" s="54" t="s">
        <v>1016</v>
      </c>
      <c r="K43" s="53" t="s">
        <v>1017</v>
      </c>
      <c r="L43" s="74">
        <v>0</v>
      </c>
      <c r="M43" s="74">
        <v>0</v>
      </c>
      <c r="N43" s="74">
        <v>0</v>
      </c>
      <c r="O43" s="74">
        <v>0</v>
      </c>
      <c r="P43" s="74">
        <v>133405</v>
      </c>
      <c r="Q43" s="74">
        <v>133405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691</v>
      </c>
      <c r="B44" s="54" t="s">
        <v>764</v>
      </c>
      <c r="C44" s="53" t="s">
        <v>765</v>
      </c>
      <c r="D44" s="74">
        <f t="shared" si="13"/>
        <v>0</v>
      </c>
      <c r="E44" s="74">
        <f t="shared" si="14"/>
        <v>51388</v>
      </c>
      <c r="F44" s="74">
        <f t="shared" si="15"/>
        <v>51388</v>
      </c>
      <c r="G44" s="74">
        <f t="shared" si="16"/>
        <v>0</v>
      </c>
      <c r="H44" s="74">
        <f t="shared" si="17"/>
        <v>15305</v>
      </c>
      <c r="I44" s="74">
        <f t="shared" si="18"/>
        <v>15305</v>
      </c>
      <c r="J44" s="54" t="s">
        <v>991</v>
      </c>
      <c r="K44" s="53" t="s">
        <v>992</v>
      </c>
      <c r="L44" s="74">
        <v>0</v>
      </c>
      <c r="M44" s="74">
        <v>51388</v>
      </c>
      <c r="N44" s="74">
        <v>51388</v>
      </c>
      <c r="O44" s="74">
        <v>0</v>
      </c>
      <c r="P44" s="74">
        <v>0</v>
      </c>
      <c r="Q44" s="74">
        <v>0</v>
      </c>
      <c r="R44" s="54" t="s">
        <v>993</v>
      </c>
      <c r="S44" s="53" t="s">
        <v>994</v>
      </c>
      <c r="T44" s="74">
        <v>0</v>
      </c>
      <c r="U44" s="74">
        <v>0</v>
      </c>
      <c r="V44" s="74">
        <v>0</v>
      </c>
      <c r="W44" s="74">
        <v>0</v>
      </c>
      <c r="X44" s="74">
        <v>15305</v>
      </c>
      <c r="Y44" s="74">
        <v>15305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691</v>
      </c>
      <c r="B45" s="54" t="s">
        <v>766</v>
      </c>
      <c r="C45" s="53" t="s">
        <v>767</v>
      </c>
      <c r="D45" s="74">
        <f t="shared" si="13"/>
        <v>12688</v>
      </c>
      <c r="E45" s="74">
        <f t="shared" si="14"/>
        <v>111167</v>
      </c>
      <c r="F45" s="74">
        <f t="shared" si="15"/>
        <v>123855</v>
      </c>
      <c r="G45" s="74">
        <f t="shared" si="16"/>
        <v>0</v>
      </c>
      <c r="H45" s="74">
        <f t="shared" si="17"/>
        <v>23310</v>
      </c>
      <c r="I45" s="74">
        <f t="shared" si="18"/>
        <v>23310</v>
      </c>
      <c r="J45" s="54" t="s">
        <v>1006</v>
      </c>
      <c r="K45" s="53" t="s">
        <v>1007</v>
      </c>
      <c r="L45" s="74">
        <v>12688</v>
      </c>
      <c r="M45" s="74">
        <v>111167</v>
      </c>
      <c r="N45" s="74">
        <v>123855</v>
      </c>
      <c r="O45" s="74">
        <v>0</v>
      </c>
      <c r="P45" s="74">
        <v>0</v>
      </c>
      <c r="Q45" s="74">
        <v>0</v>
      </c>
      <c r="R45" s="54" t="s">
        <v>1008</v>
      </c>
      <c r="S45" s="53" t="s">
        <v>1009</v>
      </c>
      <c r="T45" s="74">
        <v>0</v>
      </c>
      <c r="U45" s="74">
        <v>0</v>
      </c>
      <c r="V45" s="74">
        <v>0</v>
      </c>
      <c r="W45" s="74">
        <v>0</v>
      </c>
      <c r="X45" s="74">
        <v>23310</v>
      </c>
      <c r="Y45" s="74">
        <v>23310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691</v>
      </c>
      <c r="B46" s="54" t="s">
        <v>768</v>
      </c>
      <c r="C46" s="53" t="s">
        <v>769</v>
      </c>
      <c r="D46" s="74">
        <f t="shared" si="13"/>
        <v>2344</v>
      </c>
      <c r="E46" s="74">
        <f t="shared" si="14"/>
        <v>32899</v>
      </c>
      <c r="F46" s="74">
        <f t="shared" si="15"/>
        <v>35243</v>
      </c>
      <c r="G46" s="74">
        <f t="shared" si="16"/>
        <v>0</v>
      </c>
      <c r="H46" s="74">
        <f t="shared" si="17"/>
        <v>15173</v>
      </c>
      <c r="I46" s="74">
        <f t="shared" si="18"/>
        <v>15173</v>
      </c>
      <c r="J46" s="54" t="s">
        <v>989</v>
      </c>
      <c r="K46" s="53" t="s">
        <v>990</v>
      </c>
      <c r="L46" s="74">
        <v>2344</v>
      </c>
      <c r="M46" s="74">
        <v>32899</v>
      </c>
      <c r="N46" s="74">
        <v>35243</v>
      </c>
      <c r="O46" s="74">
        <v>0</v>
      </c>
      <c r="P46" s="74">
        <v>15173</v>
      </c>
      <c r="Q46" s="74">
        <v>15173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691</v>
      </c>
      <c r="B47" s="54" t="s">
        <v>770</v>
      </c>
      <c r="C47" s="53" t="s">
        <v>771</v>
      </c>
      <c r="D47" s="74">
        <f t="shared" si="13"/>
        <v>0</v>
      </c>
      <c r="E47" s="74">
        <f t="shared" si="14"/>
        <v>81480</v>
      </c>
      <c r="F47" s="74">
        <f t="shared" si="15"/>
        <v>81480</v>
      </c>
      <c r="G47" s="74">
        <f t="shared" si="16"/>
        <v>617</v>
      </c>
      <c r="H47" s="74">
        <f t="shared" si="17"/>
        <v>16121</v>
      </c>
      <c r="I47" s="74">
        <f t="shared" si="18"/>
        <v>16738</v>
      </c>
      <c r="J47" s="54" t="s">
        <v>999</v>
      </c>
      <c r="K47" s="53" t="s">
        <v>1000</v>
      </c>
      <c r="L47" s="74">
        <v>0</v>
      </c>
      <c r="M47" s="74">
        <v>0</v>
      </c>
      <c r="N47" s="74">
        <v>0</v>
      </c>
      <c r="O47" s="74">
        <v>617</v>
      </c>
      <c r="P47" s="74">
        <v>16121</v>
      </c>
      <c r="Q47" s="74">
        <v>16738</v>
      </c>
      <c r="R47" s="54" t="s">
        <v>1012</v>
      </c>
      <c r="S47" s="53" t="s">
        <v>1013</v>
      </c>
      <c r="T47" s="74">
        <v>0</v>
      </c>
      <c r="U47" s="74">
        <v>81480</v>
      </c>
      <c r="V47" s="74">
        <v>81480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691</v>
      </c>
      <c r="B48" s="54" t="s">
        <v>772</v>
      </c>
      <c r="C48" s="53" t="s">
        <v>773</v>
      </c>
      <c r="D48" s="74">
        <f t="shared" si="13"/>
        <v>24809</v>
      </c>
      <c r="E48" s="74">
        <f t="shared" si="14"/>
        <v>91202</v>
      </c>
      <c r="F48" s="74">
        <f t="shared" si="15"/>
        <v>116011</v>
      </c>
      <c r="G48" s="74">
        <f t="shared" si="16"/>
        <v>3292</v>
      </c>
      <c r="H48" s="74">
        <f t="shared" si="17"/>
        <v>11602</v>
      </c>
      <c r="I48" s="74">
        <f t="shared" si="18"/>
        <v>14894</v>
      </c>
      <c r="J48" s="54" t="s">
        <v>989</v>
      </c>
      <c r="K48" s="53" t="s">
        <v>990</v>
      </c>
      <c r="L48" s="74">
        <v>24809</v>
      </c>
      <c r="M48" s="74">
        <v>91202</v>
      </c>
      <c r="N48" s="74">
        <v>116011</v>
      </c>
      <c r="O48" s="74">
        <v>3292</v>
      </c>
      <c r="P48" s="74">
        <v>11602</v>
      </c>
      <c r="Q48" s="74">
        <v>14894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691</v>
      </c>
      <c r="B49" s="54" t="s">
        <v>774</v>
      </c>
      <c r="C49" s="53" t="s">
        <v>775</v>
      </c>
      <c r="D49" s="74">
        <f t="shared" si="13"/>
        <v>0</v>
      </c>
      <c r="E49" s="74">
        <f t="shared" si="14"/>
        <v>286716</v>
      </c>
      <c r="F49" s="74">
        <f t="shared" si="15"/>
        <v>286716</v>
      </c>
      <c r="G49" s="74">
        <f t="shared" si="16"/>
        <v>0</v>
      </c>
      <c r="H49" s="74">
        <f t="shared" si="17"/>
        <v>727</v>
      </c>
      <c r="I49" s="74">
        <f t="shared" si="18"/>
        <v>727</v>
      </c>
      <c r="J49" s="54" t="s">
        <v>995</v>
      </c>
      <c r="K49" s="53" t="s">
        <v>996</v>
      </c>
      <c r="L49" s="74">
        <v>0</v>
      </c>
      <c r="M49" s="74">
        <v>0</v>
      </c>
      <c r="N49" s="74">
        <v>0</v>
      </c>
      <c r="O49" s="74">
        <v>0</v>
      </c>
      <c r="P49" s="74">
        <v>727</v>
      </c>
      <c r="Q49" s="74">
        <v>727</v>
      </c>
      <c r="R49" s="54" t="s">
        <v>997</v>
      </c>
      <c r="S49" s="53" t="s">
        <v>998</v>
      </c>
      <c r="T49" s="74">
        <v>0</v>
      </c>
      <c r="U49" s="74">
        <v>286716</v>
      </c>
      <c r="V49" s="74">
        <v>286716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691</v>
      </c>
      <c r="B50" s="54" t="s">
        <v>776</v>
      </c>
      <c r="C50" s="53" t="s">
        <v>777</v>
      </c>
      <c r="D50" s="74">
        <f t="shared" si="13"/>
        <v>0</v>
      </c>
      <c r="E50" s="74">
        <f t="shared" si="14"/>
        <v>118447</v>
      </c>
      <c r="F50" s="74">
        <f t="shared" si="15"/>
        <v>118447</v>
      </c>
      <c r="G50" s="74">
        <f t="shared" si="16"/>
        <v>0</v>
      </c>
      <c r="H50" s="74">
        <f t="shared" si="17"/>
        <v>496</v>
      </c>
      <c r="I50" s="74">
        <f t="shared" si="18"/>
        <v>496</v>
      </c>
      <c r="J50" s="54" t="s">
        <v>995</v>
      </c>
      <c r="K50" s="53" t="s">
        <v>996</v>
      </c>
      <c r="L50" s="74">
        <v>0</v>
      </c>
      <c r="M50" s="74">
        <v>0</v>
      </c>
      <c r="N50" s="74">
        <v>0</v>
      </c>
      <c r="O50" s="74">
        <v>0</v>
      </c>
      <c r="P50" s="74">
        <v>496</v>
      </c>
      <c r="Q50" s="74">
        <v>496</v>
      </c>
      <c r="R50" s="54" t="s">
        <v>997</v>
      </c>
      <c r="S50" s="53" t="s">
        <v>998</v>
      </c>
      <c r="T50" s="74">
        <v>0</v>
      </c>
      <c r="U50" s="74">
        <v>118447</v>
      </c>
      <c r="V50" s="74">
        <v>118447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691</v>
      </c>
      <c r="B51" s="54" t="s">
        <v>778</v>
      </c>
      <c r="C51" s="53" t="s">
        <v>779</v>
      </c>
      <c r="D51" s="74">
        <f t="shared" si="13"/>
        <v>0</v>
      </c>
      <c r="E51" s="74">
        <f t="shared" si="14"/>
        <v>184050</v>
      </c>
      <c r="F51" s="74">
        <f t="shared" si="15"/>
        <v>184050</v>
      </c>
      <c r="G51" s="74">
        <f t="shared" si="16"/>
        <v>0</v>
      </c>
      <c r="H51" s="74">
        <f t="shared" si="17"/>
        <v>341</v>
      </c>
      <c r="I51" s="74">
        <f t="shared" si="18"/>
        <v>341</v>
      </c>
      <c r="J51" s="54" t="s">
        <v>995</v>
      </c>
      <c r="K51" s="53" t="s">
        <v>996</v>
      </c>
      <c r="L51" s="74">
        <v>0</v>
      </c>
      <c r="M51" s="74">
        <v>0</v>
      </c>
      <c r="N51" s="74">
        <v>0</v>
      </c>
      <c r="O51" s="74">
        <v>0</v>
      </c>
      <c r="P51" s="74">
        <v>341</v>
      </c>
      <c r="Q51" s="74">
        <v>341</v>
      </c>
      <c r="R51" s="54" t="s">
        <v>1014</v>
      </c>
      <c r="S51" s="53" t="s">
        <v>1015</v>
      </c>
      <c r="T51" s="74">
        <v>0</v>
      </c>
      <c r="U51" s="74">
        <v>184050</v>
      </c>
      <c r="V51" s="74">
        <v>184050</v>
      </c>
      <c r="W51" s="74">
        <v>0</v>
      </c>
      <c r="X51" s="74">
        <v>0</v>
      </c>
      <c r="Y51" s="74">
        <v>0</v>
      </c>
      <c r="Z51" s="54"/>
      <c r="AA51" s="53"/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691</v>
      </c>
      <c r="B52" s="54" t="s">
        <v>780</v>
      </c>
      <c r="C52" s="53" t="s">
        <v>781</v>
      </c>
      <c r="D52" s="74">
        <f t="shared" si="13"/>
        <v>0</v>
      </c>
      <c r="E52" s="74">
        <f t="shared" si="14"/>
        <v>280693</v>
      </c>
      <c r="F52" s="74">
        <f t="shared" si="15"/>
        <v>280693</v>
      </c>
      <c r="G52" s="74">
        <f t="shared" si="16"/>
        <v>437</v>
      </c>
      <c r="H52" s="74">
        <f t="shared" si="17"/>
        <v>11717</v>
      </c>
      <c r="I52" s="74">
        <f t="shared" si="18"/>
        <v>12154</v>
      </c>
      <c r="J52" s="54" t="s">
        <v>1014</v>
      </c>
      <c r="K52" s="53" t="s">
        <v>1015</v>
      </c>
      <c r="L52" s="74">
        <v>0</v>
      </c>
      <c r="M52" s="74">
        <v>212989</v>
      </c>
      <c r="N52" s="74">
        <v>212989</v>
      </c>
      <c r="O52" s="74">
        <v>0</v>
      </c>
      <c r="P52" s="74">
        <v>0</v>
      </c>
      <c r="Q52" s="74">
        <v>0</v>
      </c>
      <c r="R52" s="54" t="s">
        <v>1012</v>
      </c>
      <c r="S52" s="53" t="s">
        <v>1013</v>
      </c>
      <c r="T52" s="74">
        <v>0</v>
      </c>
      <c r="U52" s="74">
        <v>67704</v>
      </c>
      <c r="V52" s="74">
        <v>67704</v>
      </c>
      <c r="W52" s="74">
        <v>0</v>
      </c>
      <c r="X52" s="74">
        <v>0</v>
      </c>
      <c r="Y52" s="74">
        <v>0</v>
      </c>
      <c r="Z52" s="54" t="s">
        <v>995</v>
      </c>
      <c r="AA52" s="53" t="s">
        <v>996</v>
      </c>
      <c r="AB52" s="74">
        <v>0</v>
      </c>
      <c r="AC52" s="74">
        <v>0</v>
      </c>
      <c r="AD52" s="74">
        <v>0</v>
      </c>
      <c r="AE52" s="74">
        <v>0</v>
      </c>
      <c r="AF52" s="74">
        <v>281</v>
      </c>
      <c r="AG52" s="74">
        <v>281</v>
      </c>
      <c r="AH52" s="54" t="s">
        <v>999</v>
      </c>
      <c r="AI52" s="53" t="s">
        <v>1000</v>
      </c>
      <c r="AJ52" s="74">
        <v>0</v>
      </c>
      <c r="AK52" s="74">
        <v>0</v>
      </c>
      <c r="AL52" s="74">
        <v>0</v>
      </c>
      <c r="AM52" s="74">
        <v>437</v>
      </c>
      <c r="AN52" s="74">
        <v>11436</v>
      </c>
      <c r="AO52" s="74">
        <v>11873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691</v>
      </c>
      <c r="B53" s="54" t="s">
        <v>782</v>
      </c>
      <c r="C53" s="53" t="s">
        <v>783</v>
      </c>
      <c r="D53" s="74">
        <f t="shared" si="13"/>
        <v>8258</v>
      </c>
      <c r="E53" s="74">
        <f t="shared" si="14"/>
        <v>54036</v>
      </c>
      <c r="F53" s="74">
        <f t="shared" si="15"/>
        <v>62294</v>
      </c>
      <c r="G53" s="74">
        <f t="shared" si="16"/>
        <v>0</v>
      </c>
      <c r="H53" s="74">
        <f t="shared" si="17"/>
        <v>0</v>
      </c>
      <c r="I53" s="74">
        <f t="shared" si="18"/>
        <v>0</v>
      </c>
      <c r="J53" s="54" t="s">
        <v>987</v>
      </c>
      <c r="K53" s="53" t="s">
        <v>988</v>
      </c>
      <c r="L53" s="74">
        <v>8258</v>
      </c>
      <c r="M53" s="74">
        <v>54036</v>
      </c>
      <c r="N53" s="74">
        <v>62294</v>
      </c>
      <c r="O53" s="74">
        <v>0</v>
      </c>
      <c r="P53" s="74">
        <v>0</v>
      </c>
      <c r="Q53" s="74">
        <v>0</v>
      </c>
      <c r="R53" s="54"/>
      <c r="S53" s="53"/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691</v>
      </c>
      <c r="B54" s="54" t="s">
        <v>784</v>
      </c>
      <c r="C54" s="53" t="s">
        <v>785</v>
      </c>
      <c r="D54" s="74">
        <f t="shared" si="13"/>
        <v>3710</v>
      </c>
      <c r="E54" s="74">
        <f t="shared" si="14"/>
        <v>28789</v>
      </c>
      <c r="F54" s="74">
        <f t="shared" si="15"/>
        <v>32499</v>
      </c>
      <c r="G54" s="74">
        <f t="shared" si="16"/>
        <v>0</v>
      </c>
      <c r="H54" s="74">
        <f t="shared" si="17"/>
        <v>0</v>
      </c>
      <c r="I54" s="74">
        <f t="shared" si="18"/>
        <v>0</v>
      </c>
      <c r="J54" s="54" t="s">
        <v>987</v>
      </c>
      <c r="K54" s="53" t="s">
        <v>988</v>
      </c>
      <c r="L54" s="74">
        <v>3710</v>
      </c>
      <c r="M54" s="74">
        <v>28789</v>
      </c>
      <c r="N54" s="74">
        <v>32499</v>
      </c>
      <c r="O54" s="74">
        <v>0</v>
      </c>
      <c r="P54" s="74">
        <v>0</v>
      </c>
      <c r="Q54" s="74">
        <v>0</v>
      </c>
      <c r="R54" s="54"/>
      <c r="S54" s="53"/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691</v>
      </c>
      <c r="B55" s="54" t="s">
        <v>786</v>
      </c>
      <c r="C55" s="53" t="s">
        <v>787</v>
      </c>
      <c r="D55" s="74">
        <f t="shared" si="13"/>
        <v>8142</v>
      </c>
      <c r="E55" s="74">
        <f t="shared" si="14"/>
        <v>51597</v>
      </c>
      <c r="F55" s="74">
        <f t="shared" si="15"/>
        <v>59739</v>
      </c>
      <c r="G55" s="74">
        <f t="shared" si="16"/>
        <v>0</v>
      </c>
      <c r="H55" s="74">
        <f t="shared" si="17"/>
        <v>0</v>
      </c>
      <c r="I55" s="74">
        <f t="shared" si="18"/>
        <v>0</v>
      </c>
      <c r="J55" s="54" t="s">
        <v>987</v>
      </c>
      <c r="K55" s="53" t="s">
        <v>988</v>
      </c>
      <c r="L55" s="74">
        <v>8142</v>
      </c>
      <c r="M55" s="74">
        <v>51597</v>
      </c>
      <c r="N55" s="74">
        <v>59739</v>
      </c>
      <c r="O55" s="74">
        <v>0</v>
      </c>
      <c r="P55" s="74">
        <v>0</v>
      </c>
      <c r="Q55" s="74">
        <v>0</v>
      </c>
      <c r="R55" s="54"/>
      <c r="S55" s="53"/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691</v>
      </c>
      <c r="B56" s="54" t="s">
        <v>788</v>
      </c>
      <c r="C56" s="53" t="s">
        <v>789</v>
      </c>
      <c r="D56" s="74">
        <f t="shared" si="13"/>
        <v>7572</v>
      </c>
      <c r="E56" s="74">
        <f t="shared" si="14"/>
        <v>47447</v>
      </c>
      <c r="F56" s="74">
        <f t="shared" si="15"/>
        <v>55019</v>
      </c>
      <c r="G56" s="74">
        <f t="shared" si="16"/>
        <v>0</v>
      </c>
      <c r="H56" s="74">
        <f t="shared" si="17"/>
        <v>0</v>
      </c>
      <c r="I56" s="74">
        <f t="shared" si="18"/>
        <v>0</v>
      </c>
      <c r="J56" s="54" t="s">
        <v>987</v>
      </c>
      <c r="K56" s="53" t="s">
        <v>988</v>
      </c>
      <c r="L56" s="74">
        <v>7572</v>
      </c>
      <c r="M56" s="74">
        <v>47447</v>
      </c>
      <c r="N56" s="74">
        <v>55019</v>
      </c>
      <c r="O56" s="74">
        <v>0</v>
      </c>
      <c r="P56" s="74">
        <v>0</v>
      </c>
      <c r="Q56" s="74">
        <v>0</v>
      </c>
      <c r="R56" s="54"/>
      <c r="S56" s="53"/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691</v>
      </c>
      <c r="B57" s="54" t="s">
        <v>790</v>
      </c>
      <c r="C57" s="53" t="s">
        <v>791</v>
      </c>
      <c r="D57" s="74">
        <f t="shared" si="13"/>
        <v>6513</v>
      </c>
      <c r="E57" s="74">
        <f t="shared" si="14"/>
        <v>38808</v>
      </c>
      <c r="F57" s="74">
        <f t="shared" si="15"/>
        <v>45321</v>
      </c>
      <c r="G57" s="74">
        <f t="shared" si="16"/>
        <v>0</v>
      </c>
      <c r="H57" s="74">
        <f t="shared" si="17"/>
        <v>0</v>
      </c>
      <c r="I57" s="74">
        <f t="shared" si="18"/>
        <v>0</v>
      </c>
      <c r="J57" s="54" t="s">
        <v>987</v>
      </c>
      <c r="K57" s="53" t="s">
        <v>988</v>
      </c>
      <c r="L57" s="74">
        <v>6513</v>
      </c>
      <c r="M57" s="74">
        <v>38808</v>
      </c>
      <c r="N57" s="74">
        <v>45321</v>
      </c>
      <c r="O57" s="74">
        <v>0</v>
      </c>
      <c r="P57" s="74">
        <v>0</v>
      </c>
      <c r="Q57" s="74">
        <v>0</v>
      </c>
      <c r="R57" s="54"/>
      <c r="S57" s="53"/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691</v>
      </c>
      <c r="B58" s="54" t="s">
        <v>792</v>
      </c>
      <c r="C58" s="53" t="s">
        <v>793</v>
      </c>
      <c r="D58" s="74">
        <f t="shared" si="13"/>
        <v>4652</v>
      </c>
      <c r="E58" s="74">
        <f t="shared" si="14"/>
        <v>34299</v>
      </c>
      <c r="F58" s="74">
        <f t="shared" si="15"/>
        <v>38951</v>
      </c>
      <c r="G58" s="74">
        <f t="shared" si="16"/>
        <v>0</v>
      </c>
      <c r="H58" s="74">
        <f t="shared" si="17"/>
        <v>0</v>
      </c>
      <c r="I58" s="74">
        <f t="shared" si="18"/>
        <v>0</v>
      </c>
      <c r="J58" s="54" t="s">
        <v>987</v>
      </c>
      <c r="K58" s="53" t="s">
        <v>988</v>
      </c>
      <c r="L58" s="74">
        <v>4652</v>
      </c>
      <c r="M58" s="74">
        <v>34299</v>
      </c>
      <c r="N58" s="74">
        <v>38951</v>
      </c>
      <c r="O58" s="74">
        <v>0</v>
      </c>
      <c r="P58" s="74">
        <v>0</v>
      </c>
      <c r="Q58" s="74">
        <v>0</v>
      </c>
      <c r="R58" s="54"/>
      <c r="S58" s="53"/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691</v>
      </c>
      <c r="B59" s="54" t="s">
        <v>794</v>
      </c>
      <c r="C59" s="53" t="s">
        <v>795</v>
      </c>
      <c r="D59" s="74">
        <f t="shared" si="13"/>
        <v>0</v>
      </c>
      <c r="E59" s="74">
        <f t="shared" si="14"/>
        <v>0</v>
      </c>
      <c r="F59" s="74">
        <f t="shared" si="15"/>
        <v>0</v>
      </c>
      <c r="G59" s="74">
        <f t="shared" si="16"/>
        <v>0</v>
      </c>
      <c r="H59" s="74">
        <f t="shared" si="17"/>
        <v>34277</v>
      </c>
      <c r="I59" s="74">
        <f t="shared" si="18"/>
        <v>34277</v>
      </c>
      <c r="J59" s="54" t="s">
        <v>1016</v>
      </c>
      <c r="K59" s="53" t="s">
        <v>1017</v>
      </c>
      <c r="L59" s="74">
        <v>0</v>
      </c>
      <c r="M59" s="74">
        <v>0</v>
      </c>
      <c r="N59" s="74">
        <v>0</v>
      </c>
      <c r="O59" s="74">
        <v>0</v>
      </c>
      <c r="P59" s="74">
        <v>34277</v>
      </c>
      <c r="Q59" s="74">
        <v>34277</v>
      </c>
      <c r="R59" s="54"/>
      <c r="S59" s="53"/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691</v>
      </c>
      <c r="B60" s="54" t="s">
        <v>796</v>
      </c>
      <c r="C60" s="53" t="s">
        <v>797</v>
      </c>
      <c r="D60" s="74">
        <f t="shared" si="13"/>
        <v>0</v>
      </c>
      <c r="E60" s="74">
        <f t="shared" si="14"/>
        <v>0</v>
      </c>
      <c r="F60" s="74">
        <f t="shared" si="15"/>
        <v>0</v>
      </c>
      <c r="G60" s="74">
        <f t="shared" si="16"/>
        <v>0</v>
      </c>
      <c r="H60" s="74">
        <f t="shared" si="17"/>
        <v>30395</v>
      </c>
      <c r="I60" s="74">
        <f t="shared" si="18"/>
        <v>30395</v>
      </c>
      <c r="J60" s="54" t="s">
        <v>1016</v>
      </c>
      <c r="K60" s="53" t="s">
        <v>1017</v>
      </c>
      <c r="L60" s="74">
        <v>0</v>
      </c>
      <c r="M60" s="74">
        <v>0</v>
      </c>
      <c r="N60" s="74">
        <v>0</v>
      </c>
      <c r="O60" s="74">
        <v>0</v>
      </c>
      <c r="P60" s="74">
        <v>30395</v>
      </c>
      <c r="Q60" s="74">
        <v>30395</v>
      </c>
      <c r="R60" s="54"/>
      <c r="S60" s="53"/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691</v>
      </c>
      <c r="B61" s="54" t="s">
        <v>798</v>
      </c>
      <c r="C61" s="53" t="s">
        <v>799</v>
      </c>
      <c r="D61" s="74">
        <f t="shared" si="13"/>
        <v>0</v>
      </c>
      <c r="E61" s="74">
        <f t="shared" si="14"/>
        <v>86159</v>
      </c>
      <c r="F61" s="74">
        <f t="shared" si="15"/>
        <v>86159</v>
      </c>
      <c r="G61" s="74">
        <f t="shared" si="16"/>
        <v>0</v>
      </c>
      <c r="H61" s="74">
        <f t="shared" si="17"/>
        <v>24272</v>
      </c>
      <c r="I61" s="74">
        <f t="shared" si="18"/>
        <v>24272</v>
      </c>
      <c r="J61" s="54" t="s">
        <v>1010</v>
      </c>
      <c r="K61" s="53" t="s">
        <v>1011</v>
      </c>
      <c r="L61" s="74">
        <v>0</v>
      </c>
      <c r="M61" s="74">
        <v>84462</v>
      </c>
      <c r="N61" s="74">
        <v>84462</v>
      </c>
      <c r="O61" s="74">
        <v>0</v>
      </c>
      <c r="P61" s="74">
        <v>24272</v>
      </c>
      <c r="Q61" s="74">
        <v>24272</v>
      </c>
      <c r="R61" s="54" t="s">
        <v>985</v>
      </c>
      <c r="S61" s="53" t="s">
        <v>986</v>
      </c>
      <c r="T61" s="74">
        <v>0</v>
      </c>
      <c r="U61" s="74">
        <v>1697</v>
      </c>
      <c r="V61" s="74">
        <v>1697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H32" sqref="H32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800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801</v>
      </c>
      <c r="B2" s="147" t="s">
        <v>802</v>
      </c>
      <c r="C2" s="156" t="s">
        <v>803</v>
      </c>
      <c r="D2" s="165" t="s">
        <v>804</v>
      </c>
      <c r="E2" s="166"/>
      <c r="F2" s="143" t="s">
        <v>805</v>
      </c>
      <c r="G2" s="60"/>
      <c r="H2" s="60"/>
      <c r="I2" s="118"/>
      <c r="J2" s="143" t="s">
        <v>806</v>
      </c>
      <c r="K2" s="60"/>
      <c r="L2" s="60"/>
      <c r="M2" s="118"/>
      <c r="N2" s="143" t="s">
        <v>807</v>
      </c>
      <c r="O2" s="60"/>
      <c r="P2" s="60"/>
      <c r="Q2" s="118"/>
      <c r="R2" s="143" t="s">
        <v>808</v>
      </c>
      <c r="S2" s="60"/>
      <c r="T2" s="60"/>
      <c r="U2" s="118"/>
      <c r="V2" s="143" t="s">
        <v>809</v>
      </c>
      <c r="W2" s="60"/>
      <c r="X2" s="60"/>
      <c r="Y2" s="118"/>
      <c r="Z2" s="143" t="s">
        <v>810</v>
      </c>
      <c r="AA2" s="60"/>
      <c r="AB2" s="60"/>
      <c r="AC2" s="118"/>
      <c r="AD2" s="143" t="s">
        <v>811</v>
      </c>
      <c r="AE2" s="60"/>
      <c r="AF2" s="60"/>
      <c r="AG2" s="118"/>
      <c r="AH2" s="143" t="s">
        <v>812</v>
      </c>
      <c r="AI2" s="60"/>
      <c r="AJ2" s="60"/>
      <c r="AK2" s="118"/>
      <c r="AL2" s="143" t="s">
        <v>813</v>
      </c>
      <c r="AM2" s="60"/>
      <c r="AN2" s="60"/>
      <c r="AO2" s="118"/>
      <c r="AP2" s="143" t="s">
        <v>814</v>
      </c>
      <c r="AQ2" s="60"/>
      <c r="AR2" s="60"/>
      <c r="AS2" s="118"/>
      <c r="AT2" s="143" t="s">
        <v>815</v>
      </c>
      <c r="AU2" s="60"/>
      <c r="AV2" s="60"/>
      <c r="AW2" s="118"/>
      <c r="AX2" s="143" t="s">
        <v>816</v>
      </c>
      <c r="AY2" s="60"/>
      <c r="AZ2" s="60"/>
      <c r="BA2" s="118"/>
      <c r="BB2" s="143" t="s">
        <v>817</v>
      </c>
      <c r="BC2" s="60"/>
      <c r="BD2" s="60"/>
      <c r="BE2" s="118"/>
      <c r="BF2" s="143" t="s">
        <v>818</v>
      </c>
      <c r="BG2" s="60"/>
      <c r="BH2" s="60"/>
      <c r="BI2" s="118"/>
      <c r="BJ2" s="143" t="s">
        <v>819</v>
      </c>
      <c r="BK2" s="60"/>
      <c r="BL2" s="60"/>
      <c r="BM2" s="118"/>
      <c r="BN2" s="143" t="s">
        <v>820</v>
      </c>
      <c r="BO2" s="60"/>
      <c r="BP2" s="60"/>
      <c r="BQ2" s="118"/>
      <c r="BR2" s="143" t="s">
        <v>821</v>
      </c>
      <c r="BS2" s="60"/>
      <c r="BT2" s="60"/>
      <c r="BU2" s="118"/>
      <c r="BV2" s="143" t="s">
        <v>822</v>
      </c>
      <c r="BW2" s="60"/>
      <c r="BX2" s="60"/>
      <c r="BY2" s="118"/>
      <c r="BZ2" s="143" t="s">
        <v>823</v>
      </c>
      <c r="CA2" s="60"/>
      <c r="CB2" s="60"/>
      <c r="CC2" s="118"/>
      <c r="CD2" s="143" t="s">
        <v>824</v>
      </c>
      <c r="CE2" s="60"/>
      <c r="CF2" s="60"/>
      <c r="CG2" s="118"/>
      <c r="CH2" s="143" t="s">
        <v>825</v>
      </c>
      <c r="CI2" s="60"/>
      <c r="CJ2" s="60"/>
      <c r="CK2" s="118"/>
      <c r="CL2" s="143" t="s">
        <v>826</v>
      </c>
      <c r="CM2" s="60"/>
      <c r="CN2" s="60"/>
      <c r="CO2" s="118"/>
      <c r="CP2" s="143" t="s">
        <v>827</v>
      </c>
      <c r="CQ2" s="60"/>
      <c r="CR2" s="60"/>
      <c r="CS2" s="118"/>
      <c r="CT2" s="143" t="s">
        <v>828</v>
      </c>
      <c r="CU2" s="60"/>
      <c r="CV2" s="60"/>
      <c r="CW2" s="118"/>
      <c r="CX2" s="143" t="s">
        <v>829</v>
      </c>
      <c r="CY2" s="60"/>
      <c r="CZ2" s="60"/>
      <c r="DA2" s="118"/>
      <c r="DB2" s="143" t="s">
        <v>830</v>
      </c>
      <c r="DC2" s="60"/>
      <c r="DD2" s="60"/>
      <c r="DE2" s="118"/>
      <c r="DF2" s="143" t="s">
        <v>831</v>
      </c>
      <c r="DG2" s="60"/>
      <c r="DH2" s="60"/>
      <c r="DI2" s="118"/>
      <c r="DJ2" s="143" t="s">
        <v>832</v>
      </c>
      <c r="DK2" s="60"/>
      <c r="DL2" s="60"/>
      <c r="DM2" s="118"/>
      <c r="DN2" s="143" t="s">
        <v>833</v>
      </c>
      <c r="DO2" s="60"/>
      <c r="DP2" s="60"/>
      <c r="DQ2" s="118"/>
      <c r="DR2" s="143" t="s">
        <v>834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835</v>
      </c>
      <c r="E4" s="159" t="s">
        <v>836</v>
      </c>
      <c r="F4" s="159" t="s">
        <v>837</v>
      </c>
      <c r="G4" s="159" t="s">
        <v>838</v>
      </c>
      <c r="H4" s="159" t="s">
        <v>835</v>
      </c>
      <c r="I4" s="159" t="s">
        <v>839</v>
      </c>
      <c r="J4" s="159" t="s">
        <v>840</v>
      </c>
      <c r="K4" s="159" t="s">
        <v>838</v>
      </c>
      <c r="L4" s="159" t="s">
        <v>0</v>
      </c>
      <c r="M4" s="159" t="s">
        <v>836</v>
      </c>
      <c r="N4" s="159" t="s">
        <v>840</v>
      </c>
      <c r="O4" s="159" t="s">
        <v>841</v>
      </c>
      <c r="P4" s="159" t="s">
        <v>835</v>
      </c>
      <c r="Q4" s="159" t="s">
        <v>836</v>
      </c>
      <c r="R4" s="159" t="s">
        <v>837</v>
      </c>
      <c r="S4" s="159" t="s">
        <v>838</v>
      </c>
      <c r="T4" s="159" t="s">
        <v>835</v>
      </c>
      <c r="U4" s="159" t="s">
        <v>839</v>
      </c>
      <c r="V4" s="159" t="s">
        <v>840</v>
      </c>
      <c r="W4" s="159" t="s">
        <v>838</v>
      </c>
      <c r="X4" s="159" t="s">
        <v>0</v>
      </c>
      <c r="Y4" s="159" t="s">
        <v>836</v>
      </c>
      <c r="Z4" s="159" t="s">
        <v>840</v>
      </c>
      <c r="AA4" s="159" t="s">
        <v>841</v>
      </c>
      <c r="AB4" s="159" t="s">
        <v>835</v>
      </c>
      <c r="AC4" s="159" t="s">
        <v>836</v>
      </c>
      <c r="AD4" s="159" t="s">
        <v>837</v>
      </c>
      <c r="AE4" s="159" t="s">
        <v>838</v>
      </c>
      <c r="AF4" s="159" t="s">
        <v>835</v>
      </c>
      <c r="AG4" s="159" t="s">
        <v>839</v>
      </c>
      <c r="AH4" s="159" t="s">
        <v>840</v>
      </c>
      <c r="AI4" s="159" t="s">
        <v>838</v>
      </c>
      <c r="AJ4" s="159" t="s">
        <v>0</v>
      </c>
      <c r="AK4" s="159" t="s">
        <v>836</v>
      </c>
      <c r="AL4" s="159" t="s">
        <v>840</v>
      </c>
      <c r="AM4" s="159" t="s">
        <v>841</v>
      </c>
      <c r="AN4" s="159" t="s">
        <v>835</v>
      </c>
      <c r="AO4" s="159" t="s">
        <v>836</v>
      </c>
      <c r="AP4" s="159" t="s">
        <v>842</v>
      </c>
      <c r="AQ4" s="159" t="s">
        <v>838</v>
      </c>
      <c r="AR4" s="159" t="s">
        <v>0</v>
      </c>
      <c r="AS4" s="159" t="s">
        <v>836</v>
      </c>
      <c r="AT4" s="159" t="s">
        <v>840</v>
      </c>
      <c r="AU4" s="159" t="s">
        <v>841</v>
      </c>
      <c r="AV4" s="159" t="s">
        <v>835</v>
      </c>
      <c r="AW4" s="159" t="s">
        <v>836</v>
      </c>
      <c r="AX4" s="159" t="s">
        <v>837</v>
      </c>
      <c r="AY4" s="159" t="s">
        <v>838</v>
      </c>
      <c r="AZ4" s="159" t="s">
        <v>835</v>
      </c>
      <c r="BA4" s="159" t="s">
        <v>839</v>
      </c>
      <c r="BB4" s="159" t="s">
        <v>840</v>
      </c>
      <c r="BC4" s="159" t="s">
        <v>838</v>
      </c>
      <c r="BD4" s="159" t="s">
        <v>0</v>
      </c>
      <c r="BE4" s="159" t="s">
        <v>836</v>
      </c>
      <c r="BF4" s="159" t="s">
        <v>840</v>
      </c>
      <c r="BG4" s="159" t="s">
        <v>841</v>
      </c>
      <c r="BH4" s="159" t="s">
        <v>835</v>
      </c>
      <c r="BI4" s="159" t="s">
        <v>836</v>
      </c>
      <c r="BJ4" s="159" t="s">
        <v>837</v>
      </c>
      <c r="BK4" s="159" t="s">
        <v>838</v>
      </c>
      <c r="BL4" s="159" t="s">
        <v>835</v>
      </c>
      <c r="BM4" s="159" t="s">
        <v>839</v>
      </c>
      <c r="BN4" s="159" t="s">
        <v>840</v>
      </c>
      <c r="BO4" s="159" t="s">
        <v>838</v>
      </c>
      <c r="BP4" s="159" t="s">
        <v>0</v>
      </c>
      <c r="BQ4" s="159" t="s">
        <v>836</v>
      </c>
      <c r="BR4" s="159" t="s">
        <v>840</v>
      </c>
      <c r="BS4" s="159" t="s">
        <v>841</v>
      </c>
      <c r="BT4" s="159" t="s">
        <v>835</v>
      </c>
      <c r="BU4" s="159" t="s">
        <v>836</v>
      </c>
      <c r="BV4" s="159" t="s">
        <v>837</v>
      </c>
      <c r="BW4" s="159" t="s">
        <v>838</v>
      </c>
      <c r="BX4" s="159" t="s">
        <v>835</v>
      </c>
      <c r="BY4" s="159" t="s">
        <v>839</v>
      </c>
      <c r="BZ4" s="159" t="s">
        <v>840</v>
      </c>
      <c r="CA4" s="159" t="s">
        <v>838</v>
      </c>
      <c r="CB4" s="159" t="s">
        <v>0</v>
      </c>
      <c r="CC4" s="159" t="s">
        <v>836</v>
      </c>
      <c r="CD4" s="159" t="s">
        <v>840</v>
      </c>
      <c r="CE4" s="159" t="s">
        <v>841</v>
      </c>
      <c r="CF4" s="159" t="s">
        <v>835</v>
      </c>
      <c r="CG4" s="159" t="s">
        <v>836</v>
      </c>
      <c r="CH4" s="159" t="s">
        <v>837</v>
      </c>
      <c r="CI4" s="159" t="s">
        <v>838</v>
      </c>
      <c r="CJ4" s="159" t="s">
        <v>0</v>
      </c>
      <c r="CK4" s="159" t="s">
        <v>836</v>
      </c>
      <c r="CL4" s="159" t="s">
        <v>837</v>
      </c>
      <c r="CM4" s="159" t="s">
        <v>838</v>
      </c>
      <c r="CN4" s="159" t="s">
        <v>0</v>
      </c>
      <c r="CO4" s="159" t="s">
        <v>836</v>
      </c>
      <c r="CP4" s="159" t="s">
        <v>837</v>
      </c>
      <c r="CQ4" s="159" t="s">
        <v>838</v>
      </c>
      <c r="CR4" s="159" t="s">
        <v>0</v>
      </c>
      <c r="CS4" s="159" t="s">
        <v>836</v>
      </c>
      <c r="CT4" s="159" t="s">
        <v>837</v>
      </c>
      <c r="CU4" s="159" t="s">
        <v>838</v>
      </c>
      <c r="CV4" s="159" t="s">
        <v>0</v>
      </c>
      <c r="CW4" s="159" t="s">
        <v>836</v>
      </c>
      <c r="CX4" s="159" t="s">
        <v>837</v>
      </c>
      <c r="CY4" s="159" t="s">
        <v>838</v>
      </c>
      <c r="CZ4" s="159" t="s">
        <v>0</v>
      </c>
      <c r="DA4" s="159" t="s">
        <v>836</v>
      </c>
      <c r="DB4" s="159" t="s">
        <v>837</v>
      </c>
      <c r="DC4" s="159" t="s">
        <v>838</v>
      </c>
      <c r="DD4" s="159" t="s">
        <v>0</v>
      </c>
      <c r="DE4" s="159" t="s">
        <v>836</v>
      </c>
      <c r="DF4" s="159" t="s">
        <v>837</v>
      </c>
      <c r="DG4" s="159" t="s">
        <v>838</v>
      </c>
      <c r="DH4" s="159" t="s">
        <v>0</v>
      </c>
      <c r="DI4" s="159" t="s">
        <v>836</v>
      </c>
      <c r="DJ4" s="159" t="s">
        <v>837</v>
      </c>
      <c r="DK4" s="159" t="s">
        <v>838</v>
      </c>
      <c r="DL4" s="159" t="s">
        <v>0</v>
      </c>
      <c r="DM4" s="159" t="s">
        <v>836</v>
      </c>
      <c r="DN4" s="159" t="s">
        <v>837</v>
      </c>
      <c r="DO4" s="159" t="s">
        <v>838</v>
      </c>
      <c r="DP4" s="159" t="s">
        <v>0</v>
      </c>
      <c r="DQ4" s="159" t="s">
        <v>836</v>
      </c>
      <c r="DR4" s="159" t="s">
        <v>837</v>
      </c>
      <c r="DS4" s="159" t="s">
        <v>838</v>
      </c>
      <c r="DT4" s="159" t="s">
        <v>0</v>
      </c>
      <c r="DU4" s="159" t="s">
        <v>836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843</v>
      </c>
      <c r="E6" s="142" t="s">
        <v>843</v>
      </c>
      <c r="F6" s="164"/>
      <c r="G6" s="161"/>
      <c r="H6" s="142" t="s">
        <v>843</v>
      </c>
      <c r="I6" s="142" t="s">
        <v>843</v>
      </c>
      <c r="J6" s="164"/>
      <c r="K6" s="161"/>
      <c r="L6" s="142" t="s">
        <v>843</v>
      </c>
      <c r="M6" s="142" t="s">
        <v>843</v>
      </c>
      <c r="N6" s="164"/>
      <c r="O6" s="161"/>
      <c r="P6" s="142" t="s">
        <v>843</v>
      </c>
      <c r="Q6" s="142" t="s">
        <v>843</v>
      </c>
      <c r="R6" s="164"/>
      <c r="S6" s="161"/>
      <c r="T6" s="142" t="s">
        <v>843</v>
      </c>
      <c r="U6" s="142" t="s">
        <v>843</v>
      </c>
      <c r="V6" s="164"/>
      <c r="W6" s="161"/>
      <c r="X6" s="142" t="s">
        <v>843</v>
      </c>
      <c r="Y6" s="142" t="s">
        <v>843</v>
      </c>
      <c r="Z6" s="164"/>
      <c r="AA6" s="161"/>
      <c r="AB6" s="142" t="s">
        <v>843</v>
      </c>
      <c r="AC6" s="142" t="s">
        <v>843</v>
      </c>
      <c r="AD6" s="164"/>
      <c r="AE6" s="161"/>
      <c r="AF6" s="142" t="s">
        <v>843</v>
      </c>
      <c r="AG6" s="142" t="s">
        <v>843</v>
      </c>
      <c r="AH6" s="164"/>
      <c r="AI6" s="161"/>
      <c r="AJ6" s="142" t="s">
        <v>843</v>
      </c>
      <c r="AK6" s="142" t="s">
        <v>843</v>
      </c>
      <c r="AL6" s="164"/>
      <c r="AM6" s="161"/>
      <c r="AN6" s="142" t="s">
        <v>843</v>
      </c>
      <c r="AO6" s="142" t="s">
        <v>843</v>
      </c>
      <c r="AP6" s="164"/>
      <c r="AQ6" s="161"/>
      <c r="AR6" s="142" t="s">
        <v>843</v>
      </c>
      <c r="AS6" s="142" t="s">
        <v>843</v>
      </c>
      <c r="AT6" s="164"/>
      <c r="AU6" s="161"/>
      <c r="AV6" s="142" t="s">
        <v>843</v>
      </c>
      <c r="AW6" s="142" t="s">
        <v>843</v>
      </c>
      <c r="AX6" s="164"/>
      <c r="AY6" s="161"/>
      <c r="AZ6" s="142" t="s">
        <v>843</v>
      </c>
      <c r="BA6" s="142" t="s">
        <v>843</v>
      </c>
      <c r="BB6" s="164"/>
      <c r="BC6" s="161"/>
      <c r="BD6" s="142" t="s">
        <v>843</v>
      </c>
      <c r="BE6" s="142" t="s">
        <v>843</v>
      </c>
      <c r="BF6" s="164"/>
      <c r="BG6" s="161"/>
      <c r="BH6" s="142" t="s">
        <v>843</v>
      </c>
      <c r="BI6" s="142" t="s">
        <v>843</v>
      </c>
      <c r="BJ6" s="164"/>
      <c r="BK6" s="161"/>
      <c r="BL6" s="142" t="s">
        <v>843</v>
      </c>
      <c r="BM6" s="142" t="s">
        <v>843</v>
      </c>
      <c r="BN6" s="164"/>
      <c r="BO6" s="161"/>
      <c r="BP6" s="142" t="s">
        <v>843</v>
      </c>
      <c r="BQ6" s="142" t="s">
        <v>843</v>
      </c>
      <c r="BR6" s="164"/>
      <c r="BS6" s="161"/>
      <c r="BT6" s="142" t="s">
        <v>843</v>
      </c>
      <c r="BU6" s="142" t="s">
        <v>843</v>
      </c>
      <c r="BV6" s="164"/>
      <c r="BW6" s="161"/>
      <c r="BX6" s="142" t="s">
        <v>843</v>
      </c>
      <c r="BY6" s="142" t="s">
        <v>843</v>
      </c>
      <c r="BZ6" s="164"/>
      <c r="CA6" s="161"/>
      <c r="CB6" s="142" t="s">
        <v>843</v>
      </c>
      <c r="CC6" s="142" t="s">
        <v>843</v>
      </c>
      <c r="CD6" s="164"/>
      <c r="CE6" s="161"/>
      <c r="CF6" s="142" t="s">
        <v>843</v>
      </c>
      <c r="CG6" s="142" t="s">
        <v>843</v>
      </c>
      <c r="CH6" s="164"/>
      <c r="CI6" s="161"/>
      <c r="CJ6" s="142" t="s">
        <v>843</v>
      </c>
      <c r="CK6" s="142" t="s">
        <v>843</v>
      </c>
      <c r="CL6" s="164"/>
      <c r="CM6" s="161"/>
      <c r="CN6" s="142" t="s">
        <v>843</v>
      </c>
      <c r="CO6" s="142" t="s">
        <v>843</v>
      </c>
      <c r="CP6" s="164"/>
      <c r="CQ6" s="161"/>
      <c r="CR6" s="142" t="s">
        <v>843</v>
      </c>
      <c r="CS6" s="142" t="s">
        <v>843</v>
      </c>
      <c r="CT6" s="164"/>
      <c r="CU6" s="161"/>
      <c r="CV6" s="142" t="s">
        <v>843</v>
      </c>
      <c r="CW6" s="142" t="s">
        <v>843</v>
      </c>
      <c r="CX6" s="164"/>
      <c r="CY6" s="161"/>
      <c r="CZ6" s="142" t="s">
        <v>843</v>
      </c>
      <c r="DA6" s="142" t="s">
        <v>843</v>
      </c>
      <c r="DB6" s="164"/>
      <c r="DC6" s="161"/>
      <c r="DD6" s="142" t="s">
        <v>843</v>
      </c>
      <c r="DE6" s="142" t="s">
        <v>843</v>
      </c>
      <c r="DF6" s="164"/>
      <c r="DG6" s="161"/>
      <c r="DH6" s="142" t="s">
        <v>843</v>
      </c>
      <c r="DI6" s="142" t="s">
        <v>843</v>
      </c>
      <c r="DJ6" s="164"/>
      <c r="DK6" s="161"/>
      <c r="DL6" s="142" t="s">
        <v>843</v>
      </c>
      <c r="DM6" s="142" t="s">
        <v>843</v>
      </c>
      <c r="DN6" s="164"/>
      <c r="DO6" s="161"/>
      <c r="DP6" s="142" t="s">
        <v>843</v>
      </c>
      <c r="DQ6" s="142" t="s">
        <v>843</v>
      </c>
      <c r="DR6" s="164"/>
      <c r="DS6" s="161"/>
      <c r="DT6" s="142" t="s">
        <v>843</v>
      </c>
      <c r="DU6" s="142" t="s">
        <v>843</v>
      </c>
    </row>
    <row r="7" spans="1:125" s="61" customFormat="1" ht="12" customHeight="1">
      <c r="A7" s="48" t="s">
        <v>844</v>
      </c>
      <c r="B7" s="48">
        <v>12000</v>
      </c>
      <c r="C7" s="48" t="s">
        <v>845</v>
      </c>
      <c r="D7" s="70">
        <f>SUM(D8:D23)</f>
        <v>7607822</v>
      </c>
      <c r="E7" s="70">
        <f>SUM(E8:E23)</f>
        <v>1267986</v>
      </c>
      <c r="F7" s="49">
        <f>COUNTIF(F8:F23,"&lt;&gt;")</f>
        <v>16</v>
      </c>
      <c r="G7" s="49">
        <f>COUNTIF(G8:G23,"&lt;&gt;")</f>
        <v>16</v>
      </c>
      <c r="H7" s="70">
        <f>SUM(H8:H23)</f>
        <v>4173764</v>
      </c>
      <c r="I7" s="70">
        <f>SUM(I8:I23)</f>
        <v>606879</v>
      </c>
      <c r="J7" s="49">
        <f>COUNTIF(J8:J23,"&lt;&gt;")</f>
        <v>16</v>
      </c>
      <c r="K7" s="49">
        <f>COUNTIF(K8:K23,"&lt;&gt;")</f>
        <v>16</v>
      </c>
      <c r="L7" s="70">
        <f>SUM(L8:L23)</f>
        <v>1426251</v>
      </c>
      <c r="M7" s="70">
        <f>SUM(M8:M23)</f>
        <v>214988</v>
      </c>
      <c r="N7" s="49">
        <f>COUNTIF(N8:N23,"&lt;&gt;")</f>
        <v>12</v>
      </c>
      <c r="O7" s="49">
        <f>COUNTIF(O8:O23,"&lt;&gt;")</f>
        <v>12</v>
      </c>
      <c r="P7" s="70">
        <f>SUM(P8:P23)</f>
        <v>1570975</v>
      </c>
      <c r="Q7" s="70">
        <f>SUM(Q8:Q23)</f>
        <v>327858</v>
      </c>
      <c r="R7" s="49">
        <f>COUNTIF(R8:R23,"&lt;&gt;")</f>
        <v>7</v>
      </c>
      <c r="S7" s="49">
        <f>COUNTIF(S8:S23,"&lt;&gt;")</f>
        <v>7</v>
      </c>
      <c r="T7" s="70">
        <f>SUM(T8:T23)</f>
        <v>297539</v>
      </c>
      <c r="U7" s="70">
        <f>SUM(U8:U23)</f>
        <v>102334</v>
      </c>
      <c r="V7" s="49">
        <f>COUNTIF(V8:V23,"&lt;&gt;")</f>
        <v>3</v>
      </c>
      <c r="W7" s="49">
        <f>COUNTIF(W8:W23,"&lt;&gt;")</f>
        <v>3</v>
      </c>
      <c r="X7" s="70">
        <f>SUM(X8:X23)</f>
        <v>55020</v>
      </c>
      <c r="Y7" s="70">
        <f>SUM(Y8:Y23)</f>
        <v>15586</v>
      </c>
      <c r="Z7" s="49">
        <f>COUNTIF(Z8:Z23,"&lt;&gt;")</f>
        <v>2</v>
      </c>
      <c r="AA7" s="49">
        <f>COUNTIF(AA8:AA23,"&lt;&gt;")</f>
        <v>2</v>
      </c>
      <c r="AB7" s="70">
        <f>SUM(AB8:AB23)</f>
        <v>45322</v>
      </c>
      <c r="AC7" s="70">
        <f>SUM(AC8:AC23)</f>
        <v>341</v>
      </c>
      <c r="AD7" s="49">
        <f>COUNTIF(AD8:AD23,"&lt;&gt;")</f>
        <v>1</v>
      </c>
      <c r="AE7" s="49">
        <f>COUNTIF(AE8:AE23,"&lt;&gt;")</f>
        <v>1</v>
      </c>
      <c r="AF7" s="70">
        <f>SUM(AF8:AF23)</f>
        <v>38951</v>
      </c>
      <c r="AG7" s="70">
        <f>SUM(AG8:AG23)</f>
        <v>0</v>
      </c>
      <c r="AH7" s="49">
        <f>COUNTIF(AH8:AH23,"&lt;&gt;")</f>
        <v>0</v>
      </c>
      <c r="AI7" s="49">
        <f>COUNTIF(AI8:AI23,"&lt;&gt;")</f>
        <v>0</v>
      </c>
      <c r="AJ7" s="70">
        <f>SUM(AJ8:AJ23)</f>
        <v>0</v>
      </c>
      <c r="AK7" s="70">
        <f>SUM(AK8:AK23)</f>
        <v>0</v>
      </c>
      <c r="AL7" s="49">
        <f>COUNTIF(AL8:AL23,"&lt;&gt;")</f>
        <v>0</v>
      </c>
      <c r="AM7" s="49">
        <f>COUNTIF(AM8:AM23,"&lt;&gt;")</f>
        <v>0</v>
      </c>
      <c r="AN7" s="70">
        <f>SUM(AN8:AN23)</f>
        <v>0</v>
      </c>
      <c r="AO7" s="70">
        <f>SUM(AO8:AO23)</f>
        <v>0</v>
      </c>
      <c r="AP7" s="49">
        <f>COUNTIF(AP8:AP23,"&lt;&gt;")</f>
        <v>0</v>
      </c>
      <c r="AQ7" s="49">
        <f>COUNTIF(AQ8:AQ23,"&lt;&gt;")</f>
        <v>0</v>
      </c>
      <c r="AR7" s="70">
        <f>SUM(AR8:AR23)</f>
        <v>0</v>
      </c>
      <c r="AS7" s="70">
        <f>SUM(AS8:AS23)</f>
        <v>0</v>
      </c>
      <c r="AT7" s="49">
        <f>COUNTIF(AT8:AT23,"&lt;&gt;")</f>
        <v>0</v>
      </c>
      <c r="AU7" s="49">
        <f>COUNTIF(AU8:AU23,"&lt;&gt;")</f>
        <v>0</v>
      </c>
      <c r="AV7" s="70">
        <f>SUM(AV8:AV23)</f>
        <v>0</v>
      </c>
      <c r="AW7" s="70">
        <f>SUM(AW8:AW23)</f>
        <v>0</v>
      </c>
      <c r="AX7" s="49">
        <f>COUNTIF(AX8:AX23,"&lt;&gt;")</f>
        <v>0</v>
      </c>
      <c r="AY7" s="49">
        <f>COUNTIF(AY8:AY23,"&lt;&gt;")</f>
        <v>0</v>
      </c>
      <c r="AZ7" s="70">
        <f>SUM(AZ8:AZ23)</f>
        <v>0</v>
      </c>
      <c r="BA7" s="70">
        <f>SUM(BA8:BA23)</f>
        <v>0</v>
      </c>
      <c r="BB7" s="49">
        <f>COUNTIF(BB8:BB23,"&lt;&gt;")</f>
        <v>0</v>
      </c>
      <c r="BC7" s="49">
        <f>COUNTIF(BC8:BC23,"&lt;&gt;")</f>
        <v>0</v>
      </c>
      <c r="BD7" s="70">
        <f>SUM(BD8:BD23)</f>
        <v>0</v>
      </c>
      <c r="BE7" s="70">
        <f>SUM(BE8:BE23)</f>
        <v>0</v>
      </c>
      <c r="BF7" s="49">
        <f>COUNTIF(BF8:BF23,"&lt;&gt;")</f>
        <v>0</v>
      </c>
      <c r="BG7" s="49">
        <f>COUNTIF(BG8:BG23,"&lt;&gt;")</f>
        <v>0</v>
      </c>
      <c r="BH7" s="70">
        <f>SUM(BH8:BH23)</f>
        <v>0</v>
      </c>
      <c r="BI7" s="70">
        <f>SUM(BI8:BI23)</f>
        <v>0</v>
      </c>
      <c r="BJ7" s="49">
        <f>COUNTIF(BJ8:BJ23,"&lt;&gt;")</f>
        <v>0</v>
      </c>
      <c r="BK7" s="49">
        <f>COUNTIF(BK8:BK23,"&lt;&gt;")</f>
        <v>0</v>
      </c>
      <c r="BL7" s="70">
        <f>SUM(BL8:BL23)</f>
        <v>0</v>
      </c>
      <c r="BM7" s="70">
        <f>SUM(BM8:BM23)</f>
        <v>0</v>
      </c>
      <c r="BN7" s="49">
        <f>COUNTIF(BN8:BN23,"&lt;&gt;")</f>
        <v>0</v>
      </c>
      <c r="BO7" s="49">
        <f>COUNTIF(BO8:BO23,"&lt;&gt;")</f>
        <v>0</v>
      </c>
      <c r="BP7" s="70">
        <f>SUM(BP8:BP23)</f>
        <v>0</v>
      </c>
      <c r="BQ7" s="70">
        <f>SUM(BQ8:BQ23)</f>
        <v>0</v>
      </c>
      <c r="BR7" s="49">
        <f>COUNTIF(BR8:BR23,"&lt;&gt;")</f>
        <v>0</v>
      </c>
      <c r="BS7" s="49">
        <f>COUNTIF(BS8:BS23,"&lt;&gt;")</f>
        <v>0</v>
      </c>
      <c r="BT7" s="70">
        <f>SUM(BT8:BT23)</f>
        <v>0</v>
      </c>
      <c r="BU7" s="70">
        <f>SUM(BU8:BU23)</f>
        <v>0</v>
      </c>
      <c r="BV7" s="49">
        <f>COUNTIF(BV8:BV23,"&lt;&gt;")</f>
        <v>0</v>
      </c>
      <c r="BW7" s="49">
        <f>COUNTIF(BW8:BW23,"&lt;&gt;")</f>
        <v>0</v>
      </c>
      <c r="BX7" s="70">
        <f>SUM(BX8:BX23)</f>
        <v>0</v>
      </c>
      <c r="BY7" s="70">
        <f>SUM(BY8:BY23)</f>
        <v>0</v>
      </c>
      <c r="BZ7" s="49">
        <f>COUNTIF(BZ8:BZ23,"&lt;&gt;")</f>
        <v>0</v>
      </c>
      <c r="CA7" s="49">
        <f>COUNTIF(CA8:CA23,"&lt;&gt;")</f>
        <v>0</v>
      </c>
      <c r="CB7" s="70">
        <f>SUM(CB8:CB23)</f>
        <v>0</v>
      </c>
      <c r="CC7" s="70">
        <f>SUM(CC8:CC23)</f>
        <v>0</v>
      </c>
      <c r="CD7" s="49">
        <f>COUNTIF(CD8:CD23,"&lt;&gt;")</f>
        <v>0</v>
      </c>
      <c r="CE7" s="49">
        <f>COUNTIF(CE8:CE23,"&lt;&gt;")</f>
        <v>0</v>
      </c>
      <c r="CF7" s="70">
        <f>SUM(CF8:CF23)</f>
        <v>0</v>
      </c>
      <c r="CG7" s="70">
        <f>SUM(CG8:CG23)</f>
        <v>0</v>
      </c>
      <c r="CH7" s="49">
        <f>COUNTIF(CH8:CH23,"&lt;&gt;")</f>
        <v>0</v>
      </c>
      <c r="CI7" s="49">
        <f>COUNTIF(CI8:CI23,"&lt;&gt;")</f>
        <v>0</v>
      </c>
      <c r="CJ7" s="70">
        <f>SUM(CJ8:CJ23)</f>
        <v>0</v>
      </c>
      <c r="CK7" s="70">
        <f>SUM(CK8:CK23)</f>
        <v>0</v>
      </c>
      <c r="CL7" s="49">
        <f>COUNTIF(CL8:CL23,"&lt;&gt;")</f>
        <v>0</v>
      </c>
      <c r="CM7" s="49">
        <f>COUNTIF(CM8:CM23,"&lt;&gt;")</f>
        <v>0</v>
      </c>
      <c r="CN7" s="70">
        <f>SUM(CN8:CN23)</f>
        <v>0</v>
      </c>
      <c r="CO7" s="70">
        <f>SUM(CO8:CO23)</f>
        <v>0</v>
      </c>
      <c r="CP7" s="49">
        <f>COUNTIF(CP8:CP23,"&lt;&gt;")</f>
        <v>0</v>
      </c>
      <c r="CQ7" s="49">
        <f>COUNTIF(CQ8:CQ23,"&lt;&gt;")</f>
        <v>0</v>
      </c>
      <c r="CR7" s="70">
        <f>SUM(CR8:CR23)</f>
        <v>0</v>
      </c>
      <c r="CS7" s="70">
        <f>SUM(CS8:CS23)</f>
        <v>0</v>
      </c>
      <c r="CT7" s="49">
        <f>COUNTIF(CT8:CT23,"&lt;&gt;")</f>
        <v>0</v>
      </c>
      <c r="CU7" s="49">
        <f>COUNTIF(CU8:CU23,"&lt;&gt;")</f>
        <v>0</v>
      </c>
      <c r="CV7" s="70">
        <f>SUM(CV8:CV23)</f>
        <v>0</v>
      </c>
      <c r="CW7" s="70">
        <f>SUM(CW8:CW23)</f>
        <v>0</v>
      </c>
      <c r="CX7" s="49">
        <f>COUNTIF(CX8:CX23,"&lt;&gt;")</f>
        <v>0</v>
      </c>
      <c r="CY7" s="49">
        <f>COUNTIF(CY8:CY23,"&lt;&gt;")</f>
        <v>0</v>
      </c>
      <c r="CZ7" s="70">
        <f>SUM(CZ8:CZ23)</f>
        <v>0</v>
      </c>
      <c r="DA7" s="70">
        <f>SUM(DA8:DA23)</f>
        <v>0</v>
      </c>
      <c r="DB7" s="49">
        <f>COUNTIF(DB8:DB23,"&lt;&gt;")</f>
        <v>0</v>
      </c>
      <c r="DC7" s="49">
        <f>COUNTIF(DC8:DC23,"&lt;&gt;")</f>
        <v>0</v>
      </c>
      <c r="DD7" s="70">
        <f>SUM(DD8:DD23)</f>
        <v>0</v>
      </c>
      <c r="DE7" s="70">
        <f>SUM(DE8:DE23)</f>
        <v>0</v>
      </c>
      <c r="DF7" s="49">
        <f>COUNTIF(DF8:DF23,"&lt;&gt;")</f>
        <v>0</v>
      </c>
      <c r="DG7" s="49">
        <f>COUNTIF(DG8:DG23,"&lt;&gt;")</f>
        <v>0</v>
      </c>
      <c r="DH7" s="70">
        <f>SUM(DH8:DH23)</f>
        <v>0</v>
      </c>
      <c r="DI7" s="70">
        <f>SUM(DI8:DI23)</f>
        <v>0</v>
      </c>
      <c r="DJ7" s="49">
        <f>COUNTIF(DJ8:DJ23,"&lt;&gt;")</f>
        <v>0</v>
      </c>
      <c r="DK7" s="49">
        <f>COUNTIF(DK8:DK23,"&lt;&gt;")</f>
        <v>0</v>
      </c>
      <c r="DL7" s="70">
        <f>SUM(DL8:DL23)</f>
        <v>0</v>
      </c>
      <c r="DM7" s="70">
        <f>SUM(DM8:DM23)</f>
        <v>0</v>
      </c>
      <c r="DN7" s="49">
        <f>COUNTIF(DN8:DN23,"&lt;&gt;")</f>
        <v>0</v>
      </c>
      <c r="DO7" s="49">
        <f>COUNTIF(DO8:DO23,"&lt;&gt;")</f>
        <v>0</v>
      </c>
      <c r="DP7" s="70">
        <f>SUM(DP8:DP23)</f>
        <v>0</v>
      </c>
      <c r="DQ7" s="70">
        <f>SUM(DQ8:DQ23)</f>
        <v>0</v>
      </c>
      <c r="DR7" s="49">
        <f>COUNTIF(DR8:DR23,"&lt;&gt;")</f>
        <v>0</v>
      </c>
      <c r="DS7" s="49">
        <f>COUNTIF(DS8:DS23,"&lt;&gt;")</f>
        <v>0</v>
      </c>
      <c r="DT7" s="70">
        <f>SUM(DT8:DT23)</f>
        <v>0</v>
      </c>
      <c r="DU7" s="70">
        <f>SUM(DU8:DU23)</f>
        <v>0</v>
      </c>
    </row>
    <row r="8" spans="1:125" s="50" customFormat="1" ht="12" customHeight="1">
      <c r="A8" s="51" t="s">
        <v>844</v>
      </c>
      <c r="B8" s="64" t="s">
        <v>846</v>
      </c>
      <c r="C8" s="51" t="s">
        <v>847</v>
      </c>
      <c r="D8" s="72">
        <f aca="true" t="shared" si="0" ref="D8:D23">SUM(H8,L8,P8,T8,X8,AB8,AF8,AJ8,AN8,AR8,AV8,AZ8,BD8,BH8,BL8,BP8,BT8,BX8,CB8,CF8,CJ8,CN8,CR8,CV8,CZ8,DD8,DH8,DL8,DP8,DT8)</f>
        <v>215167</v>
      </c>
      <c r="E8" s="72">
        <f aca="true" t="shared" si="1" ref="E8:E23">SUM(I8,M8,Q8,U8,Y8,AC8,AG8,AK8,AO8,AS8,AW8,BA8,BE8,BI8,BM8,BQ8,BU8,BY8,CC8,CG8,CK8,CO8,CS8,CW8,DA8,DE8,DI8,DM8,DQ8,DU8)</f>
        <v>61833</v>
      </c>
      <c r="F8" s="66" t="s">
        <v>1018</v>
      </c>
      <c r="G8" s="52" t="s">
        <v>1019</v>
      </c>
      <c r="H8" s="72">
        <v>130705</v>
      </c>
      <c r="I8" s="72">
        <v>37561</v>
      </c>
      <c r="J8" s="66" t="s">
        <v>1020</v>
      </c>
      <c r="K8" s="52" t="s">
        <v>1021</v>
      </c>
      <c r="L8" s="72">
        <v>84462</v>
      </c>
      <c r="M8" s="72">
        <v>24272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844</v>
      </c>
      <c r="B9" s="64" t="s">
        <v>848</v>
      </c>
      <c r="C9" s="51" t="s">
        <v>849</v>
      </c>
      <c r="D9" s="72">
        <f t="shared" si="0"/>
        <v>451957</v>
      </c>
      <c r="E9" s="72">
        <f t="shared" si="1"/>
        <v>0</v>
      </c>
      <c r="F9" s="66" t="s">
        <v>1022</v>
      </c>
      <c r="G9" s="52" t="s">
        <v>1023</v>
      </c>
      <c r="H9" s="72">
        <v>400569</v>
      </c>
      <c r="I9" s="72">
        <v>0</v>
      </c>
      <c r="J9" s="66" t="s">
        <v>1024</v>
      </c>
      <c r="K9" s="52" t="s">
        <v>1025</v>
      </c>
      <c r="L9" s="72">
        <v>51388</v>
      </c>
      <c r="M9" s="72">
        <v>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844</v>
      </c>
      <c r="B10" s="64" t="s">
        <v>850</v>
      </c>
      <c r="C10" s="51" t="s">
        <v>851</v>
      </c>
      <c r="D10" s="72">
        <f t="shared" si="0"/>
        <v>930312</v>
      </c>
      <c r="E10" s="72">
        <f t="shared" si="1"/>
        <v>0</v>
      </c>
      <c r="F10" s="66" t="s">
        <v>1026</v>
      </c>
      <c r="G10" s="52" t="s">
        <v>1027</v>
      </c>
      <c r="H10" s="72">
        <v>404277</v>
      </c>
      <c r="I10" s="72">
        <v>0</v>
      </c>
      <c r="J10" s="66" t="s">
        <v>1028</v>
      </c>
      <c r="K10" s="52" t="s">
        <v>1029</v>
      </c>
      <c r="L10" s="72">
        <v>286716</v>
      </c>
      <c r="M10" s="72">
        <v>0</v>
      </c>
      <c r="N10" s="66" t="s">
        <v>1030</v>
      </c>
      <c r="O10" s="52" t="s">
        <v>1031</v>
      </c>
      <c r="P10" s="72">
        <v>118447</v>
      </c>
      <c r="Q10" s="72">
        <v>0</v>
      </c>
      <c r="R10" s="66" t="s">
        <v>1032</v>
      </c>
      <c r="S10" s="52" t="s">
        <v>1033</v>
      </c>
      <c r="T10" s="72">
        <v>120872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844</v>
      </c>
      <c r="B11" s="64" t="s">
        <v>852</v>
      </c>
      <c r="C11" s="51" t="s">
        <v>853</v>
      </c>
      <c r="D11" s="72">
        <f t="shared" si="0"/>
        <v>884000</v>
      </c>
      <c r="E11" s="72">
        <f t="shared" si="1"/>
        <v>0</v>
      </c>
      <c r="F11" s="66" t="s">
        <v>1032</v>
      </c>
      <c r="G11" s="52" t="s">
        <v>1033</v>
      </c>
      <c r="H11" s="72">
        <v>497294</v>
      </c>
      <c r="I11" s="72">
        <v>0</v>
      </c>
      <c r="J11" s="66" t="s">
        <v>1034</v>
      </c>
      <c r="K11" s="52" t="s">
        <v>1035</v>
      </c>
      <c r="L11" s="72">
        <v>212989</v>
      </c>
      <c r="M11" s="72">
        <v>0</v>
      </c>
      <c r="N11" s="66" t="s">
        <v>1036</v>
      </c>
      <c r="O11" s="52" t="s">
        <v>1037</v>
      </c>
      <c r="P11" s="72">
        <v>173717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844</v>
      </c>
      <c r="B12" s="54" t="s">
        <v>854</v>
      </c>
      <c r="C12" s="53" t="s">
        <v>855</v>
      </c>
      <c r="D12" s="74">
        <f t="shared" si="0"/>
        <v>1545681</v>
      </c>
      <c r="E12" s="74">
        <f t="shared" si="1"/>
        <v>240012</v>
      </c>
      <c r="F12" s="54" t="s">
        <v>1038</v>
      </c>
      <c r="G12" s="53" t="s">
        <v>1039</v>
      </c>
      <c r="H12" s="74">
        <v>527655</v>
      </c>
      <c r="I12" s="74">
        <v>63342</v>
      </c>
      <c r="J12" s="54" t="s">
        <v>1040</v>
      </c>
      <c r="K12" s="53" t="s">
        <v>1041</v>
      </c>
      <c r="L12" s="74">
        <v>0</v>
      </c>
      <c r="M12" s="74">
        <v>47632</v>
      </c>
      <c r="N12" s="54" t="s">
        <v>1042</v>
      </c>
      <c r="O12" s="53" t="s">
        <v>1043</v>
      </c>
      <c r="P12" s="74">
        <v>1018026</v>
      </c>
      <c r="Q12" s="74">
        <v>129038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844</v>
      </c>
      <c r="B13" s="54" t="s">
        <v>856</v>
      </c>
      <c r="C13" s="53" t="s">
        <v>857</v>
      </c>
      <c r="D13" s="74">
        <f t="shared" si="0"/>
        <v>0</v>
      </c>
      <c r="E13" s="74">
        <f t="shared" si="1"/>
        <v>330990</v>
      </c>
      <c r="F13" s="54" t="s">
        <v>1022</v>
      </c>
      <c r="G13" s="53" t="s">
        <v>1023</v>
      </c>
      <c r="H13" s="74">
        <v>0</v>
      </c>
      <c r="I13" s="74">
        <v>61430</v>
      </c>
      <c r="J13" s="54" t="s">
        <v>1044</v>
      </c>
      <c r="K13" s="53" t="s">
        <v>1045</v>
      </c>
      <c r="L13" s="74">
        <v>0</v>
      </c>
      <c r="M13" s="74">
        <v>43397</v>
      </c>
      <c r="N13" s="54" t="s">
        <v>1046</v>
      </c>
      <c r="O13" s="53" t="s">
        <v>1047</v>
      </c>
      <c r="P13" s="74">
        <v>0</v>
      </c>
      <c r="Q13" s="74">
        <v>135787</v>
      </c>
      <c r="R13" s="54" t="s">
        <v>1048</v>
      </c>
      <c r="S13" s="53" t="s">
        <v>1049</v>
      </c>
      <c r="T13" s="74">
        <v>0</v>
      </c>
      <c r="U13" s="74">
        <v>75071</v>
      </c>
      <c r="V13" s="54" t="s">
        <v>1024</v>
      </c>
      <c r="W13" s="53" t="s">
        <v>1025</v>
      </c>
      <c r="X13" s="74">
        <v>0</v>
      </c>
      <c r="Y13" s="74">
        <v>15305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844</v>
      </c>
      <c r="B14" s="54" t="s">
        <v>858</v>
      </c>
      <c r="C14" s="53" t="s">
        <v>859</v>
      </c>
      <c r="D14" s="74">
        <f t="shared" si="0"/>
        <v>0</v>
      </c>
      <c r="E14" s="74">
        <f t="shared" si="1"/>
        <v>117726</v>
      </c>
      <c r="F14" s="54" t="s">
        <v>1050</v>
      </c>
      <c r="G14" s="53" t="s">
        <v>1051</v>
      </c>
      <c r="H14" s="74">
        <v>0</v>
      </c>
      <c r="I14" s="74">
        <v>94416</v>
      </c>
      <c r="J14" s="54" t="s">
        <v>1052</v>
      </c>
      <c r="K14" s="53" t="s">
        <v>1053</v>
      </c>
      <c r="L14" s="74">
        <v>0</v>
      </c>
      <c r="M14" s="74">
        <v>23310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844</v>
      </c>
      <c r="B15" s="54" t="s">
        <v>860</v>
      </c>
      <c r="C15" s="53" t="s">
        <v>861</v>
      </c>
      <c r="D15" s="74">
        <f t="shared" si="0"/>
        <v>0</v>
      </c>
      <c r="E15" s="74">
        <f t="shared" si="1"/>
        <v>130762</v>
      </c>
      <c r="F15" s="54" t="s">
        <v>1054</v>
      </c>
      <c r="G15" s="53" t="s">
        <v>1055</v>
      </c>
      <c r="H15" s="74">
        <v>0</v>
      </c>
      <c r="I15" s="74">
        <v>61589</v>
      </c>
      <c r="J15" s="54" t="s">
        <v>1056</v>
      </c>
      <c r="K15" s="53" t="s">
        <v>1057</v>
      </c>
      <c r="L15" s="74">
        <v>0</v>
      </c>
      <c r="M15" s="74">
        <v>40562</v>
      </c>
      <c r="N15" s="54" t="s">
        <v>1058</v>
      </c>
      <c r="O15" s="53" t="s">
        <v>1059</v>
      </c>
      <c r="P15" s="74">
        <v>0</v>
      </c>
      <c r="Q15" s="74">
        <v>16738</v>
      </c>
      <c r="R15" s="54" t="s">
        <v>1034</v>
      </c>
      <c r="S15" s="53" t="s">
        <v>1035</v>
      </c>
      <c r="T15" s="74">
        <v>0</v>
      </c>
      <c r="U15" s="74">
        <v>11873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844</v>
      </c>
      <c r="B16" s="54" t="s">
        <v>862</v>
      </c>
      <c r="C16" s="53" t="s">
        <v>863</v>
      </c>
      <c r="D16" s="74">
        <f t="shared" si="0"/>
        <v>0</v>
      </c>
      <c r="E16" s="74">
        <f t="shared" si="1"/>
        <v>198077</v>
      </c>
      <c r="F16" s="54" t="s">
        <v>1060</v>
      </c>
      <c r="G16" s="53" t="s">
        <v>1061</v>
      </c>
      <c r="H16" s="74">
        <v>0</v>
      </c>
      <c r="I16" s="74">
        <v>133405</v>
      </c>
      <c r="J16" s="54" t="s">
        <v>1062</v>
      </c>
      <c r="K16" s="53" t="s">
        <v>1063</v>
      </c>
      <c r="L16" s="74">
        <v>0</v>
      </c>
      <c r="M16" s="74">
        <v>34277</v>
      </c>
      <c r="N16" s="54" t="s">
        <v>1064</v>
      </c>
      <c r="O16" s="53" t="s">
        <v>1065</v>
      </c>
      <c r="P16" s="74">
        <v>0</v>
      </c>
      <c r="Q16" s="74">
        <v>30395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844</v>
      </c>
      <c r="B17" s="54" t="s">
        <v>864</v>
      </c>
      <c r="C17" s="53" t="s">
        <v>865</v>
      </c>
      <c r="D17" s="74">
        <f t="shared" si="0"/>
        <v>393626</v>
      </c>
      <c r="E17" s="74">
        <f t="shared" si="1"/>
        <v>0</v>
      </c>
      <c r="F17" s="54" t="s">
        <v>1056</v>
      </c>
      <c r="G17" s="53" t="s">
        <v>1057</v>
      </c>
      <c r="H17" s="74">
        <v>244442</v>
      </c>
      <c r="I17" s="74">
        <v>0</v>
      </c>
      <c r="J17" s="54" t="s">
        <v>1058</v>
      </c>
      <c r="K17" s="53" t="s">
        <v>1059</v>
      </c>
      <c r="L17" s="74">
        <v>81480</v>
      </c>
      <c r="M17" s="74">
        <v>0</v>
      </c>
      <c r="N17" s="54" t="s">
        <v>1034</v>
      </c>
      <c r="O17" s="53" t="s">
        <v>1035</v>
      </c>
      <c r="P17" s="74">
        <v>67704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844</v>
      </c>
      <c r="B18" s="54" t="s">
        <v>866</v>
      </c>
      <c r="C18" s="53" t="s">
        <v>867</v>
      </c>
      <c r="D18" s="74">
        <f t="shared" si="0"/>
        <v>22383</v>
      </c>
      <c r="E18" s="74">
        <f t="shared" si="1"/>
        <v>0</v>
      </c>
      <c r="F18" s="54" t="s">
        <v>1066</v>
      </c>
      <c r="G18" s="53" t="s">
        <v>1067</v>
      </c>
      <c r="H18" s="74">
        <v>18675</v>
      </c>
      <c r="I18" s="74">
        <v>0</v>
      </c>
      <c r="J18" s="54" t="s">
        <v>1068</v>
      </c>
      <c r="K18" s="53" t="s">
        <v>1069</v>
      </c>
      <c r="L18" s="74">
        <v>1305</v>
      </c>
      <c r="M18" s="74">
        <v>0</v>
      </c>
      <c r="N18" s="54" t="s">
        <v>1018</v>
      </c>
      <c r="O18" s="53" t="s">
        <v>1019</v>
      </c>
      <c r="P18" s="74">
        <v>1485</v>
      </c>
      <c r="Q18" s="74">
        <v>0</v>
      </c>
      <c r="R18" s="54" t="s">
        <v>1020</v>
      </c>
      <c r="S18" s="53" t="s">
        <v>1021</v>
      </c>
      <c r="T18" s="74">
        <v>918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844</v>
      </c>
      <c r="B19" s="54" t="s">
        <v>868</v>
      </c>
      <c r="C19" s="53" t="s">
        <v>869</v>
      </c>
      <c r="D19" s="74">
        <f t="shared" si="0"/>
        <v>138232</v>
      </c>
      <c r="E19" s="74">
        <f t="shared" si="1"/>
        <v>0</v>
      </c>
      <c r="F19" s="54" t="s">
        <v>1068</v>
      </c>
      <c r="G19" s="53" t="s">
        <v>1069</v>
      </c>
      <c r="H19" s="74">
        <v>68650</v>
      </c>
      <c r="I19" s="74">
        <v>0</v>
      </c>
      <c r="J19" s="54" t="s">
        <v>1018</v>
      </c>
      <c r="K19" s="53" t="s">
        <v>1019</v>
      </c>
      <c r="L19" s="74">
        <v>69582</v>
      </c>
      <c r="M19" s="74">
        <v>0</v>
      </c>
      <c r="N19" s="54"/>
      <c r="O19" s="53"/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844</v>
      </c>
      <c r="B20" s="54" t="s">
        <v>870</v>
      </c>
      <c r="C20" s="53" t="s">
        <v>871</v>
      </c>
      <c r="D20" s="74">
        <f t="shared" si="0"/>
        <v>878980</v>
      </c>
      <c r="E20" s="74">
        <f t="shared" si="1"/>
        <v>0</v>
      </c>
      <c r="F20" s="54" t="s">
        <v>1070</v>
      </c>
      <c r="G20" s="53" t="s">
        <v>1071</v>
      </c>
      <c r="H20" s="74">
        <v>585157</v>
      </c>
      <c r="I20" s="74">
        <v>0</v>
      </c>
      <c r="J20" s="54" t="s">
        <v>1072</v>
      </c>
      <c r="K20" s="53" t="s">
        <v>1073</v>
      </c>
      <c r="L20" s="74">
        <v>62294</v>
      </c>
      <c r="M20" s="74">
        <v>0</v>
      </c>
      <c r="N20" s="54" t="s">
        <v>1074</v>
      </c>
      <c r="O20" s="53" t="s">
        <v>1075</v>
      </c>
      <c r="P20" s="74">
        <v>32498</v>
      </c>
      <c r="Q20" s="74">
        <v>0</v>
      </c>
      <c r="R20" s="54" t="s">
        <v>1076</v>
      </c>
      <c r="S20" s="53" t="s">
        <v>1077</v>
      </c>
      <c r="T20" s="74">
        <v>59738</v>
      </c>
      <c r="U20" s="74">
        <v>0</v>
      </c>
      <c r="V20" s="54" t="s">
        <v>1078</v>
      </c>
      <c r="W20" s="53" t="s">
        <v>1079</v>
      </c>
      <c r="X20" s="74">
        <v>55020</v>
      </c>
      <c r="Y20" s="74">
        <v>0</v>
      </c>
      <c r="Z20" s="54" t="s">
        <v>1080</v>
      </c>
      <c r="AA20" s="53" t="s">
        <v>1081</v>
      </c>
      <c r="AB20" s="74">
        <v>45322</v>
      </c>
      <c r="AC20" s="74">
        <v>0</v>
      </c>
      <c r="AD20" s="54" t="s">
        <v>1082</v>
      </c>
      <c r="AE20" s="53" t="s">
        <v>1083</v>
      </c>
      <c r="AF20" s="74">
        <v>38951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844</v>
      </c>
      <c r="B21" s="54" t="s">
        <v>872</v>
      </c>
      <c r="C21" s="53" t="s">
        <v>873</v>
      </c>
      <c r="D21" s="74">
        <f t="shared" si="0"/>
        <v>0</v>
      </c>
      <c r="E21" s="74">
        <f t="shared" si="1"/>
        <v>4391</v>
      </c>
      <c r="F21" s="54" t="s">
        <v>1026</v>
      </c>
      <c r="G21" s="53" t="s">
        <v>1027</v>
      </c>
      <c r="H21" s="74">
        <v>0</v>
      </c>
      <c r="I21" s="74">
        <v>1008</v>
      </c>
      <c r="J21" s="54" t="s">
        <v>1032</v>
      </c>
      <c r="K21" s="53" t="s">
        <v>1033</v>
      </c>
      <c r="L21" s="74">
        <v>0</v>
      </c>
      <c r="M21" s="74">
        <v>1538</v>
      </c>
      <c r="N21" s="54" t="s">
        <v>1028</v>
      </c>
      <c r="O21" s="53" t="s">
        <v>1029</v>
      </c>
      <c r="P21" s="74">
        <v>0</v>
      </c>
      <c r="Q21" s="74">
        <v>727</v>
      </c>
      <c r="R21" s="54" t="s">
        <v>1030</v>
      </c>
      <c r="S21" s="53" t="s">
        <v>1031</v>
      </c>
      <c r="T21" s="74">
        <v>0</v>
      </c>
      <c r="U21" s="74">
        <v>496</v>
      </c>
      <c r="V21" s="54" t="s">
        <v>1036</v>
      </c>
      <c r="W21" s="53" t="s">
        <v>1037</v>
      </c>
      <c r="X21" s="74">
        <v>0</v>
      </c>
      <c r="Y21" s="74">
        <v>281</v>
      </c>
      <c r="Z21" s="54" t="s">
        <v>1034</v>
      </c>
      <c r="AA21" s="53" t="s">
        <v>1035</v>
      </c>
      <c r="AB21" s="74">
        <v>0</v>
      </c>
      <c r="AC21" s="74">
        <v>341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844</v>
      </c>
      <c r="B22" s="54" t="s">
        <v>874</v>
      </c>
      <c r="C22" s="53" t="s">
        <v>875</v>
      </c>
      <c r="D22" s="74">
        <f t="shared" si="0"/>
        <v>811703</v>
      </c>
      <c r="E22" s="74">
        <f t="shared" si="1"/>
        <v>184195</v>
      </c>
      <c r="F22" s="54" t="s">
        <v>1084</v>
      </c>
      <c r="G22" s="53" t="s">
        <v>1085</v>
      </c>
      <c r="H22" s="74">
        <v>558198</v>
      </c>
      <c r="I22" s="74">
        <v>154128</v>
      </c>
      <c r="J22" s="54" t="s">
        <v>1086</v>
      </c>
      <c r="K22" s="53" t="s">
        <v>1087</v>
      </c>
      <c r="L22" s="74">
        <v>102251</v>
      </c>
      <c r="M22" s="74">
        <v>0</v>
      </c>
      <c r="N22" s="54" t="s">
        <v>1088</v>
      </c>
      <c r="O22" s="53" t="s">
        <v>1089</v>
      </c>
      <c r="P22" s="74">
        <v>35243</v>
      </c>
      <c r="Q22" s="74">
        <v>15173</v>
      </c>
      <c r="R22" s="54" t="s">
        <v>1090</v>
      </c>
      <c r="S22" s="53" t="s">
        <v>1091</v>
      </c>
      <c r="T22" s="74">
        <v>116011</v>
      </c>
      <c r="U22" s="74">
        <v>14894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844</v>
      </c>
      <c r="B23" s="54" t="s">
        <v>876</v>
      </c>
      <c r="C23" s="53" t="s">
        <v>877</v>
      </c>
      <c r="D23" s="74">
        <f t="shared" si="0"/>
        <v>1335781</v>
      </c>
      <c r="E23" s="74">
        <f t="shared" si="1"/>
        <v>0</v>
      </c>
      <c r="F23" s="54" t="s">
        <v>1050</v>
      </c>
      <c r="G23" s="53" t="s">
        <v>1051</v>
      </c>
      <c r="H23" s="74">
        <v>738142</v>
      </c>
      <c r="I23" s="74">
        <v>0</v>
      </c>
      <c r="J23" s="54" t="s">
        <v>1040</v>
      </c>
      <c r="K23" s="53" t="s">
        <v>1041</v>
      </c>
      <c r="L23" s="74">
        <v>473784</v>
      </c>
      <c r="M23" s="74">
        <v>0</v>
      </c>
      <c r="N23" s="54" t="s">
        <v>1052</v>
      </c>
      <c r="O23" s="53" t="s">
        <v>1053</v>
      </c>
      <c r="P23" s="74">
        <v>123855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4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878</v>
      </c>
      <c r="D2" s="25" t="s">
        <v>109</v>
      </c>
      <c r="E2" s="144" t="s">
        <v>879</v>
      </c>
      <c r="F2" s="3"/>
      <c r="G2" s="3"/>
      <c r="H2" s="3"/>
      <c r="I2" s="3"/>
      <c r="J2" s="3"/>
      <c r="K2" s="3"/>
      <c r="L2" s="3" t="str">
        <f>LEFT(D2,2)</f>
        <v>12</v>
      </c>
      <c r="M2" s="3" t="str">
        <f>IF(L2&lt;&gt;"",VLOOKUP(L2,$AK$6:$AL$34,2,FALSE),"-")</f>
        <v>千葉県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880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881</v>
      </c>
      <c r="C6" s="192"/>
      <c r="D6" s="193"/>
      <c r="E6" s="13" t="s">
        <v>43</v>
      </c>
      <c r="F6" s="14" t="s">
        <v>45</v>
      </c>
      <c r="H6" s="169" t="s">
        <v>882</v>
      </c>
      <c r="I6" s="194"/>
      <c r="J6" s="194"/>
      <c r="K6" s="182"/>
      <c r="L6" s="13" t="s">
        <v>43</v>
      </c>
      <c r="M6" s="13" t="s">
        <v>45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883</v>
      </c>
      <c r="AL6" s="28" t="s">
        <v>7</v>
      </c>
    </row>
    <row r="7" spans="2:38" ht="19.5" customHeight="1">
      <c r="B7" s="187" t="s">
        <v>79</v>
      </c>
      <c r="C7" s="189"/>
      <c r="D7" s="189"/>
      <c r="E7" s="17">
        <f aca="true" t="shared" si="0" ref="E7:E12">AF7</f>
        <v>312152</v>
      </c>
      <c r="F7" s="17">
        <f aca="true" t="shared" si="1" ref="F7:F12">AF14</f>
        <v>440223</v>
      </c>
      <c r="H7" s="175" t="s">
        <v>684</v>
      </c>
      <c r="I7" s="175" t="s">
        <v>884</v>
      </c>
      <c r="J7" s="169" t="s">
        <v>87</v>
      </c>
      <c r="K7" s="171"/>
      <c r="L7" s="17">
        <f aca="true" t="shared" si="2" ref="L7:L12">AF21</f>
        <v>0</v>
      </c>
      <c r="M7" s="17">
        <f aca="true" t="shared" si="3" ref="M7:M12">AF42</f>
        <v>11226</v>
      </c>
      <c r="AC7" s="15" t="s">
        <v>79</v>
      </c>
      <c r="AD7" s="41" t="s">
        <v>885</v>
      </c>
      <c r="AE7" s="40" t="s">
        <v>886</v>
      </c>
      <c r="AF7" s="36">
        <f aca="true" ca="1" t="shared" si="4" ref="AF7:AF38">IF(AF$2=0,INDIRECT("'"&amp;AD7&amp;"'!"&amp;AE7&amp;$AI$2),0)</f>
        <v>312152</v>
      </c>
      <c r="AG7" s="40"/>
      <c r="AH7" s="122" t="str">
        <f>+'廃棄物事業経費（歳入）'!B7</f>
        <v>12000</v>
      </c>
      <c r="AI7" s="2">
        <v>7</v>
      </c>
      <c r="AK7" s="26" t="s">
        <v>887</v>
      </c>
      <c r="AL7" s="28" t="s">
        <v>8</v>
      </c>
    </row>
    <row r="8" spans="2:38" ht="19.5" customHeight="1">
      <c r="B8" s="187" t="s">
        <v>888</v>
      </c>
      <c r="C8" s="189"/>
      <c r="D8" s="189"/>
      <c r="E8" s="17">
        <f t="shared" si="0"/>
        <v>56532</v>
      </c>
      <c r="F8" s="17">
        <f t="shared" si="1"/>
        <v>65661</v>
      </c>
      <c r="H8" s="178"/>
      <c r="I8" s="178"/>
      <c r="J8" s="169" t="s">
        <v>89</v>
      </c>
      <c r="K8" s="182"/>
      <c r="L8" s="17">
        <f t="shared" si="2"/>
        <v>4316196</v>
      </c>
      <c r="M8" s="17">
        <f t="shared" si="3"/>
        <v>1401106</v>
      </c>
      <c r="AC8" s="15" t="s">
        <v>888</v>
      </c>
      <c r="AD8" s="41" t="s">
        <v>885</v>
      </c>
      <c r="AE8" s="40" t="s">
        <v>889</v>
      </c>
      <c r="AF8" s="36">
        <f ca="1" t="shared" si="4"/>
        <v>56532</v>
      </c>
      <c r="AG8" s="40"/>
      <c r="AH8" s="122" t="str">
        <f>+'廃棄物事業経費（歳入）'!B8</f>
        <v>12100</v>
      </c>
      <c r="AI8" s="2">
        <v>8</v>
      </c>
      <c r="AK8" s="26" t="s">
        <v>890</v>
      </c>
      <c r="AL8" s="28" t="s">
        <v>9</v>
      </c>
    </row>
    <row r="9" spans="2:38" ht="19.5" customHeight="1">
      <c r="B9" s="187" t="s">
        <v>82</v>
      </c>
      <c r="C9" s="189"/>
      <c r="D9" s="189"/>
      <c r="E9" s="17">
        <f t="shared" si="0"/>
        <v>1249697</v>
      </c>
      <c r="F9" s="17">
        <f t="shared" si="1"/>
        <v>671135</v>
      </c>
      <c r="H9" s="178"/>
      <c r="I9" s="178"/>
      <c r="J9" s="169" t="s">
        <v>91</v>
      </c>
      <c r="K9" s="171"/>
      <c r="L9" s="17">
        <f t="shared" si="2"/>
        <v>648031</v>
      </c>
      <c r="M9" s="17">
        <f t="shared" si="3"/>
        <v>0</v>
      </c>
      <c r="AC9" s="15" t="s">
        <v>82</v>
      </c>
      <c r="AD9" s="41" t="s">
        <v>885</v>
      </c>
      <c r="AE9" s="40" t="s">
        <v>891</v>
      </c>
      <c r="AF9" s="36">
        <f ca="1" t="shared" si="4"/>
        <v>1249697</v>
      </c>
      <c r="AG9" s="40"/>
      <c r="AH9" s="122" t="str">
        <f>+'廃棄物事業経費（歳入）'!B9</f>
        <v>12202</v>
      </c>
      <c r="AI9" s="2">
        <v>9</v>
      </c>
      <c r="AK9" s="26" t="s">
        <v>892</v>
      </c>
      <c r="AL9" s="28" t="s">
        <v>10</v>
      </c>
    </row>
    <row r="10" spans="2:38" ht="19.5" customHeight="1">
      <c r="B10" s="187" t="s">
        <v>893</v>
      </c>
      <c r="C10" s="189"/>
      <c r="D10" s="189"/>
      <c r="E10" s="17">
        <f t="shared" si="0"/>
        <v>11765914</v>
      </c>
      <c r="F10" s="17">
        <f t="shared" si="1"/>
        <v>2626572</v>
      </c>
      <c r="H10" s="178"/>
      <c r="I10" s="179"/>
      <c r="J10" s="169" t="s">
        <v>1</v>
      </c>
      <c r="K10" s="171"/>
      <c r="L10" s="17">
        <f t="shared" si="2"/>
        <v>5524</v>
      </c>
      <c r="M10" s="17">
        <f t="shared" si="3"/>
        <v>868</v>
      </c>
      <c r="AC10" s="15" t="s">
        <v>893</v>
      </c>
      <c r="AD10" s="41" t="s">
        <v>885</v>
      </c>
      <c r="AE10" s="40" t="s">
        <v>894</v>
      </c>
      <c r="AF10" s="36">
        <f ca="1" t="shared" si="4"/>
        <v>11765914</v>
      </c>
      <c r="AG10" s="40"/>
      <c r="AH10" s="122" t="str">
        <f>+'廃棄物事業経費（歳入）'!B10</f>
        <v>12203</v>
      </c>
      <c r="AI10" s="2">
        <v>10</v>
      </c>
      <c r="AK10" s="26" t="s">
        <v>895</v>
      </c>
      <c r="AL10" s="28" t="s">
        <v>11</v>
      </c>
    </row>
    <row r="11" spans="2:38" ht="19.5" customHeight="1">
      <c r="B11" s="187" t="s">
        <v>896</v>
      </c>
      <c r="C11" s="189"/>
      <c r="D11" s="189"/>
      <c r="E11" s="17">
        <f t="shared" si="0"/>
        <v>7607822</v>
      </c>
      <c r="F11" s="17">
        <f t="shared" si="1"/>
        <v>1267986</v>
      </c>
      <c r="H11" s="178"/>
      <c r="I11" s="190" t="s">
        <v>59</v>
      </c>
      <c r="J11" s="190"/>
      <c r="K11" s="190"/>
      <c r="L11" s="17">
        <f t="shared" si="2"/>
        <v>81728</v>
      </c>
      <c r="M11" s="17">
        <f t="shared" si="3"/>
        <v>4817</v>
      </c>
      <c r="AC11" s="15" t="s">
        <v>896</v>
      </c>
      <c r="AD11" s="41" t="s">
        <v>885</v>
      </c>
      <c r="AE11" s="40" t="s">
        <v>897</v>
      </c>
      <c r="AF11" s="36">
        <f ca="1" t="shared" si="4"/>
        <v>7607822</v>
      </c>
      <c r="AG11" s="40"/>
      <c r="AH11" s="122" t="str">
        <f>+'廃棄物事業経費（歳入）'!B11</f>
        <v>12204</v>
      </c>
      <c r="AI11" s="2">
        <v>11</v>
      </c>
      <c r="AK11" s="26" t="s">
        <v>898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3253572</v>
      </c>
      <c r="F12" s="17">
        <f t="shared" si="1"/>
        <v>368896</v>
      </c>
      <c r="H12" s="178"/>
      <c r="I12" s="190" t="s">
        <v>899</v>
      </c>
      <c r="J12" s="190"/>
      <c r="K12" s="190"/>
      <c r="L12" s="17">
        <f t="shared" si="2"/>
        <v>329995</v>
      </c>
      <c r="M12" s="17">
        <f t="shared" si="3"/>
        <v>16492</v>
      </c>
      <c r="AC12" s="15" t="s">
        <v>1</v>
      </c>
      <c r="AD12" s="41" t="s">
        <v>885</v>
      </c>
      <c r="AE12" s="40" t="s">
        <v>900</v>
      </c>
      <c r="AF12" s="36">
        <f ca="1" t="shared" si="4"/>
        <v>3253572</v>
      </c>
      <c r="AG12" s="40"/>
      <c r="AH12" s="122" t="str">
        <f>+'廃棄物事業経費（歳入）'!B12</f>
        <v>12205</v>
      </c>
      <c r="AI12" s="2">
        <v>12</v>
      </c>
      <c r="AK12" s="26" t="s">
        <v>901</v>
      </c>
      <c r="AL12" s="28" t="s">
        <v>13</v>
      </c>
    </row>
    <row r="13" spans="2:38" ht="19.5" customHeight="1">
      <c r="B13" s="183" t="s">
        <v>902</v>
      </c>
      <c r="C13" s="191"/>
      <c r="D13" s="191"/>
      <c r="E13" s="18">
        <f>SUM(E7:E12)</f>
        <v>24245689</v>
      </c>
      <c r="F13" s="18">
        <f>SUM(F7:F12)</f>
        <v>5440473</v>
      </c>
      <c r="H13" s="178"/>
      <c r="I13" s="172" t="s">
        <v>688</v>
      </c>
      <c r="J13" s="173"/>
      <c r="K13" s="174"/>
      <c r="L13" s="19">
        <f>SUM(L7:L12)</f>
        <v>5381474</v>
      </c>
      <c r="M13" s="19">
        <f>SUM(M7:M12)</f>
        <v>1434509</v>
      </c>
      <c r="AC13" s="15" t="s">
        <v>56</v>
      </c>
      <c r="AD13" s="41" t="s">
        <v>885</v>
      </c>
      <c r="AE13" s="40" t="s">
        <v>903</v>
      </c>
      <c r="AF13" s="36">
        <f ca="1" t="shared" si="4"/>
        <v>62429433</v>
      </c>
      <c r="AG13" s="40"/>
      <c r="AH13" s="122" t="str">
        <f>+'廃棄物事業経費（歳入）'!B13</f>
        <v>12206</v>
      </c>
      <c r="AI13" s="2">
        <v>13</v>
      </c>
      <c r="AK13" s="26" t="s">
        <v>904</v>
      </c>
      <c r="AL13" s="28" t="s">
        <v>14</v>
      </c>
    </row>
    <row r="14" spans="2:38" ht="19.5" customHeight="1">
      <c r="B14" s="20"/>
      <c r="C14" s="185" t="s">
        <v>905</v>
      </c>
      <c r="D14" s="186"/>
      <c r="E14" s="22">
        <f>E13-E11</f>
        <v>16637867</v>
      </c>
      <c r="F14" s="22">
        <f>F13-F11</f>
        <v>4172487</v>
      </c>
      <c r="H14" s="179"/>
      <c r="I14" s="20"/>
      <c r="J14" s="24"/>
      <c r="K14" s="21" t="s">
        <v>905</v>
      </c>
      <c r="L14" s="23">
        <f>L13-L12</f>
        <v>5051479</v>
      </c>
      <c r="M14" s="23">
        <f>M13-M12</f>
        <v>1418017</v>
      </c>
      <c r="AC14" s="15" t="s">
        <v>79</v>
      </c>
      <c r="AD14" s="41" t="s">
        <v>885</v>
      </c>
      <c r="AE14" s="40" t="s">
        <v>906</v>
      </c>
      <c r="AF14" s="36">
        <f ca="1" t="shared" si="4"/>
        <v>440223</v>
      </c>
      <c r="AG14" s="40"/>
      <c r="AH14" s="122" t="str">
        <f>+'廃棄物事業経費（歳入）'!B14</f>
        <v>12207</v>
      </c>
      <c r="AI14" s="2">
        <v>14</v>
      </c>
      <c r="AK14" s="26" t="s">
        <v>907</v>
      </c>
      <c r="AL14" s="28" t="s">
        <v>15</v>
      </c>
    </row>
    <row r="15" spans="2:38" ht="19.5" customHeight="1">
      <c r="B15" s="187" t="s">
        <v>56</v>
      </c>
      <c r="C15" s="189"/>
      <c r="D15" s="189"/>
      <c r="E15" s="17">
        <f>AF13</f>
        <v>62429433</v>
      </c>
      <c r="F15" s="17">
        <f>AF20</f>
        <v>6656197</v>
      </c>
      <c r="H15" s="175" t="s">
        <v>908</v>
      </c>
      <c r="I15" s="175" t="s">
        <v>909</v>
      </c>
      <c r="J15" s="16" t="s">
        <v>93</v>
      </c>
      <c r="K15" s="27"/>
      <c r="L15" s="17">
        <f aca="true" t="shared" si="5" ref="L15:L28">AF27</f>
        <v>8042203</v>
      </c>
      <c r="M15" s="17">
        <f aca="true" t="shared" si="6" ref="M15:M28">AF48</f>
        <v>1628732</v>
      </c>
      <c r="AC15" s="15" t="s">
        <v>888</v>
      </c>
      <c r="AD15" s="41" t="s">
        <v>885</v>
      </c>
      <c r="AE15" s="40" t="s">
        <v>910</v>
      </c>
      <c r="AF15" s="36">
        <f ca="1" t="shared" si="4"/>
        <v>65661</v>
      </c>
      <c r="AG15" s="40"/>
      <c r="AH15" s="122" t="str">
        <f>+'廃棄物事業経費（歳入）'!B15</f>
        <v>12208</v>
      </c>
      <c r="AI15" s="2">
        <v>15</v>
      </c>
      <c r="AK15" s="26" t="s">
        <v>911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86675122</v>
      </c>
      <c r="F16" s="18">
        <f>SUM(F13,F15)</f>
        <v>12096670</v>
      </c>
      <c r="H16" s="176"/>
      <c r="I16" s="178"/>
      <c r="J16" s="178" t="s">
        <v>912</v>
      </c>
      <c r="K16" s="13" t="s">
        <v>95</v>
      </c>
      <c r="L16" s="17">
        <f t="shared" si="5"/>
        <v>3754821</v>
      </c>
      <c r="M16" s="17">
        <f t="shared" si="6"/>
        <v>327461</v>
      </c>
      <c r="AC16" s="15" t="s">
        <v>82</v>
      </c>
      <c r="AD16" s="41" t="s">
        <v>885</v>
      </c>
      <c r="AE16" s="40" t="s">
        <v>913</v>
      </c>
      <c r="AF16" s="36">
        <f ca="1" t="shared" si="4"/>
        <v>671135</v>
      </c>
      <c r="AG16" s="40"/>
      <c r="AH16" s="122" t="str">
        <f>+'廃棄物事業経費（歳入）'!B16</f>
        <v>12210</v>
      </c>
      <c r="AI16" s="2">
        <v>16</v>
      </c>
      <c r="AK16" s="26" t="s">
        <v>914</v>
      </c>
      <c r="AL16" s="28" t="s">
        <v>17</v>
      </c>
    </row>
    <row r="17" spans="2:38" ht="19.5" customHeight="1">
      <c r="B17" s="20"/>
      <c r="C17" s="185" t="s">
        <v>905</v>
      </c>
      <c r="D17" s="186"/>
      <c r="E17" s="22">
        <f>SUM(E14:E15)</f>
        <v>79067300</v>
      </c>
      <c r="F17" s="22">
        <f>SUM(F14:F15)</f>
        <v>10828684</v>
      </c>
      <c r="H17" s="176"/>
      <c r="I17" s="178"/>
      <c r="J17" s="178"/>
      <c r="K17" s="13" t="s">
        <v>97</v>
      </c>
      <c r="L17" s="17">
        <f t="shared" si="5"/>
        <v>2496006</v>
      </c>
      <c r="M17" s="17">
        <f t="shared" si="6"/>
        <v>399952</v>
      </c>
      <c r="AC17" s="15" t="s">
        <v>893</v>
      </c>
      <c r="AD17" s="41" t="s">
        <v>885</v>
      </c>
      <c r="AE17" s="40" t="s">
        <v>915</v>
      </c>
      <c r="AF17" s="36">
        <f ca="1" t="shared" si="4"/>
        <v>2626572</v>
      </c>
      <c r="AG17" s="40"/>
      <c r="AH17" s="122" t="str">
        <f>+'廃棄物事業経費（歳入）'!B17</f>
        <v>12211</v>
      </c>
      <c r="AI17" s="2">
        <v>17</v>
      </c>
      <c r="AK17" s="26" t="s">
        <v>916</v>
      </c>
      <c r="AL17" s="28" t="s">
        <v>18</v>
      </c>
    </row>
    <row r="18" spans="8:38" ht="19.5" customHeight="1">
      <c r="H18" s="176"/>
      <c r="I18" s="179"/>
      <c r="J18" s="179"/>
      <c r="K18" s="13" t="s">
        <v>99</v>
      </c>
      <c r="L18" s="17">
        <f t="shared" si="5"/>
        <v>273164</v>
      </c>
      <c r="M18" s="17">
        <f t="shared" si="6"/>
        <v>0</v>
      </c>
      <c r="AC18" s="15" t="s">
        <v>896</v>
      </c>
      <c r="AD18" s="41" t="s">
        <v>885</v>
      </c>
      <c r="AE18" s="40" t="s">
        <v>917</v>
      </c>
      <c r="AF18" s="36">
        <f ca="1" t="shared" si="4"/>
        <v>1267986</v>
      </c>
      <c r="AG18" s="40"/>
      <c r="AH18" s="122" t="str">
        <f>+'廃棄物事業経費（歳入）'!B18</f>
        <v>12212</v>
      </c>
      <c r="AI18" s="2">
        <v>18</v>
      </c>
      <c r="AK18" s="26" t="s">
        <v>918</v>
      </c>
      <c r="AL18" s="28" t="s">
        <v>19</v>
      </c>
    </row>
    <row r="19" spans="8:38" ht="19.5" customHeight="1">
      <c r="H19" s="176"/>
      <c r="I19" s="175" t="s">
        <v>919</v>
      </c>
      <c r="J19" s="169" t="s">
        <v>101</v>
      </c>
      <c r="K19" s="171"/>
      <c r="L19" s="17">
        <f t="shared" si="5"/>
        <v>1207071</v>
      </c>
      <c r="M19" s="17">
        <f t="shared" si="6"/>
        <v>183044</v>
      </c>
      <c r="AC19" s="15" t="s">
        <v>1</v>
      </c>
      <c r="AD19" s="41" t="s">
        <v>885</v>
      </c>
      <c r="AE19" s="40" t="s">
        <v>920</v>
      </c>
      <c r="AF19" s="36">
        <f ca="1" t="shared" si="4"/>
        <v>368896</v>
      </c>
      <c r="AG19" s="40"/>
      <c r="AH19" s="122" t="str">
        <f>+'廃棄物事業経費（歳入）'!B19</f>
        <v>12213</v>
      </c>
      <c r="AI19" s="2">
        <v>19</v>
      </c>
      <c r="AK19" s="26" t="s">
        <v>921</v>
      </c>
      <c r="AL19" s="28" t="s">
        <v>20</v>
      </c>
    </row>
    <row r="20" spans="2:38" ht="19.5" customHeight="1">
      <c r="B20" s="187" t="s">
        <v>922</v>
      </c>
      <c r="C20" s="188"/>
      <c r="D20" s="188"/>
      <c r="E20" s="29">
        <f>E11</f>
        <v>7607822</v>
      </c>
      <c r="F20" s="29">
        <f>F11</f>
        <v>1267986</v>
      </c>
      <c r="H20" s="176"/>
      <c r="I20" s="178"/>
      <c r="J20" s="169" t="s">
        <v>103</v>
      </c>
      <c r="K20" s="171"/>
      <c r="L20" s="17">
        <f t="shared" si="5"/>
        <v>10894007</v>
      </c>
      <c r="M20" s="17">
        <f t="shared" si="6"/>
        <v>2586078</v>
      </c>
      <c r="AC20" s="15" t="s">
        <v>56</v>
      </c>
      <c r="AD20" s="41" t="s">
        <v>885</v>
      </c>
      <c r="AE20" s="40" t="s">
        <v>923</v>
      </c>
      <c r="AF20" s="36">
        <f ca="1" t="shared" si="4"/>
        <v>6656197</v>
      </c>
      <c r="AG20" s="40"/>
      <c r="AH20" s="122" t="str">
        <f>+'廃棄物事業経費（歳入）'!B20</f>
        <v>12215</v>
      </c>
      <c r="AI20" s="2">
        <v>20</v>
      </c>
      <c r="AK20" s="26" t="s">
        <v>924</v>
      </c>
      <c r="AL20" s="28" t="s">
        <v>21</v>
      </c>
    </row>
    <row r="21" spans="2:38" ht="19.5" customHeight="1">
      <c r="B21" s="187" t="s">
        <v>925</v>
      </c>
      <c r="C21" s="187"/>
      <c r="D21" s="187"/>
      <c r="E21" s="29">
        <f>L12+L27</f>
        <v>7630943</v>
      </c>
      <c r="F21" s="29">
        <f>M12+M27</f>
        <v>1267986</v>
      </c>
      <c r="H21" s="176"/>
      <c r="I21" s="179"/>
      <c r="J21" s="169" t="s">
        <v>105</v>
      </c>
      <c r="K21" s="171"/>
      <c r="L21" s="17">
        <f t="shared" si="5"/>
        <v>972368</v>
      </c>
      <c r="M21" s="17">
        <f t="shared" si="6"/>
        <v>125578</v>
      </c>
      <c r="AB21" s="28" t="s">
        <v>43</v>
      </c>
      <c r="AC21" s="15" t="s">
        <v>926</v>
      </c>
      <c r="AD21" s="41" t="s">
        <v>927</v>
      </c>
      <c r="AE21" s="40" t="s">
        <v>886</v>
      </c>
      <c r="AF21" s="36">
        <f ca="1" t="shared" si="4"/>
        <v>0</v>
      </c>
      <c r="AG21" s="40"/>
      <c r="AH21" s="122" t="str">
        <f>+'廃棄物事業経費（歳入）'!B21</f>
        <v>12216</v>
      </c>
      <c r="AI21" s="2">
        <v>21</v>
      </c>
      <c r="AK21" s="26" t="s">
        <v>928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64</v>
      </c>
      <c r="J22" s="170"/>
      <c r="K22" s="171"/>
      <c r="L22" s="17">
        <f t="shared" si="5"/>
        <v>178312</v>
      </c>
      <c r="M22" s="17">
        <f t="shared" si="6"/>
        <v>14413</v>
      </c>
      <c r="AB22" s="28" t="s">
        <v>43</v>
      </c>
      <c r="AC22" s="15" t="s">
        <v>929</v>
      </c>
      <c r="AD22" s="41" t="s">
        <v>927</v>
      </c>
      <c r="AE22" s="40" t="s">
        <v>889</v>
      </c>
      <c r="AF22" s="36">
        <f ca="1" t="shared" si="4"/>
        <v>4316196</v>
      </c>
      <c r="AH22" s="122" t="str">
        <f>+'廃棄物事業経費（歳入）'!B22</f>
        <v>12217</v>
      </c>
      <c r="AI22" s="2">
        <v>22</v>
      </c>
      <c r="AK22" s="26" t="s">
        <v>930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931</v>
      </c>
      <c r="J23" s="172" t="s">
        <v>101</v>
      </c>
      <c r="K23" s="174"/>
      <c r="L23" s="17">
        <f t="shared" si="5"/>
        <v>16579376</v>
      </c>
      <c r="M23" s="17">
        <f t="shared" si="6"/>
        <v>1665235</v>
      </c>
      <c r="AB23" s="28" t="s">
        <v>43</v>
      </c>
      <c r="AC23" s="1" t="s">
        <v>932</v>
      </c>
      <c r="AD23" s="41" t="s">
        <v>927</v>
      </c>
      <c r="AE23" s="35" t="s">
        <v>891</v>
      </c>
      <c r="AF23" s="36">
        <f ca="1" t="shared" si="4"/>
        <v>648031</v>
      </c>
      <c r="AH23" s="122" t="str">
        <f>+'廃棄物事業経費（歳入）'!B23</f>
        <v>12218</v>
      </c>
      <c r="AI23" s="2">
        <v>23</v>
      </c>
      <c r="AK23" s="26" t="s">
        <v>933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103</v>
      </c>
      <c r="K24" s="171"/>
      <c r="L24" s="17">
        <f t="shared" si="5"/>
        <v>21544653</v>
      </c>
      <c r="M24" s="17">
        <f t="shared" si="6"/>
        <v>1815191</v>
      </c>
      <c r="AB24" s="28" t="s">
        <v>43</v>
      </c>
      <c r="AC24" s="15" t="s">
        <v>1</v>
      </c>
      <c r="AD24" s="41" t="s">
        <v>927</v>
      </c>
      <c r="AE24" s="40" t="s">
        <v>894</v>
      </c>
      <c r="AF24" s="36">
        <f ca="1" t="shared" si="4"/>
        <v>5524</v>
      </c>
      <c r="AH24" s="122" t="str">
        <f>+'廃棄物事業経費（歳入）'!B24</f>
        <v>12219</v>
      </c>
      <c r="AI24" s="2">
        <v>24</v>
      </c>
      <c r="AK24" s="26" t="s">
        <v>934</v>
      </c>
      <c r="AL24" s="28" t="s">
        <v>25</v>
      </c>
    </row>
    <row r="25" spans="8:38" ht="19.5" customHeight="1">
      <c r="H25" s="176"/>
      <c r="I25" s="178"/>
      <c r="J25" s="169" t="s">
        <v>105</v>
      </c>
      <c r="K25" s="171"/>
      <c r="L25" s="17">
        <f t="shared" si="5"/>
        <v>4080676</v>
      </c>
      <c r="M25" s="17">
        <f t="shared" si="6"/>
        <v>146021</v>
      </c>
      <c r="AB25" s="28" t="s">
        <v>43</v>
      </c>
      <c r="AC25" s="15" t="s">
        <v>59</v>
      </c>
      <c r="AD25" s="41" t="s">
        <v>927</v>
      </c>
      <c r="AE25" s="40" t="s">
        <v>897</v>
      </c>
      <c r="AF25" s="36">
        <f ca="1" t="shared" si="4"/>
        <v>81728</v>
      </c>
      <c r="AH25" s="122" t="str">
        <f>+'廃棄物事業経費（歳入）'!B25</f>
        <v>12220</v>
      </c>
      <c r="AI25" s="2">
        <v>25</v>
      </c>
      <c r="AK25" s="26" t="s">
        <v>935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613143</v>
      </c>
      <c r="M26" s="17">
        <f t="shared" si="6"/>
        <v>140343</v>
      </c>
      <c r="AB26" s="28" t="s">
        <v>43</v>
      </c>
      <c r="AC26" s="1" t="s">
        <v>899</v>
      </c>
      <c r="AD26" s="41" t="s">
        <v>927</v>
      </c>
      <c r="AE26" s="35" t="s">
        <v>900</v>
      </c>
      <c r="AF26" s="36">
        <f ca="1" t="shared" si="4"/>
        <v>329995</v>
      </c>
      <c r="AH26" s="122" t="str">
        <f>+'廃棄物事業経費（歳入）'!B26</f>
        <v>12221</v>
      </c>
      <c r="AI26" s="2">
        <v>26</v>
      </c>
      <c r="AK26" s="26" t="s">
        <v>936</v>
      </c>
      <c r="AL26" s="28" t="s">
        <v>27</v>
      </c>
    </row>
    <row r="27" spans="8:38" ht="19.5" customHeight="1">
      <c r="H27" s="176"/>
      <c r="I27" s="169" t="s">
        <v>899</v>
      </c>
      <c r="J27" s="170"/>
      <c r="K27" s="171"/>
      <c r="L27" s="17">
        <f t="shared" si="5"/>
        <v>7300948</v>
      </c>
      <c r="M27" s="17">
        <f t="shared" si="6"/>
        <v>1251494</v>
      </c>
      <c r="AB27" s="28" t="s">
        <v>43</v>
      </c>
      <c r="AC27" s="1" t="s">
        <v>937</v>
      </c>
      <c r="AD27" s="41" t="s">
        <v>927</v>
      </c>
      <c r="AE27" s="35" t="s">
        <v>938</v>
      </c>
      <c r="AF27" s="36">
        <f ca="1" t="shared" si="4"/>
        <v>8042203</v>
      </c>
      <c r="AH27" s="122" t="str">
        <f>+'廃棄物事業経費（歳入）'!B27</f>
        <v>12222</v>
      </c>
      <c r="AI27" s="2">
        <v>27</v>
      </c>
      <c r="AK27" s="26" t="s">
        <v>939</v>
      </c>
      <c r="AL27" s="28" t="s">
        <v>28</v>
      </c>
    </row>
    <row r="28" spans="8:38" ht="19.5" customHeight="1">
      <c r="H28" s="176"/>
      <c r="I28" s="169" t="s">
        <v>38</v>
      </c>
      <c r="J28" s="170"/>
      <c r="K28" s="171"/>
      <c r="L28" s="17">
        <f t="shared" si="5"/>
        <v>39295</v>
      </c>
      <c r="M28" s="17">
        <f t="shared" si="6"/>
        <v>992</v>
      </c>
      <c r="AB28" s="28" t="s">
        <v>43</v>
      </c>
      <c r="AC28" s="1" t="s">
        <v>940</v>
      </c>
      <c r="AD28" s="41" t="s">
        <v>927</v>
      </c>
      <c r="AE28" s="35" t="s">
        <v>906</v>
      </c>
      <c r="AF28" s="36">
        <f ca="1" t="shared" si="4"/>
        <v>3754821</v>
      </c>
      <c r="AH28" s="122" t="str">
        <f>+'廃棄物事業経費（歳入）'!B28</f>
        <v>12223</v>
      </c>
      <c r="AI28" s="2">
        <v>28</v>
      </c>
      <c r="AK28" s="26" t="s">
        <v>941</v>
      </c>
      <c r="AL28" s="28" t="s">
        <v>29</v>
      </c>
    </row>
    <row r="29" spans="8:38" ht="19.5" customHeight="1">
      <c r="H29" s="176"/>
      <c r="I29" s="172" t="s">
        <v>688</v>
      </c>
      <c r="J29" s="173"/>
      <c r="K29" s="174"/>
      <c r="L29" s="19">
        <f>SUM(L15:L28)</f>
        <v>77976043</v>
      </c>
      <c r="M29" s="19">
        <f>SUM(M15:M28)</f>
        <v>10284534</v>
      </c>
      <c r="AB29" s="28" t="s">
        <v>43</v>
      </c>
      <c r="AC29" s="1" t="s">
        <v>942</v>
      </c>
      <c r="AD29" s="41" t="s">
        <v>927</v>
      </c>
      <c r="AE29" s="35" t="s">
        <v>910</v>
      </c>
      <c r="AF29" s="36">
        <f ca="1" t="shared" si="4"/>
        <v>2496006</v>
      </c>
      <c r="AH29" s="122" t="str">
        <f>+'廃棄物事業経費（歳入）'!B29</f>
        <v>12224</v>
      </c>
      <c r="AI29" s="2">
        <v>29</v>
      </c>
      <c r="AK29" s="26" t="s">
        <v>943</v>
      </c>
      <c r="AL29" s="28" t="s">
        <v>30</v>
      </c>
    </row>
    <row r="30" spans="8:38" ht="19.5" customHeight="1">
      <c r="H30" s="177"/>
      <c r="I30" s="20"/>
      <c r="J30" s="24"/>
      <c r="K30" s="21" t="s">
        <v>905</v>
      </c>
      <c r="L30" s="23">
        <f>L29-L27</f>
        <v>70675095</v>
      </c>
      <c r="M30" s="23">
        <f>M29-M27</f>
        <v>9033040</v>
      </c>
      <c r="AB30" s="28" t="s">
        <v>43</v>
      </c>
      <c r="AC30" s="1" t="s">
        <v>944</v>
      </c>
      <c r="AD30" s="41" t="s">
        <v>927</v>
      </c>
      <c r="AE30" s="35" t="s">
        <v>913</v>
      </c>
      <c r="AF30" s="36">
        <f ca="1" t="shared" si="4"/>
        <v>273164</v>
      </c>
      <c r="AH30" s="122" t="str">
        <f>+'廃棄物事業経費（歳入）'!B30</f>
        <v>12225</v>
      </c>
      <c r="AI30" s="2">
        <v>30</v>
      </c>
      <c r="AK30" s="26" t="s">
        <v>945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3317605</v>
      </c>
      <c r="M31" s="17">
        <f>AF62</f>
        <v>377627</v>
      </c>
      <c r="AB31" s="28" t="s">
        <v>43</v>
      </c>
      <c r="AC31" s="1" t="s">
        <v>946</v>
      </c>
      <c r="AD31" s="41" t="s">
        <v>927</v>
      </c>
      <c r="AE31" s="35" t="s">
        <v>917</v>
      </c>
      <c r="AF31" s="36">
        <f ca="1" t="shared" si="4"/>
        <v>1207071</v>
      </c>
      <c r="AH31" s="122" t="str">
        <f>+'廃棄物事業経費（歳入）'!B31</f>
        <v>12226</v>
      </c>
      <c r="AI31" s="2">
        <v>31</v>
      </c>
      <c r="AK31" s="26" t="s">
        <v>947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86675122</v>
      </c>
      <c r="M32" s="19">
        <f>SUM(M13,M29,M31)</f>
        <v>12096670</v>
      </c>
      <c r="AB32" s="28" t="s">
        <v>43</v>
      </c>
      <c r="AC32" s="1" t="s">
        <v>948</v>
      </c>
      <c r="AD32" s="41" t="s">
        <v>927</v>
      </c>
      <c r="AE32" s="35" t="s">
        <v>920</v>
      </c>
      <c r="AF32" s="36">
        <f ca="1" t="shared" si="4"/>
        <v>10894007</v>
      </c>
      <c r="AH32" s="122" t="str">
        <f>+'廃棄物事業経費（歳入）'!B32</f>
        <v>12227</v>
      </c>
      <c r="AI32" s="2">
        <v>32</v>
      </c>
      <c r="AK32" s="26" t="s">
        <v>949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905</v>
      </c>
      <c r="L33" s="23">
        <f>SUM(L14,L30,L31)</f>
        <v>79044179</v>
      </c>
      <c r="M33" s="23">
        <f>SUM(M14,M30,M31)</f>
        <v>10828684</v>
      </c>
      <c r="AB33" s="28" t="s">
        <v>43</v>
      </c>
      <c r="AC33" s="1" t="s">
        <v>950</v>
      </c>
      <c r="AD33" s="41" t="s">
        <v>927</v>
      </c>
      <c r="AE33" s="35" t="s">
        <v>923</v>
      </c>
      <c r="AF33" s="36">
        <f ca="1" t="shared" si="4"/>
        <v>972368</v>
      </c>
      <c r="AH33" s="122" t="str">
        <f>+'廃棄物事業経費（歳入）'!B33</f>
        <v>12228</v>
      </c>
      <c r="AI33" s="2">
        <v>33</v>
      </c>
      <c r="AK33" s="26" t="s">
        <v>951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43</v>
      </c>
      <c r="AC34" s="15" t="s">
        <v>64</v>
      </c>
      <c r="AD34" s="41" t="s">
        <v>927</v>
      </c>
      <c r="AE34" s="35" t="s">
        <v>952</v>
      </c>
      <c r="AF34" s="36">
        <f ca="1" t="shared" si="4"/>
        <v>178312</v>
      </c>
      <c r="AH34" s="122" t="str">
        <f>+'廃棄物事業経費（歳入）'!B34</f>
        <v>12229</v>
      </c>
      <c r="AI34" s="2">
        <v>34</v>
      </c>
      <c r="AK34" s="26" t="s">
        <v>953</v>
      </c>
      <c r="AL34" s="28" t="s">
        <v>35</v>
      </c>
    </row>
    <row r="35" spans="28:35" ht="14.25" hidden="1">
      <c r="AB35" s="28" t="s">
        <v>43</v>
      </c>
      <c r="AC35" s="1" t="s">
        <v>954</v>
      </c>
      <c r="AD35" s="41" t="s">
        <v>927</v>
      </c>
      <c r="AE35" s="35" t="s">
        <v>955</v>
      </c>
      <c r="AF35" s="36">
        <f ca="1" t="shared" si="4"/>
        <v>16579376</v>
      </c>
      <c r="AH35" s="122" t="str">
        <f>+'廃棄物事業経費（歳入）'!B35</f>
        <v>12230</v>
      </c>
      <c r="AI35" s="2">
        <v>35</v>
      </c>
    </row>
    <row r="36" spans="28:35" ht="14.25" hidden="1">
      <c r="AB36" s="28" t="s">
        <v>43</v>
      </c>
      <c r="AC36" s="1" t="s">
        <v>956</v>
      </c>
      <c r="AD36" s="41" t="s">
        <v>927</v>
      </c>
      <c r="AE36" s="35" t="s">
        <v>957</v>
      </c>
      <c r="AF36" s="36">
        <f ca="1" t="shared" si="4"/>
        <v>21544653</v>
      </c>
      <c r="AH36" s="122" t="str">
        <f>+'廃棄物事業経費（歳入）'!B36</f>
        <v>12231</v>
      </c>
      <c r="AI36" s="2">
        <v>36</v>
      </c>
    </row>
    <row r="37" spans="28:35" ht="14.25" hidden="1">
      <c r="AB37" s="28" t="s">
        <v>43</v>
      </c>
      <c r="AC37" s="1" t="s">
        <v>958</v>
      </c>
      <c r="AD37" s="41" t="s">
        <v>927</v>
      </c>
      <c r="AE37" s="35" t="s">
        <v>959</v>
      </c>
      <c r="AF37" s="36">
        <f ca="1" t="shared" si="4"/>
        <v>4080676</v>
      </c>
      <c r="AH37" s="122" t="str">
        <f>+'廃棄物事業経費（歳入）'!B37</f>
        <v>12232</v>
      </c>
      <c r="AI37" s="2">
        <v>37</v>
      </c>
    </row>
    <row r="38" spans="28:35" ht="14.25" hidden="1">
      <c r="AB38" s="28" t="s">
        <v>43</v>
      </c>
      <c r="AC38" s="1" t="s">
        <v>1</v>
      </c>
      <c r="AD38" s="41" t="s">
        <v>927</v>
      </c>
      <c r="AE38" s="35" t="s">
        <v>960</v>
      </c>
      <c r="AF38" s="35">
        <f ca="1" t="shared" si="4"/>
        <v>613143</v>
      </c>
      <c r="AH38" s="122" t="str">
        <f>+'廃棄物事業経費（歳入）'!B38</f>
        <v>12233</v>
      </c>
      <c r="AI38" s="2">
        <v>38</v>
      </c>
    </row>
    <row r="39" spans="28:35" ht="14.25" hidden="1">
      <c r="AB39" s="28" t="s">
        <v>43</v>
      </c>
      <c r="AC39" s="1" t="s">
        <v>899</v>
      </c>
      <c r="AD39" s="41" t="s">
        <v>927</v>
      </c>
      <c r="AE39" s="35" t="s">
        <v>961</v>
      </c>
      <c r="AF39" s="35">
        <f aca="true" ca="1" t="shared" si="7" ref="AF39:AF62">IF(AF$2=0,INDIRECT("'"&amp;AD39&amp;"'!"&amp;AE39&amp;$AI$2),0)</f>
        <v>7300948</v>
      </c>
      <c r="AH39" s="122" t="str">
        <f>+'廃棄物事業経費（歳入）'!B39</f>
        <v>12234</v>
      </c>
      <c r="AI39" s="2">
        <v>39</v>
      </c>
    </row>
    <row r="40" spans="28:35" ht="14.25" hidden="1">
      <c r="AB40" s="28" t="s">
        <v>43</v>
      </c>
      <c r="AC40" s="1" t="s">
        <v>38</v>
      </c>
      <c r="AD40" s="41" t="s">
        <v>927</v>
      </c>
      <c r="AE40" s="35" t="s">
        <v>962</v>
      </c>
      <c r="AF40" s="35">
        <f ca="1" t="shared" si="7"/>
        <v>39295</v>
      </c>
      <c r="AH40" s="122" t="str">
        <f>+'廃棄物事業経費（歳入）'!B40</f>
        <v>12235</v>
      </c>
      <c r="AI40" s="2">
        <v>40</v>
      </c>
    </row>
    <row r="41" spans="28:35" ht="14.25" hidden="1">
      <c r="AB41" s="28" t="s">
        <v>43</v>
      </c>
      <c r="AC41" s="1" t="s">
        <v>1</v>
      </c>
      <c r="AD41" s="41" t="s">
        <v>927</v>
      </c>
      <c r="AE41" s="35" t="s">
        <v>963</v>
      </c>
      <c r="AF41" s="35">
        <f ca="1" t="shared" si="7"/>
        <v>3317605</v>
      </c>
      <c r="AH41" s="122" t="str">
        <f>+'廃棄物事業経費（歳入）'!B41</f>
        <v>12236</v>
      </c>
      <c r="AI41" s="2">
        <v>41</v>
      </c>
    </row>
    <row r="42" spans="28:35" ht="14.25" hidden="1">
      <c r="AB42" s="28" t="s">
        <v>45</v>
      </c>
      <c r="AC42" s="15" t="s">
        <v>926</v>
      </c>
      <c r="AD42" s="41" t="s">
        <v>927</v>
      </c>
      <c r="AE42" s="35" t="s">
        <v>964</v>
      </c>
      <c r="AF42" s="35">
        <f ca="1" t="shared" si="7"/>
        <v>11226</v>
      </c>
      <c r="AH42" s="122" t="str">
        <f>+'廃棄物事業経費（歳入）'!B42</f>
        <v>12237</v>
      </c>
      <c r="AI42" s="2">
        <v>42</v>
      </c>
    </row>
    <row r="43" spans="28:35" ht="14.25" hidden="1">
      <c r="AB43" s="28" t="s">
        <v>45</v>
      </c>
      <c r="AC43" s="15" t="s">
        <v>929</v>
      </c>
      <c r="AD43" s="41" t="s">
        <v>927</v>
      </c>
      <c r="AE43" s="35" t="s">
        <v>965</v>
      </c>
      <c r="AF43" s="35">
        <f ca="1" t="shared" si="7"/>
        <v>1401106</v>
      </c>
      <c r="AH43" s="122" t="str">
        <f>+'廃棄物事業経費（歳入）'!B43</f>
        <v>12238</v>
      </c>
      <c r="AI43" s="2">
        <v>43</v>
      </c>
    </row>
    <row r="44" spans="28:35" ht="14.25" hidden="1">
      <c r="AB44" s="28" t="s">
        <v>45</v>
      </c>
      <c r="AC44" s="1" t="s">
        <v>932</v>
      </c>
      <c r="AD44" s="41" t="s">
        <v>927</v>
      </c>
      <c r="AE44" s="35" t="s">
        <v>966</v>
      </c>
      <c r="AF44" s="35">
        <f ca="1" t="shared" si="7"/>
        <v>0</v>
      </c>
      <c r="AH44" s="122" t="str">
        <f>+'廃棄物事業経費（歳入）'!B44</f>
        <v>12322</v>
      </c>
      <c r="AI44" s="2">
        <v>44</v>
      </c>
    </row>
    <row r="45" spans="28:35" ht="14.25" hidden="1">
      <c r="AB45" s="28" t="s">
        <v>45</v>
      </c>
      <c r="AC45" s="15" t="s">
        <v>1</v>
      </c>
      <c r="AD45" s="41" t="s">
        <v>927</v>
      </c>
      <c r="AE45" s="35" t="s">
        <v>967</v>
      </c>
      <c r="AF45" s="35">
        <f ca="1" t="shared" si="7"/>
        <v>868</v>
      </c>
      <c r="AH45" s="122" t="str">
        <f>+'廃棄物事業経費（歳入）'!B45</f>
        <v>12329</v>
      </c>
      <c r="AI45" s="2">
        <v>45</v>
      </c>
    </row>
    <row r="46" spans="28:35" ht="14.25" hidden="1">
      <c r="AB46" s="28" t="s">
        <v>45</v>
      </c>
      <c r="AC46" s="15" t="s">
        <v>59</v>
      </c>
      <c r="AD46" s="41" t="s">
        <v>927</v>
      </c>
      <c r="AE46" s="35" t="s">
        <v>968</v>
      </c>
      <c r="AF46" s="35">
        <f ca="1" t="shared" si="7"/>
        <v>4817</v>
      </c>
      <c r="AH46" s="122" t="str">
        <f>+'廃棄物事業経費（歳入）'!B46</f>
        <v>12342</v>
      </c>
      <c r="AI46" s="2">
        <v>46</v>
      </c>
    </row>
    <row r="47" spans="28:35" ht="14.25" hidden="1">
      <c r="AB47" s="28" t="s">
        <v>45</v>
      </c>
      <c r="AC47" s="1" t="s">
        <v>899</v>
      </c>
      <c r="AD47" s="41" t="s">
        <v>927</v>
      </c>
      <c r="AE47" s="35" t="s">
        <v>969</v>
      </c>
      <c r="AF47" s="35">
        <f ca="1" t="shared" si="7"/>
        <v>16492</v>
      </c>
      <c r="AH47" s="122" t="str">
        <f>+'廃棄物事業経費（歳入）'!B47</f>
        <v>12347</v>
      </c>
      <c r="AI47" s="2">
        <v>47</v>
      </c>
    </row>
    <row r="48" spans="28:35" ht="14.25" hidden="1">
      <c r="AB48" s="28" t="s">
        <v>45</v>
      </c>
      <c r="AC48" s="1" t="s">
        <v>937</v>
      </c>
      <c r="AD48" s="41" t="s">
        <v>927</v>
      </c>
      <c r="AE48" s="35" t="s">
        <v>970</v>
      </c>
      <c r="AF48" s="35">
        <f ca="1" t="shared" si="7"/>
        <v>1628732</v>
      </c>
      <c r="AH48" s="122" t="str">
        <f>+'廃棄物事業経費（歳入）'!B48</f>
        <v>12349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45</v>
      </c>
      <c r="AC49" s="1" t="s">
        <v>940</v>
      </c>
      <c r="AD49" s="41" t="s">
        <v>927</v>
      </c>
      <c r="AE49" s="35" t="s">
        <v>971</v>
      </c>
      <c r="AF49" s="35">
        <f ca="1" t="shared" si="7"/>
        <v>327461</v>
      </c>
      <c r="AG49" s="28"/>
      <c r="AH49" s="122" t="str">
        <f>+'廃棄物事業経費（歳入）'!B49</f>
        <v>12402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45</v>
      </c>
      <c r="AC50" s="1" t="s">
        <v>942</v>
      </c>
      <c r="AD50" s="41" t="s">
        <v>927</v>
      </c>
      <c r="AE50" s="35" t="s">
        <v>972</v>
      </c>
      <c r="AF50" s="35">
        <f ca="1" t="shared" si="7"/>
        <v>399952</v>
      </c>
      <c r="AG50" s="28"/>
      <c r="AH50" s="122" t="str">
        <f>+'廃棄物事業経費（歳入）'!B50</f>
        <v>12403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45</v>
      </c>
      <c r="AC51" s="1" t="s">
        <v>944</v>
      </c>
      <c r="AD51" s="41" t="s">
        <v>927</v>
      </c>
      <c r="AE51" s="35" t="s">
        <v>973</v>
      </c>
      <c r="AF51" s="35">
        <f ca="1" t="shared" si="7"/>
        <v>0</v>
      </c>
      <c r="AG51" s="28"/>
      <c r="AH51" s="122" t="str">
        <f>+'廃棄物事業経費（歳入）'!B51</f>
        <v>12409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45</v>
      </c>
      <c r="AC52" s="1" t="s">
        <v>946</v>
      </c>
      <c r="AD52" s="41" t="s">
        <v>927</v>
      </c>
      <c r="AE52" s="35" t="s">
        <v>974</v>
      </c>
      <c r="AF52" s="35">
        <f ca="1" t="shared" si="7"/>
        <v>183044</v>
      </c>
      <c r="AG52" s="28"/>
      <c r="AH52" s="122" t="str">
        <f>+'廃棄物事業経費（歳入）'!B52</f>
        <v>12410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45</v>
      </c>
      <c r="AC53" s="1" t="s">
        <v>948</v>
      </c>
      <c r="AD53" s="41" t="s">
        <v>927</v>
      </c>
      <c r="AE53" s="35" t="s">
        <v>975</v>
      </c>
      <c r="AF53" s="35">
        <f ca="1" t="shared" si="7"/>
        <v>2586078</v>
      </c>
      <c r="AG53" s="28"/>
      <c r="AH53" s="122" t="str">
        <f>+'廃棄物事業経費（歳入）'!B53</f>
        <v>12421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45</v>
      </c>
      <c r="AC54" s="1" t="s">
        <v>950</v>
      </c>
      <c r="AD54" s="41" t="s">
        <v>927</v>
      </c>
      <c r="AE54" s="35" t="s">
        <v>976</v>
      </c>
      <c r="AF54" s="35">
        <f ca="1" t="shared" si="7"/>
        <v>125578</v>
      </c>
      <c r="AG54" s="28"/>
      <c r="AH54" s="122" t="str">
        <f>+'廃棄物事業経費（歳入）'!B54</f>
        <v>12422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45</v>
      </c>
      <c r="AC55" s="15" t="s">
        <v>64</v>
      </c>
      <c r="AD55" s="41" t="s">
        <v>927</v>
      </c>
      <c r="AE55" s="35" t="s">
        <v>977</v>
      </c>
      <c r="AF55" s="35">
        <f ca="1" t="shared" si="7"/>
        <v>14413</v>
      </c>
      <c r="AG55" s="28"/>
      <c r="AH55" s="122" t="str">
        <f>+'廃棄物事業経費（歳入）'!B55</f>
        <v>12423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45</v>
      </c>
      <c r="AC56" s="1" t="s">
        <v>954</v>
      </c>
      <c r="AD56" s="41" t="s">
        <v>927</v>
      </c>
      <c r="AE56" s="35" t="s">
        <v>978</v>
      </c>
      <c r="AF56" s="35">
        <f ca="1" t="shared" si="7"/>
        <v>1665235</v>
      </c>
      <c r="AG56" s="28"/>
      <c r="AH56" s="122" t="str">
        <f>+'廃棄物事業経費（歳入）'!B56</f>
        <v>12424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45</v>
      </c>
      <c r="AC57" s="1" t="s">
        <v>956</v>
      </c>
      <c r="AD57" s="41" t="s">
        <v>927</v>
      </c>
      <c r="AE57" s="35" t="s">
        <v>979</v>
      </c>
      <c r="AF57" s="35">
        <f ca="1" t="shared" si="7"/>
        <v>1815191</v>
      </c>
      <c r="AG57" s="28"/>
      <c r="AH57" s="122" t="str">
        <f>+'廃棄物事業経費（歳入）'!B57</f>
        <v>12426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45</v>
      </c>
      <c r="AC58" s="1" t="s">
        <v>958</v>
      </c>
      <c r="AD58" s="41" t="s">
        <v>927</v>
      </c>
      <c r="AE58" s="35" t="s">
        <v>980</v>
      </c>
      <c r="AF58" s="35">
        <f ca="1" t="shared" si="7"/>
        <v>146021</v>
      </c>
      <c r="AG58" s="28"/>
      <c r="AH58" s="122" t="str">
        <f>+'廃棄物事業経費（歳入）'!B58</f>
        <v>12427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45</v>
      </c>
      <c r="AC59" s="1" t="s">
        <v>1</v>
      </c>
      <c r="AD59" s="41" t="s">
        <v>927</v>
      </c>
      <c r="AE59" s="35" t="s">
        <v>981</v>
      </c>
      <c r="AF59" s="35">
        <f ca="1" t="shared" si="7"/>
        <v>140343</v>
      </c>
      <c r="AG59" s="28"/>
      <c r="AH59" s="122" t="str">
        <f>+'廃棄物事業経費（歳入）'!B59</f>
        <v>12441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45</v>
      </c>
      <c r="AC60" s="1" t="s">
        <v>899</v>
      </c>
      <c r="AD60" s="41" t="s">
        <v>927</v>
      </c>
      <c r="AE60" s="35" t="s">
        <v>982</v>
      </c>
      <c r="AF60" s="35">
        <f ca="1" t="shared" si="7"/>
        <v>1251494</v>
      </c>
      <c r="AG60" s="28"/>
      <c r="AH60" s="122" t="str">
        <f>+'廃棄物事業経費（歳入）'!B60</f>
        <v>12443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45</v>
      </c>
      <c r="AC61" s="1" t="s">
        <v>38</v>
      </c>
      <c r="AD61" s="41" t="s">
        <v>927</v>
      </c>
      <c r="AE61" s="35" t="s">
        <v>983</v>
      </c>
      <c r="AF61" s="35">
        <f ca="1" t="shared" si="7"/>
        <v>992</v>
      </c>
      <c r="AG61" s="28"/>
      <c r="AH61" s="122" t="str">
        <f>+'廃棄物事業経費（歳入）'!B61</f>
        <v>12463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45</v>
      </c>
      <c r="AC62" s="1" t="s">
        <v>1</v>
      </c>
      <c r="AD62" s="41" t="s">
        <v>927</v>
      </c>
      <c r="AE62" s="35" t="s">
        <v>984</v>
      </c>
      <c r="AF62" s="35">
        <f ca="1" t="shared" si="7"/>
        <v>377627</v>
      </c>
      <c r="AG62" s="28"/>
      <c r="AH62" s="122" t="str">
        <f>+'廃棄物事業経費（歳入）'!B62</f>
        <v>12816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12828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12830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12831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12833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12834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12835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12838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12841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12854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12860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12862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12863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12866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12867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12886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2011-03-29T13:53:35Z</dcterms:modified>
  <cp:category/>
  <cp:version/>
  <cp:contentType/>
  <cp:contentStatus/>
</cp:coreProperties>
</file>