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'し尿処理状況'!$2:$61</definedName>
    <definedName name="_xlnm.Print_Area" localSheetId="0">'水洗化人口等'!$2:$61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<sst xmlns="http://schemas.openxmlformats.org/spreadsheetml/2006/main" count="919" uniqueCount="479">
  <si>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</si>
  <si>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</si>
  <si>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</si>
  <si>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</si>
  <si>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</si>
  <si>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</si>
  <si>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</si>
  <si>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</si>
  <si>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</si>
  <si>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</si>
  <si>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</si>
  <si>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</si>
  <si>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</si>
  <si>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</si>
  <si>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</si>
  <si>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</si>
  <si>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</si>
  <si>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</si>
  <si>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</si>
  <si>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</si>
  <si>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</si>
  <si>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</si>
  <si>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</si>
  <si>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</si>
  <si>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</si>
  <si>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</si>
  <si>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</si>
  <si>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</si>
  <si>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</si>
  <si>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</si>
  <si>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</si>
  <si>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</si>
  <si>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</si>
  <si>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</si>
  <si>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</si>
  <si>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</si>
  <si>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</si>
  <si>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</si>
  <si>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</si>
  <si>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</si>
  <si>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</si>
  <si>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</si>
  <si>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</si>
  <si>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</si>
  <si>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</si>
  <si>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</si>
  <si>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</si>
  <si>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</si>
  <si>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</si>
  <si>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</si>
  <si>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</si>
  <si>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</si>
  <si>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</si>
  <si>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</si>
  <si>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</si>
  <si>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</si>
  <si>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</si>
  <si>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</si>
  <si>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</si>
  <si>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</si>
  <si>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</si>
  <si>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</si>
  <si>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</si>
  <si>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</si>
  <si>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</si>
  <si>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</si>
  <si>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</si>
  <si>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</si>
  <si>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</si>
  <si>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</si>
  <si>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</si>
  <si>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</si>
  <si>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</si>
  <si>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</si>
  <si>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</si>
  <si>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</si>
  <si>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</si>
  <si>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</si>
  <si>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</si>
  <si>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</si>
  <si>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</si>
  <si>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</si>
  <si>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</si>
  <si>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</si>
  <si>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</si>
  <si>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千葉県</t>
  </si>
  <si>
    <t>12000</t>
  </si>
  <si>
    <t>12000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</si>
  <si>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</si>
  <si>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</si>
  <si>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</si>
  <si>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</si>
  <si>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</si>
  <si>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</si>
  <si>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</si>
  <si>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</si>
  <si>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</si>
  <si>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</si>
  <si>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</si>
  <si>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</si>
  <si>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</si>
  <si>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</si>
  <si>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</si>
  <si>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</si>
  <si>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</si>
  <si>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</si>
  <si>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</si>
  <si>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</si>
  <si>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</si>
  <si>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</si>
  <si>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</si>
  <si>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</si>
  <si>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</si>
  <si>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</si>
  <si>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</si>
  <si>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</si>
  <si>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</si>
  <si>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</si>
  <si>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</si>
  <si>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</si>
  <si>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</si>
  <si>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</si>
  <si>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</si>
  <si>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</si>
  <si>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</si>
  <si>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</si>
  <si>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</si>
  <si>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</si>
  <si>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</si>
  <si>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</si>
  <si>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</si>
  <si>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</si>
  <si>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</si>
  <si>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</si>
  <si>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</si>
  <si>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</si>
  <si>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</si>
  <si>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</si>
  <si>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</si>
  <si>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</si>
  <si>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</si>
  <si>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</si>
  <si>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</si>
  <si>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</si>
  <si>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</si>
  <si>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</si>
  <si>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</si>
  <si>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</si>
  <si>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</si>
  <si>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</si>
  <si>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</si>
  <si>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</si>
  <si>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</si>
  <si>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</si>
  <si>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</si>
  <si>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</si>
  <si>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</si>
  <si>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</si>
  <si>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</si>
  <si>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</si>
  <si>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</si>
  <si>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</si>
  <si>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</si>
  <si>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</si>
  <si>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</si>
  <si>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</si>
  <si>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</si>
  <si>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</si>
  <si>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</si>
  <si>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</si>
  <si>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</si>
  <si>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</si>
  <si>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</si>
  <si>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</si>
  <si>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</si>
  <si>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</si>
  <si>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</si>
  <si>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</si>
  <si>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</si>
  <si>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</si>
  <si>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</si>
  <si>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</si>
  <si>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</si>
  <si>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</si>
  <si>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</si>
  <si>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</si>
  <si>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</si>
  <si>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</si>
  <si>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</si>
  <si>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</si>
  <si>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</si>
  <si>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</si>
  <si>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</si>
  <si>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</si>
  <si>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</si>
  <si>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</si>
  <si>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</si>
  <si>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</si>
  <si>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</si>
  <si>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</si>
  <si>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</si>
  <si>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</si>
  <si>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</si>
  <si>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</si>
  <si>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</si>
  <si>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</si>
  <si>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</si>
  <si>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</si>
  <si>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</si>
  <si>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</si>
  <si>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</si>
  <si>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</si>
  <si>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</si>
  <si>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</si>
  <si>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</si>
  <si>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</si>
  <si>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</si>
  <si>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</si>
  <si>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</si>
  <si>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</si>
  <si>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</si>
  <si>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</si>
  <si>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</si>
  <si>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</si>
  <si>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</si>
  <si>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</si>
  <si>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</si>
  <si>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</si>
  <si>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</si>
  <si>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</si>
  <si>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</si>
  <si>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</si>
  <si>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</si>
  <si>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</si>
  <si>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</si>
  <si>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</si>
  <si>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</si>
  <si>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千葉県</t>
  </si>
  <si>
    <t>12000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</si>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</sst>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SUM(D8:D61)</f>
        <v>6144484</v>
      </c>
      <c r="E7" s="74">
        <f>SUM(E8:E61)</f>
        <v>270030</v>
      </c>
      <c r="F7" s="78">
        <f>IF(D7&gt;0,E7/D7*100,"-")</f>
        <v>4.39467333628015</v>
      </c>
      <c r="G7" s="74">
        <f>SUM(G8:G61)</f>
        <v>267218</v>
      </c>
      <c r="H7" s="74">
        <f>SUM(H8:H61)</f>
        <v>2812</v>
      </c>
      <c r="I7" s="74">
        <f>SUM(I8:I61)</f>
        <v>5874454</v>
      </c>
      <c r="J7" s="78">
        <f>IF($D7&gt;0,I7/$D7*100,"-")</f>
        <v>95.60532666371985</v>
      </c>
      <c r="K7" s="74">
        <f>SUM(K8:K61)</f>
        <v>3937218</v>
      </c>
      <c r="L7" s="78">
        <f>IF($D7&gt;0,K7/$D7*100,"-")</f>
        <v>64.07727646454934</v>
      </c>
      <c r="M7" s="74">
        <f>SUM(M8:M61)</f>
        <v>8203</v>
      </c>
      <c r="N7" s="78">
        <f>IF($D7&gt;0,M7/$D7*100,"-")</f>
        <v>0.1335018530441287</v>
      </c>
      <c r="O7" s="74">
        <f>SUM(O8:O61)</f>
        <v>1929033</v>
      </c>
      <c r="P7" s="74">
        <f>SUM(P8:P61)</f>
        <v>920538</v>
      </c>
      <c r="Q7" s="78">
        <f>IF($D7&gt;0,O7/$D7*100,"-")</f>
        <v>31.394548346126378</v>
      </c>
      <c r="R7" s="74">
        <f>SUM(R8:R61)</f>
        <v>117006</v>
      </c>
      <c r="S7" s="112">
        <f>COUNTIF(S8:S61,"○")</f>
        <v>43</v>
      </c>
      <c r="T7" s="112">
        <f>COUNTIF(T8:T61,"○")</f>
        <v>10</v>
      </c>
      <c r="U7" s="112">
        <f>COUNTIF(U8:U61,"○")</f>
        <v>0</v>
      </c>
      <c r="V7" s="112">
        <f>COUNTIF(V8:V61,"○")</f>
        <v>1</v>
      </c>
      <c r="W7" s="112">
        <f>COUNTIF(W8:W61,"○")</f>
        <v>44</v>
      </c>
      <c r="X7" s="112">
        <f>COUNTIF(X8:X61,"○")</f>
        <v>3</v>
      </c>
      <c r="Y7" s="112">
        <f>COUNTIF(Y8:Y61,"○")</f>
        <v>1</v>
      </c>
      <c r="Z7" s="112">
        <f>COUNTIF(Z8:Z61,"○")</f>
        <v>6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930291</v>
      </c>
      <c r="E8" s="75">
        <f>+SUM(G8,+H8)</f>
        <v>8382</v>
      </c>
      <c r="F8" s="79">
        <f>IF(D8&gt;0,E8/D8*100,"-")</f>
        <v>0.9010083941476377</v>
      </c>
      <c r="G8" s="75">
        <v>8382</v>
      </c>
      <c r="H8" s="75">
        <v>0</v>
      </c>
      <c r="I8" s="75">
        <f>+SUM(K8,+M8,+O8)</f>
        <v>921909</v>
      </c>
      <c r="J8" s="79">
        <f>IF($D8&gt;0,I8/$D8*100,"-")</f>
        <v>99.09899160585236</v>
      </c>
      <c r="K8" s="75">
        <v>892661</v>
      </c>
      <c r="L8" s="79">
        <f>IF($D8&gt;0,K8/$D8*100,"-")</f>
        <v>95.9550291252952</v>
      </c>
      <c r="M8" s="75">
        <v>0</v>
      </c>
      <c r="N8" s="79">
        <f>IF($D8&gt;0,M8/$D8*100,"-")</f>
        <v>0</v>
      </c>
      <c r="O8" s="75">
        <v>29248</v>
      </c>
      <c r="P8" s="75">
        <v>7604</v>
      </c>
      <c r="Q8" s="79">
        <f>IF($D8&gt;0,O8/$D8*100,"-")</f>
        <v>3.1439624805571587</v>
      </c>
      <c r="R8" s="75">
        <v>22322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71016</v>
      </c>
      <c r="E9" s="75">
        <f>+SUM(G9,+H9)</f>
        <v>9584</v>
      </c>
      <c r="F9" s="79">
        <f>IF(D9&gt;0,E9/D9*100,"-")</f>
        <v>13.495550298524275</v>
      </c>
      <c r="G9" s="75">
        <v>9584</v>
      </c>
      <c r="H9" s="75">
        <v>0</v>
      </c>
      <c r="I9" s="75">
        <f>+SUM(K9,+M9,+O9)</f>
        <v>61432</v>
      </c>
      <c r="J9" s="79">
        <f>IF($D9&gt;0,I9/$D9*100,"-")</f>
        <v>86.50444970147572</v>
      </c>
      <c r="K9" s="75">
        <v>23412</v>
      </c>
      <c r="L9" s="79">
        <f>IF($D9&gt;0,K9/$D9*100,"-")</f>
        <v>32.967218654951</v>
      </c>
      <c r="M9" s="75">
        <v>2253</v>
      </c>
      <c r="N9" s="79">
        <f>IF($D9&gt;0,M9/$D9*100,"-")</f>
        <v>3.172524501520784</v>
      </c>
      <c r="O9" s="75">
        <v>35767</v>
      </c>
      <c r="P9" s="75">
        <v>11046</v>
      </c>
      <c r="Q9" s="79">
        <f>IF($D9&gt;0,O9/$D9*100,"-")</f>
        <v>50.36470654500395</v>
      </c>
      <c r="R9" s="75">
        <v>2119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461549</v>
      </c>
      <c r="E10" s="75">
        <f>+SUM(G10,+H10)</f>
        <v>6545</v>
      </c>
      <c r="F10" s="79">
        <f>IF(D10&gt;0,E10/D10*100,"-")</f>
        <v>1.4180509545032054</v>
      </c>
      <c r="G10" s="75">
        <v>6545</v>
      </c>
      <c r="H10" s="75">
        <v>0</v>
      </c>
      <c r="I10" s="75">
        <f>+SUM(K10,+M10,+O10)</f>
        <v>455004</v>
      </c>
      <c r="J10" s="79">
        <f>IF($D10&gt;0,I10/$D10*100,"-")</f>
        <v>98.5819490454968</v>
      </c>
      <c r="K10" s="75">
        <v>286100</v>
      </c>
      <c r="L10" s="79">
        <f>IF($D10&gt;0,K10/$D10*100,"-")</f>
        <v>61.986917965373124</v>
      </c>
      <c r="M10" s="75">
        <v>0</v>
      </c>
      <c r="N10" s="79">
        <f>IF($D10&gt;0,M10/$D10*100,"-")</f>
        <v>0</v>
      </c>
      <c r="O10" s="75">
        <v>168904</v>
      </c>
      <c r="P10" s="75">
        <v>86099</v>
      </c>
      <c r="Q10" s="79">
        <f>IF($D10&gt;0,O10/$D10*100,"-")</f>
        <v>36.59503108012367</v>
      </c>
      <c r="R10" s="75">
        <v>13920</v>
      </c>
      <c r="S10" s="68"/>
      <c r="T10" s="68" t="s">
        <v>90</v>
      </c>
      <c r="U10" s="68"/>
      <c r="V10" s="68"/>
      <c r="W10" s="69"/>
      <c r="X10" s="69"/>
      <c r="Y10" s="69"/>
      <c r="Z10" s="69" t="s">
        <v>90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594825</v>
      </c>
      <c r="E11" s="75">
        <f>+SUM(G11,+H11)</f>
        <v>9264</v>
      </c>
      <c r="F11" s="79">
        <f>IF(D11&gt;0,E11/D11*100,"-")</f>
        <v>1.5574328584037322</v>
      </c>
      <c r="G11" s="75">
        <v>9264</v>
      </c>
      <c r="H11" s="75">
        <v>0</v>
      </c>
      <c r="I11" s="75">
        <f>+SUM(K11,+M11,+O11)</f>
        <v>585561</v>
      </c>
      <c r="J11" s="79">
        <f>IF($D11&gt;0,I11/$D11*100,"-")</f>
        <v>98.44256714159627</v>
      </c>
      <c r="K11" s="75">
        <v>373376</v>
      </c>
      <c r="L11" s="79">
        <f>IF($D11&gt;0,K11/$D11*100,"-")</f>
        <v>62.770730887235736</v>
      </c>
      <c r="M11" s="75">
        <v>0</v>
      </c>
      <c r="N11" s="79">
        <f>IF($D11&gt;0,M11/$D11*100,"-")</f>
        <v>0</v>
      </c>
      <c r="O11" s="75">
        <v>212185</v>
      </c>
      <c r="P11" s="75">
        <v>130534</v>
      </c>
      <c r="Q11" s="79">
        <f>IF($D11&gt;0,O11/$D11*100,"-")</f>
        <v>35.67183625436053</v>
      </c>
      <c r="R11" s="75">
        <v>11681</v>
      </c>
      <c r="S11" s="68" t="s">
        <v>90</v>
      </c>
      <c r="T11" s="68"/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50285</v>
      </c>
      <c r="E12" s="76">
        <f>+SUM(G12,+H12)</f>
        <v>10324</v>
      </c>
      <c r="F12" s="96">
        <f>IF(D12&gt;0,E12/D12*100,"-")</f>
        <v>20.530973451327434</v>
      </c>
      <c r="G12" s="76">
        <v>10324</v>
      </c>
      <c r="H12" s="76">
        <v>0</v>
      </c>
      <c r="I12" s="76">
        <f>+SUM(K12,+M12,+O12)</f>
        <v>39961</v>
      </c>
      <c r="J12" s="96">
        <f>IF($D12&gt;0,I12/$D12*100,"-")</f>
        <v>79.46902654867256</v>
      </c>
      <c r="K12" s="76">
        <v>2951</v>
      </c>
      <c r="L12" s="96">
        <f>IF($D12&gt;0,K12/$D12*100,"-")</f>
        <v>5.868549269165755</v>
      </c>
      <c r="M12" s="76">
        <v>0</v>
      </c>
      <c r="N12" s="96">
        <f>IF($D12&gt;0,M12/$D12*100,"-")</f>
        <v>0</v>
      </c>
      <c r="O12" s="76">
        <v>37010</v>
      </c>
      <c r="P12" s="76">
        <v>9923</v>
      </c>
      <c r="Q12" s="96">
        <f>IF($D12&gt;0,O12/$D12*100,"-")</f>
        <v>73.60047727950682</v>
      </c>
      <c r="R12" s="76">
        <v>407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127213</v>
      </c>
      <c r="E13" s="76">
        <f>+SUM(G13,+H13)</f>
        <v>8312</v>
      </c>
      <c r="F13" s="96">
        <f>IF(D13&gt;0,E13/D13*100,"-")</f>
        <v>6.53392341977628</v>
      </c>
      <c r="G13" s="76">
        <v>8312</v>
      </c>
      <c r="H13" s="76">
        <v>0</v>
      </c>
      <c r="I13" s="76">
        <f>+SUM(K13,+M13,+O13)</f>
        <v>118901</v>
      </c>
      <c r="J13" s="96">
        <f>IF($D13&gt;0,I13/$D13*100,"-")</f>
        <v>93.46607658022373</v>
      </c>
      <c r="K13" s="76">
        <v>47644</v>
      </c>
      <c r="L13" s="96">
        <f>IF($D13&gt;0,K13/$D13*100,"-")</f>
        <v>37.45214718621524</v>
      </c>
      <c r="M13" s="76">
        <v>0</v>
      </c>
      <c r="N13" s="96">
        <f>IF($D13&gt;0,M13/$D13*100,"-")</f>
        <v>0</v>
      </c>
      <c r="O13" s="76">
        <v>71257</v>
      </c>
      <c r="P13" s="76">
        <v>14453</v>
      </c>
      <c r="Q13" s="96">
        <f>IF($D13&gt;0,O13/$D13*100,"-")</f>
        <v>56.01392939400848</v>
      </c>
      <c r="R13" s="76">
        <v>1888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477600</v>
      </c>
      <c r="E14" s="76">
        <f>+SUM(G14,+H14)</f>
        <v>5215</v>
      </c>
      <c r="F14" s="96">
        <f>IF(D14&gt;0,E14/D14*100,"-")</f>
        <v>1.0919179229480738</v>
      </c>
      <c r="G14" s="76">
        <v>5215</v>
      </c>
      <c r="H14" s="76">
        <v>0</v>
      </c>
      <c r="I14" s="76">
        <f>+SUM(K14,+M14,+O14)</f>
        <v>472385</v>
      </c>
      <c r="J14" s="96">
        <f>IF($D14&gt;0,I14/$D14*100,"-")</f>
        <v>98.90808207705193</v>
      </c>
      <c r="K14" s="76">
        <v>351367</v>
      </c>
      <c r="L14" s="96">
        <f>IF($D14&gt;0,K14/$D14*100,"-")</f>
        <v>73.56930485762145</v>
      </c>
      <c r="M14" s="76">
        <v>0</v>
      </c>
      <c r="N14" s="96">
        <f>IF($D14&gt;0,M14/$D14*100,"-")</f>
        <v>0</v>
      </c>
      <c r="O14" s="76">
        <v>121018</v>
      </c>
      <c r="P14" s="76">
        <v>55413</v>
      </c>
      <c r="Q14" s="96">
        <f>IF($D14&gt;0,O14/$D14*100,"-")</f>
        <v>25.338777219430487</v>
      </c>
      <c r="R14" s="76">
        <v>12176</v>
      </c>
      <c r="S14" s="70"/>
      <c r="T14" s="70" t="s">
        <v>90</v>
      </c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155270</v>
      </c>
      <c r="E15" s="76">
        <f>+SUM(G15,+H15)</f>
        <v>9063</v>
      </c>
      <c r="F15" s="96">
        <f>IF(D15&gt;0,E15/D15*100,"-")</f>
        <v>5.836929220068268</v>
      </c>
      <c r="G15" s="76">
        <v>9063</v>
      </c>
      <c r="H15" s="76">
        <v>0</v>
      </c>
      <c r="I15" s="76">
        <f>+SUM(K15,+M15,+O15)</f>
        <v>146207</v>
      </c>
      <c r="J15" s="96">
        <f>IF($D15&gt;0,I15/$D15*100,"-")</f>
        <v>94.16307077993173</v>
      </c>
      <c r="K15" s="76">
        <v>75060</v>
      </c>
      <c r="L15" s="96">
        <f>IF($D15&gt;0,K15/$D15*100,"-")</f>
        <v>48.34159850582856</v>
      </c>
      <c r="M15" s="76">
        <v>0</v>
      </c>
      <c r="N15" s="96">
        <f>IF($D15&gt;0,M15/$D15*100,"-")</f>
        <v>0</v>
      </c>
      <c r="O15" s="76">
        <v>71147</v>
      </c>
      <c r="P15" s="76">
        <v>14930</v>
      </c>
      <c r="Q15" s="96">
        <f>IF($D15&gt;0,O15/$D15*100,"-")</f>
        <v>45.82147227410317</v>
      </c>
      <c r="R15" s="76">
        <v>1810</v>
      </c>
      <c r="S15" s="70" t="s">
        <v>90</v>
      </c>
      <c r="T15" s="70"/>
      <c r="U15" s="70"/>
      <c r="V15" s="70"/>
      <c r="W15" s="70"/>
      <c r="X15" s="70"/>
      <c r="Y15" s="70" t="s">
        <v>90</v>
      </c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93904</v>
      </c>
      <c r="E16" s="76">
        <f>+SUM(G16,+H16)</f>
        <v>5698</v>
      </c>
      <c r="F16" s="96">
        <f>IF(D16&gt;0,E16/D16*100,"-")</f>
        <v>6.067899131027432</v>
      </c>
      <c r="G16" s="76">
        <v>5698</v>
      </c>
      <c r="H16" s="76">
        <v>0</v>
      </c>
      <c r="I16" s="76">
        <f>+SUM(K16,+M16,+O16)</f>
        <v>88206</v>
      </c>
      <c r="J16" s="96">
        <f>IF($D16&gt;0,I16/$D16*100,"-")</f>
        <v>93.93210086897257</v>
      </c>
      <c r="K16" s="76">
        <v>31620</v>
      </c>
      <c r="L16" s="96">
        <f>IF($D16&gt;0,K16/$D16*100,"-")</f>
        <v>33.67268699948884</v>
      </c>
      <c r="M16" s="76">
        <v>0</v>
      </c>
      <c r="N16" s="96">
        <f>IF($D16&gt;0,M16/$D16*100,"-")</f>
        <v>0</v>
      </c>
      <c r="O16" s="76">
        <v>56586</v>
      </c>
      <c r="P16" s="76">
        <v>29611</v>
      </c>
      <c r="Q16" s="96">
        <f>IF($D16&gt;0,O16/$D16*100,"-")</f>
        <v>60.25941386948372</v>
      </c>
      <c r="R16" s="76">
        <v>1324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125944</v>
      </c>
      <c r="E17" s="76">
        <f>+SUM(G17,+H17)</f>
        <v>5496</v>
      </c>
      <c r="F17" s="96">
        <f>IF(D17&gt;0,E17/D17*100,"-")</f>
        <v>4.363844248237312</v>
      </c>
      <c r="G17" s="76">
        <v>5496</v>
      </c>
      <c r="H17" s="76">
        <v>0</v>
      </c>
      <c r="I17" s="76">
        <f>+SUM(K17,+M17,+O17)</f>
        <v>120448</v>
      </c>
      <c r="J17" s="96">
        <f>IF($D17&gt;0,I17/$D17*100,"-")</f>
        <v>95.63615575176269</v>
      </c>
      <c r="K17" s="76">
        <v>89869</v>
      </c>
      <c r="L17" s="96">
        <f>IF($D17&gt;0,K17/$D17*100,"-")</f>
        <v>71.35631709331132</v>
      </c>
      <c r="M17" s="76">
        <v>0</v>
      </c>
      <c r="N17" s="96">
        <f>IF($D17&gt;0,M17/$D17*100,"-")</f>
        <v>0</v>
      </c>
      <c r="O17" s="76">
        <v>30579</v>
      </c>
      <c r="P17" s="76">
        <v>18212</v>
      </c>
      <c r="Q17" s="96">
        <f>IF($D17&gt;0,O17/$D17*100,"-")</f>
        <v>24.279838658451375</v>
      </c>
      <c r="R17" s="76">
        <v>3358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175946</v>
      </c>
      <c r="E18" s="76">
        <f>+SUM(G18,+H18)</f>
        <v>5825</v>
      </c>
      <c r="F18" s="96">
        <f>IF(D18&gt;0,E18/D18*100,"-")</f>
        <v>3.310674866152115</v>
      </c>
      <c r="G18" s="76">
        <v>5825</v>
      </c>
      <c r="H18" s="76">
        <v>0</v>
      </c>
      <c r="I18" s="76">
        <f>+SUM(K18,+M18,+O18)</f>
        <v>170121</v>
      </c>
      <c r="J18" s="96">
        <f>IF($D18&gt;0,I18/$D18*100,"-")</f>
        <v>96.68932513384789</v>
      </c>
      <c r="K18" s="76">
        <v>154373</v>
      </c>
      <c r="L18" s="96">
        <f>IF($D18&gt;0,K18/$D18*100,"-")</f>
        <v>87.73885169313313</v>
      </c>
      <c r="M18" s="76">
        <v>0</v>
      </c>
      <c r="N18" s="96">
        <f>IF($D18&gt;0,M18/$D18*100,"-")</f>
        <v>0</v>
      </c>
      <c r="O18" s="76">
        <v>15748</v>
      </c>
      <c r="P18" s="76">
        <v>7267</v>
      </c>
      <c r="Q18" s="96">
        <f>IF($D18&gt;0,O18/$D18*100,"-")</f>
        <v>8.950473440714765</v>
      </c>
      <c r="R18" s="76">
        <v>1994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60245</v>
      </c>
      <c r="E19" s="76">
        <f>+SUM(G19,+H19)</f>
        <v>5510</v>
      </c>
      <c r="F19" s="96">
        <f>IF(D19&gt;0,E19/D19*100,"-")</f>
        <v>9.145987218856337</v>
      </c>
      <c r="G19" s="76">
        <v>5510</v>
      </c>
      <c r="H19" s="76">
        <v>0</v>
      </c>
      <c r="I19" s="76">
        <f>+SUM(K19,+M19,+O19)</f>
        <v>54735</v>
      </c>
      <c r="J19" s="96">
        <f>IF($D19&gt;0,I19/$D19*100,"-")</f>
        <v>90.85401278114367</v>
      </c>
      <c r="K19" s="76">
        <v>21956</v>
      </c>
      <c r="L19" s="96">
        <f>IF($D19&gt;0,K19/$D19*100,"-")</f>
        <v>36.444518217279445</v>
      </c>
      <c r="M19" s="76">
        <v>0</v>
      </c>
      <c r="N19" s="96">
        <f>IF($D19&gt;0,M19/$D19*100,"-")</f>
        <v>0</v>
      </c>
      <c r="O19" s="76">
        <v>32779</v>
      </c>
      <c r="P19" s="76">
        <v>19982</v>
      </c>
      <c r="Q19" s="96">
        <f>IF($D19&gt;0,O19/$D19*100,"-")</f>
        <v>54.40949456386422</v>
      </c>
      <c r="R19" s="76">
        <v>1437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69180</v>
      </c>
      <c r="E20" s="76">
        <f>+SUM(G20,+H20)</f>
        <v>10860</v>
      </c>
      <c r="F20" s="96">
        <f>IF(D20&gt;0,E20/D20*100,"-")</f>
        <v>15.69817866435386</v>
      </c>
      <c r="G20" s="76">
        <v>9791</v>
      </c>
      <c r="H20" s="76">
        <v>1069</v>
      </c>
      <c r="I20" s="76">
        <f>+SUM(K20,+M20,+O20)</f>
        <v>58320</v>
      </c>
      <c r="J20" s="96">
        <f>IF($D20&gt;0,I20/$D20*100,"-")</f>
        <v>84.30182133564614</v>
      </c>
      <c r="K20" s="76">
        <v>3375</v>
      </c>
      <c r="L20" s="96">
        <f>IF($D20&gt;0,K20/$D20*100,"-")</f>
        <v>4.878577623590633</v>
      </c>
      <c r="M20" s="76">
        <v>0</v>
      </c>
      <c r="N20" s="96">
        <f>IF($D20&gt;0,M20/$D20*100,"-")</f>
        <v>0</v>
      </c>
      <c r="O20" s="76">
        <v>54945</v>
      </c>
      <c r="P20" s="76">
        <v>26016</v>
      </c>
      <c r="Q20" s="96">
        <f>IF($D20&gt;0,O20/$D20*100,"-")</f>
        <v>79.42324371205551</v>
      </c>
      <c r="R20" s="76">
        <v>1180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159243</v>
      </c>
      <c r="E21" s="76">
        <f>+SUM(G21,+H21)</f>
        <v>1224</v>
      </c>
      <c r="F21" s="96">
        <f>IF(D21&gt;0,E21/D21*100,"-")</f>
        <v>0.7686366119703848</v>
      </c>
      <c r="G21" s="76">
        <v>1224</v>
      </c>
      <c r="H21" s="76">
        <v>0</v>
      </c>
      <c r="I21" s="76">
        <f>+SUM(K21,+M21,+O21)</f>
        <v>158019</v>
      </c>
      <c r="J21" s="96">
        <f>IF($D21&gt;0,I21/$D21*100,"-")</f>
        <v>99.23136338802962</v>
      </c>
      <c r="K21" s="76">
        <v>131768</v>
      </c>
      <c r="L21" s="96">
        <f>IF($D21&gt;0,K21/$D21*100,"-")</f>
        <v>82.74649435140006</v>
      </c>
      <c r="M21" s="76">
        <v>0</v>
      </c>
      <c r="N21" s="96">
        <f>IF($D21&gt;0,M21/$D21*100,"-")</f>
        <v>0</v>
      </c>
      <c r="O21" s="76">
        <v>26251</v>
      </c>
      <c r="P21" s="76">
        <v>26251</v>
      </c>
      <c r="Q21" s="96">
        <f>IF($D21&gt;0,O21/$D21*100,"-")</f>
        <v>16.484869036629554</v>
      </c>
      <c r="R21" s="76">
        <v>2697</v>
      </c>
      <c r="S21" s="70"/>
      <c r="T21" s="70" t="s">
        <v>90</v>
      </c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392676</v>
      </c>
      <c r="E22" s="76">
        <f>+SUM(G22,+H22)</f>
        <v>6135</v>
      </c>
      <c r="F22" s="96">
        <f>IF(D22&gt;0,E22/D22*100,"-")</f>
        <v>1.5623567521315282</v>
      </c>
      <c r="G22" s="76">
        <v>6135</v>
      </c>
      <c r="H22" s="76">
        <v>0</v>
      </c>
      <c r="I22" s="76">
        <f>+SUM(K22,+M22,+O22)</f>
        <v>386541</v>
      </c>
      <c r="J22" s="96">
        <f>IF($D22&gt;0,I22/$D22*100,"-")</f>
        <v>98.43764324786846</v>
      </c>
      <c r="K22" s="76">
        <v>311995</v>
      </c>
      <c r="L22" s="96">
        <f>IF($D22&gt;0,K22/$D22*100,"-")</f>
        <v>79.45354439792602</v>
      </c>
      <c r="M22" s="76">
        <v>0</v>
      </c>
      <c r="N22" s="96">
        <f>IF($D22&gt;0,M22/$D22*100,"-")</f>
        <v>0</v>
      </c>
      <c r="O22" s="76">
        <v>74546</v>
      </c>
      <c r="P22" s="76">
        <v>31079</v>
      </c>
      <c r="Q22" s="96">
        <f>IF($D22&gt;0,O22/$D22*100,"-")</f>
        <v>18.984098849942445</v>
      </c>
      <c r="R22" s="76">
        <v>6127</v>
      </c>
      <c r="S22" s="70"/>
      <c r="T22" s="70" t="s">
        <v>90</v>
      </c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21214</v>
      </c>
      <c r="E23" s="76">
        <f>+SUM(G23,+H23)</f>
        <v>3451</v>
      </c>
      <c r="F23" s="96">
        <f>IF(D23&gt;0,E23/D23*100,"-")</f>
        <v>16.267559159045913</v>
      </c>
      <c r="G23" s="76">
        <v>2956</v>
      </c>
      <c r="H23" s="76">
        <v>495</v>
      </c>
      <c r="I23" s="76">
        <f>+SUM(K23,+M23,+O23)</f>
        <v>17763</v>
      </c>
      <c r="J23" s="96">
        <f>IF($D23&gt;0,I23/$D23*100,"-")</f>
        <v>83.7324408409541</v>
      </c>
      <c r="K23" s="76">
        <v>0</v>
      </c>
      <c r="L23" s="96">
        <f>IF($D23&gt;0,K23/$D23*100,"-")</f>
        <v>0</v>
      </c>
      <c r="M23" s="76">
        <v>0</v>
      </c>
      <c r="N23" s="96">
        <f>IF($D23&gt;0,M23/$D23*100,"-")</f>
        <v>0</v>
      </c>
      <c r="O23" s="76">
        <v>17763</v>
      </c>
      <c r="P23" s="76">
        <v>5803</v>
      </c>
      <c r="Q23" s="96">
        <f>IF($D23&gt;0,O23/$D23*100,"-")</f>
        <v>83.7324408409541</v>
      </c>
      <c r="R23" s="76">
        <v>194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279896</v>
      </c>
      <c r="E24" s="76">
        <f>+SUM(G24,+H24)</f>
        <v>13543</v>
      </c>
      <c r="F24" s="96">
        <f>IF(D24&gt;0,E24/D24*100,"-")</f>
        <v>4.838582902220825</v>
      </c>
      <c r="G24" s="76">
        <v>13543</v>
      </c>
      <c r="H24" s="76">
        <v>0</v>
      </c>
      <c r="I24" s="76">
        <f>+SUM(K24,+M24,+O24)</f>
        <v>266353</v>
      </c>
      <c r="J24" s="96">
        <f>IF($D24&gt;0,I24/$D24*100,"-")</f>
        <v>95.16141709777918</v>
      </c>
      <c r="K24" s="76">
        <v>154068</v>
      </c>
      <c r="L24" s="96">
        <f>IF($D24&gt;0,K24/$D24*100,"-")</f>
        <v>55.04473090004859</v>
      </c>
      <c r="M24" s="76">
        <v>0</v>
      </c>
      <c r="N24" s="96">
        <f>IF($D24&gt;0,M24/$D24*100,"-")</f>
        <v>0</v>
      </c>
      <c r="O24" s="76">
        <v>112285</v>
      </c>
      <c r="P24" s="76">
        <v>34879</v>
      </c>
      <c r="Q24" s="96">
        <f>IF($D24&gt;0,O24/$D24*100,"-")</f>
        <v>40.11668619773058</v>
      </c>
      <c r="R24" s="76">
        <v>5280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159998</v>
      </c>
      <c r="E25" s="76">
        <f>+SUM(G25,+H25)</f>
        <v>3988</v>
      </c>
      <c r="F25" s="96">
        <f>IF(D25&gt;0,E25/D25*100,"-")</f>
        <v>2.492531156639458</v>
      </c>
      <c r="G25" s="76">
        <v>3988</v>
      </c>
      <c r="H25" s="76">
        <v>0</v>
      </c>
      <c r="I25" s="76">
        <f>+SUM(K25,+M25,+O25)</f>
        <v>156010</v>
      </c>
      <c r="J25" s="96">
        <f>IF($D25&gt;0,I25/$D25*100,"-")</f>
        <v>97.50746884336054</v>
      </c>
      <c r="K25" s="76">
        <v>104289</v>
      </c>
      <c r="L25" s="96">
        <f>IF($D25&gt;0,K25/$D25*100,"-")</f>
        <v>65.18143976799709</v>
      </c>
      <c r="M25" s="76">
        <v>0</v>
      </c>
      <c r="N25" s="96">
        <f>IF($D25&gt;0,M25/$D25*100,"-")</f>
        <v>0</v>
      </c>
      <c r="O25" s="76">
        <v>51721</v>
      </c>
      <c r="P25" s="76">
        <v>47137</v>
      </c>
      <c r="Q25" s="96">
        <f>IF($D25&gt;0,O25/$D25*100,"-")</f>
        <v>32.326029075363444</v>
      </c>
      <c r="R25" s="76">
        <v>1752</v>
      </c>
      <c r="S25" s="70"/>
      <c r="T25" s="70" t="s">
        <v>90</v>
      </c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188045</v>
      </c>
      <c r="E26" s="76">
        <f>+SUM(G26,+H26)</f>
        <v>2060</v>
      </c>
      <c r="F26" s="96">
        <f>IF(D26&gt;0,E26/D26*100,"-")</f>
        <v>1.095482464303757</v>
      </c>
      <c r="G26" s="76">
        <v>2060</v>
      </c>
      <c r="H26" s="76">
        <v>0</v>
      </c>
      <c r="I26" s="76">
        <f>+SUM(K26,+M26,+O26)</f>
        <v>185985</v>
      </c>
      <c r="J26" s="96">
        <f>IF($D26&gt;0,I26/$D26*100,"-")</f>
        <v>98.90451753569624</v>
      </c>
      <c r="K26" s="76">
        <v>169749</v>
      </c>
      <c r="L26" s="96">
        <f>IF($D26&gt;0,K26/$D26*100,"-")</f>
        <v>90.27041399664974</v>
      </c>
      <c r="M26" s="76">
        <v>0</v>
      </c>
      <c r="N26" s="96">
        <f>IF($D26&gt;0,M26/$D26*100,"-")</f>
        <v>0</v>
      </c>
      <c r="O26" s="76">
        <v>16236</v>
      </c>
      <c r="P26" s="76">
        <v>7449</v>
      </c>
      <c r="Q26" s="96">
        <f>IF($D26&gt;0,O26/$D26*100,"-")</f>
        <v>8.634103539046505</v>
      </c>
      <c r="R26" s="76">
        <v>4229</v>
      </c>
      <c r="S26" s="70"/>
      <c r="T26" s="70" t="s">
        <v>90</v>
      </c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135016</v>
      </c>
      <c r="E27" s="76">
        <f>+SUM(G27,+H27)</f>
        <v>2254</v>
      </c>
      <c r="F27" s="96">
        <f>IF(D27&gt;0,E27/D27*100,"-")</f>
        <v>1.6694317710493571</v>
      </c>
      <c r="G27" s="76">
        <v>2254</v>
      </c>
      <c r="H27" s="76">
        <v>0</v>
      </c>
      <c r="I27" s="76">
        <f>+SUM(K27,+M27,+O27)</f>
        <v>132762</v>
      </c>
      <c r="J27" s="96">
        <f>IF($D27&gt;0,I27/$D27*100,"-")</f>
        <v>98.33056822895064</v>
      </c>
      <c r="K27" s="76">
        <v>103831</v>
      </c>
      <c r="L27" s="96">
        <f>IF($D27&gt;0,K27/$D27*100,"-")</f>
        <v>76.90273745333886</v>
      </c>
      <c r="M27" s="76">
        <v>1586</v>
      </c>
      <c r="N27" s="96">
        <f>IF($D27&gt;0,M27/$D27*100,"-")</f>
        <v>1.1746755940036737</v>
      </c>
      <c r="O27" s="76">
        <v>27345</v>
      </c>
      <c r="P27" s="76">
        <v>11905</v>
      </c>
      <c r="Q27" s="96">
        <f>IF($D27&gt;0,O27/$D27*100,"-")</f>
        <v>20.253155181608108</v>
      </c>
      <c r="R27" s="76">
        <v>1249</v>
      </c>
      <c r="S27" s="70"/>
      <c r="T27" s="70" t="s">
        <v>90</v>
      </c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36342</v>
      </c>
      <c r="E28" s="76">
        <f>+SUM(G28,+H28)</f>
        <v>9573</v>
      </c>
      <c r="F28" s="96">
        <f>IF(D28&gt;0,E28/D28*100,"-")</f>
        <v>26.341423146772332</v>
      </c>
      <c r="G28" s="76">
        <v>9563</v>
      </c>
      <c r="H28" s="76">
        <v>10</v>
      </c>
      <c r="I28" s="76">
        <f>+SUM(K28,+M28,+O28)</f>
        <v>26769</v>
      </c>
      <c r="J28" s="96">
        <f>IF($D28&gt;0,I28/$D28*100,"-")</f>
        <v>73.65857685322767</v>
      </c>
      <c r="K28" s="76">
        <v>0</v>
      </c>
      <c r="L28" s="96">
        <f>IF($D28&gt;0,K28/$D28*100,"-")</f>
        <v>0</v>
      </c>
      <c r="M28" s="76">
        <v>0</v>
      </c>
      <c r="N28" s="96">
        <f>IF($D28&gt;0,M28/$D28*100,"-")</f>
        <v>0</v>
      </c>
      <c r="O28" s="76">
        <v>26769</v>
      </c>
      <c r="P28" s="76">
        <v>8549</v>
      </c>
      <c r="Q28" s="96">
        <f>IF($D28&gt;0,O28/$D28*100,"-")</f>
        <v>73.65857685322767</v>
      </c>
      <c r="R28" s="76">
        <v>521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106617</v>
      </c>
      <c r="E29" s="76">
        <f>+SUM(G29,+H29)</f>
        <v>4586</v>
      </c>
      <c r="F29" s="96">
        <f>IF(D29&gt;0,E29/D29*100,"-")</f>
        <v>4.301377829051653</v>
      </c>
      <c r="G29" s="76">
        <v>4586</v>
      </c>
      <c r="H29" s="76">
        <v>0</v>
      </c>
      <c r="I29" s="76">
        <f>+SUM(K29,+M29,+O29)</f>
        <v>102031</v>
      </c>
      <c r="J29" s="96">
        <f>IF($D29&gt;0,I29/$D29*100,"-")</f>
        <v>95.69862217094834</v>
      </c>
      <c r="K29" s="76">
        <v>51765</v>
      </c>
      <c r="L29" s="96">
        <f>IF($D29&gt;0,K29/$D29*100,"-")</f>
        <v>48.55229466220209</v>
      </c>
      <c r="M29" s="76">
        <v>0</v>
      </c>
      <c r="N29" s="96">
        <f>IF($D29&gt;0,M29/$D29*100,"-")</f>
        <v>0</v>
      </c>
      <c r="O29" s="76">
        <v>50266</v>
      </c>
      <c r="P29" s="76">
        <v>19837</v>
      </c>
      <c r="Q29" s="96">
        <f>IF($D29&gt;0,O29/$D29*100,"-")</f>
        <v>47.14632750874626</v>
      </c>
      <c r="R29" s="76">
        <v>1255</v>
      </c>
      <c r="S29" s="70"/>
      <c r="T29" s="70" t="s">
        <v>90</v>
      </c>
      <c r="U29" s="70"/>
      <c r="V29" s="70"/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90085</v>
      </c>
      <c r="E30" s="76">
        <f>+SUM(G30,+H30)</f>
        <v>5058</v>
      </c>
      <c r="F30" s="96">
        <f>IF(D30&gt;0,E30/D30*100,"-")</f>
        <v>5.614697230393517</v>
      </c>
      <c r="G30" s="76">
        <v>5058</v>
      </c>
      <c r="H30" s="76">
        <v>0</v>
      </c>
      <c r="I30" s="76">
        <f>+SUM(K30,+M30,+O30)</f>
        <v>85027</v>
      </c>
      <c r="J30" s="96">
        <f>IF($D30&gt;0,I30/$D30*100,"-")</f>
        <v>94.38530276960648</v>
      </c>
      <c r="K30" s="76">
        <v>38834</v>
      </c>
      <c r="L30" s="96">
        <f>IF($D30&gt;0,K30/$D30*100,"-")</f>
        <v>43.10817561192207</v>
      </c>
      <c r="M30" s="76">
        <v>0</v>
      </c>
      <c r="N30" s="96">
        <f>IF($D30&gt;0,M30/$D30*100,"-")</f>
        <v>0</v>
      </c>
      <c r="O30" s="76">
        <v>46193</v>
      </c>
      <c r="P30" s="76">
        <v>12934</v>
      </c>
      <c r="Q30" s="96">
        <f>IF($D30&gt;0,O30/$D30*100,"-")</f>
        <v>51.27712715768441</v>
      </c>
      <c r="R30" s="76">
        <v>751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49464</v>
      </c>
      <c r="E31" s="76">
        <f>+SUM(G31,+H31)</f>
        <v>14714</v>
      </c>
      <c r="F31" s="96">
        <f>IF(D31&gt;0,E31/D31*100,"-")</f>
        <v>29.746886624615883</v>
      </c>
      <c r="G31" s="76">
        <v>14273</v>
      </c>
      <c r="H31" s="76">
        <v>441</v>
      </c>
      <c r="I31" s="76">
        <f>+SUM(K31,+M31,+O31)</f>
        <v>34750</v>
      </c>
      <c r="J31" s="96">
        <f>IF($D31&gt;0,I31/$D31*100,"-")</f>
        <v>70.25311337538412</v>
      </c>
      <c r="K31" s="76">
        <v>3294</v>
      </c>
      <c r="L31" s="96">
        <f>IF($D31&gt;0,K31/$D31*100,"-")</f>
        <v>6.6593886462882095</v>
      </c>
      <c r="M31" s="76">
        <v>0</v>
      </c>
      <c r="N31" s="96">
        <f>IF($D31&gt;0,M31/$D31*100,"-")</f>
        <v>0</v>
      </c>
      <c r="O31" s="76">
        <v>31456</v>
      </c>
      <c r="P31" s="76">
        <v>9454</v>
      </c>
      <c r="Q31" s="96">
        <f>IF($D31&gt;0,O31/$D31*100,"-")</f>
        <v>63.59372472909591</v>
      </c>
      <c r="R31" s="76">
        <v>356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159965</v>
      </c>
      <c r="E32" s="76">
        <f>+SUM(G32,+H32)</f>
        <v>492</v>
      </c>
      <c r="F32" s="96">
        <f>IF(D32&gt;0,E32/D32*100,"-")</f>
        <v>0.3075672803425749</v>
      </c>
      <c r="G32" s="76">
        <v>492</v>
      </c>
      <c r="H32" s="76">
        <v>0</v>
      </c>
      <c r="I32" s="76">
        <f>+SUM(K32,+M32,+O32)</f>
        <v>159473</v>
      </c>
      <c r="J32" s="96">
        <f>IF($D32&gt;0,I32/$D32*100,"-")</f>
        <v>99.69243271965742</v>
      </c>
      <c r="K32" s="76">
        <v>152112</v>
      </c>
      <c r="L32" s="96">
        <f>IF($D32&gt;0,K32/$D32*100,"-")</f>
        <v>95.09080111274342</v>
      </c>
      <c r="M32" s="76">
        <v>0</v>
      </c>
      <c r="N32" s="96">
        <f>IF($D32&gt;0,M32/$D32*100,"-")</f>
        <v>0</v>
      </c>
      <c r="O32" s="76">
        <v>7361</v>
      </c>
      <c r="P32" s="76">
        <v>570</v>
      </c>
      <c r="Q32" s="96">
        <f>IF($D32&gt;0,O32/$D32*100,"-")</f>
        <v>4.601631606914013</v>
      </c>
      <c r="R32" s="76">
        <v>3758</v>
      </c>
      <c r="S32" s="70"/>
      <c r="T32" s="70" t="s">
        <v>90</v>
      </c>
      <c r="U32" s="70"/>
      <c r="V32" s="70"/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87134</v>
      </c>
      <c r="E33" s="76">
        <f>+SUM(G33,+H33)</f>
        <v>5403</v>
      </c>
      <c r="F33" s="96">
        <f>IF(D33&gt;0,E33/D33*100,"-")</f>
        <v>6.200794179080496</v>
      </c>
      <c r="G33" s="76">
        <v>5403</v>
      </c>
      <c r="H33" s="76">
        <v>0</v>
      </c>
      <c r="I33" s="76">
        <f>+SUM(K33,+M33,+O33)</f>
        <v>81731</v>
      </c>
      <c r="J33" s="96">
        <f>IF($D33&gt;0,I33/$D33*100,"-")</f>
        <v>93.79920582091951</v>
      </c>
      <c r="K33" s="76">
        <v>74621</v>
      </c>
      <c r="L33" s="96">
        <f>IF($D33&gt;0,K33/$D33*100,"-")</f>
        <v>85.63936006610507</v>
      </c>
      <c r="M33" s="76">
        <v>0</v>
      </c>
      <c r="N33" s="96">
        <f>IF($D33&gt;0,M33/$D33*100,"-")</f>
        <v>0</v>
      </c>
      <c r="O33" s="76">
        <v>7110</v>
      </c>
      <c r="P33" s="76">
        <v>3314</v>
      </c>
      <c r="Q33" s="96">
        <f>IF($D33&gt;0,O33/$D33*100,"-")</f>
        <v>8.159845754814423</v>
      </c>
      <c r="R33" s="76">
        <v>1182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60670</v>
      </c>
      <c r="E34" s="76">
        <f>+SUM(G34,+H34)</f>
        <v>4082</v>
      </c>
      <c r="F34" s="96">
        <f>IF(D34&gt;0,E34/D34*100,"-")</f>
        <v>6.728201747156749</v>
      </c>
      <c r="G34" s="76">
        <v>4082</v>
      </c>
      <c r="H34" s="76">
        <v>0</v>
      </c>
      <c r="I34" s="76">
        <f>+SUM(K34,+M34,+O34)</f>
        <v>56588</v>
      </c>
      <c r="J34" s="96">
        <f>IF($D34&gt;0,I34/$D34*100,"-")</f>
        <v>93.27179825284325</v>
      </c>
      <c r="K34" s="76">
        <v>40740</v>
      </c>
      <c r="L34" s="96">
        <f>IF($D34&gt;0,K34/$D34*100,"-")</f>
        <v>67.15015658480303</v>
      </c>
      <c r="M34" s="76">
        <v>0</v>
      </c>
      <c r="N34" s="96">
        <f>IF($D34&gt;0,M34/$D34*100,"-")</f>
        <v>0</v>
      </c>
      <c r="O34" s="76">
        <v>15848</v>
      </c>
      <c r="P34" s="76">
        <v>11037</v>
      </c>
      <c r="Q34" s="96">
        <f>IF($D34&gt;0,O34/$D34*100,"-")</f>
        <v>26.12164166804022</v>
      </c>
      <c r="R34" s="76">
        <v>506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75300</v>
      </c>
      <c r="E35" s="76">
        <f>+SUM(G35,+H35)</f>
        <v>6510</v>
      </c>
      <c r="F35" s="96">
        <f>IF(D35&gt;0,E35/D35*100,"-")</f>
        <v>8.645418326693227</v>
      </c>
      <c r="G35" s="76">
        <v>6510</v>
      </c>
      <c r="H35" s="76">
        <v>0</v>
      </c>
      <c r="I35" s="76">
        <f>+SUM(K35,+M35,+O35)</f>
        <v>68790</v>
      </c>
      <c r="J35" s="96">
        <f>IF($D35&gt;0,I35/$D35*100,"-")</f>
        <v>91.35458167330678</v>
      </c>
      <c r="K35" s="76">
        <v>18242</v>
      </c>
      <c r="L35" s="96">
        <f>IF($D35&gt;0,K35/$D35*100,"-")</f>
        <v>24.225763612217797</v>
      </c>
      <c r="M35" s="76">
        <v>0</v>
      </c>
      <c r="N35" s="96">
        <f>IF($D35&gt;0,M35/$D35*100,"-")</f>
        <v>0</v>
      </c>
      <c r="O35" s="76">
        <v>50548</v>
      </c>
      <c r="P35" s="76">
        <v>32143</v>
      </c>
      <c r="Q35" s="96">
        <f>IF($D35&gt;0,O35/$D35*100,"-")</f>
        <v>67.12881806108898</v>
      </c>
      <c r="R35" s="76">
        <v>1623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88998</v>
      </c>
      <c r="E36" s="76">
        <f>+SUM(G36,+H36)</f>
        <v>705</v>
      </c>
      <c r="F36" s="96">
        <f>IF(D36&gt;0,E36/D36*100,"-")</f>
        <v>0.7921526326434302</v>
      </c>
      <c r="G36" s="76">
        <v>705</v>
      </c>
      <c r="H36" s="76">
        <v>0</v>
      </c>
      <c r="I36" s="76">
        <f>+SUM(K36,+M36,+O36)</f>
        <v>88293</v>
      </c>
      <c r="J36" s="96">
        <f>IF($D36&gt;0,I36/$D36*100,"-")</f>
        <v>99.20784736735658</v>
      </c>
      <c r="K36" s="76">
        <v>70751</v>
      </c>
      <c r="L36" s="96">
        <f>IF($D36&gt;0,K36/$D36*100,"-")</f>
        <v>79.49729207397918</v>
      </c>
      <c r="M36" s="76">
        <v>0</v>
      </c>
      <c r="N36" s="96">
        <f>IF($D36&gt;0,M36/$D36*100,"-")</f>
        <v>0</v>
      </c>
      <c r="O36" s="76">
        <v>17542</v>
      </c>
      <c r="P36" s="76">
        <v>13342</v>
      </c>
      <c r="Q36" s="96">
        <f>IF($D36&gt;0,O36/$D36*100,"-")</f>
        <v>19.71055529337738</v>
      </c>
      <c r="R36" s="76">
        <v>1041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59852</v>
      </c>
      <c r="E37" s="76">
        <f>+SUM(G37,+H37)</f>
        <v>298</v>
      </c>
      <c r="F37" s="96">
        <f>IF(D37&gt;0,E37/D37*100,"-")</f>
        <v>0.4978948071910713</v>
      </c>
      <c r="G37" s="76">
        <v>298</v>
      </c>
      <c r="H37" s="76">
        <v>0</v>
      </c>
      <c r="I37" s="76">
        <f>+SUM(K37,+M37,+O37)</f>
        <v>59554</v>
      </c>
      <c r="J37" s="96">
        <f>IF($D37&gt;0,I37/$D37*100,"-")</f>
        <v>99.50210519280893</v>
      </c>
      <c r="K37" s="76">
        <v>50951</v>
      </c>
      <c r="L37" s="96">
        <f>IF($D37&gt;0,K37/$D37*100,"-")</f>
        <v>85.12831651406803</v>
      </c>
      <c r="M37" s="76">
        <v>0</v>
      </c>
      <c r="N37" s="96">
        <f>IF($D37&gt;0,M37/$D37*100,"-")</f>
        <v>0</v>
      </c>
      <c r="O37" s="76">
        <v>8603</v>
      </c>
      <c r="P37" s="76">
        <v>5408</v>
      </c>
      <c r="Q37" s="96">
        <f>IF($D37&gt;0,O37/$D37*100,"-")</f>
        <v>14.373788678740896</v>
      </c>
      <c r="R37" s="76">
        <v>605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49898</v>
      </c>
      <c r="E38" s="76">
        <f>+SUM(G38,+H38)</f>
        <v>4169</v>
      </c>
      <c r="F38" s="96">
        <f>IF(D38&gt;0,E38/D38*100,"-")</f>
        <v>8.35504429035232</v>
      </c>
      <c r="G38" s="76">
        <v>4169</v>
      </c>
      <c r="H38" s="76">
        <v>0</v>
      </c>
      <c r="I38" s="76">
        <f>+SUM(K38,+M38,+O38)</f>
        <v>45729</v>
      </c>
      <c r="J38" s="96">
        <f>IF($D38&gt;0,I38/$D38*100,"-")</f>
        <v>91.64495570964768</v>
      </c>
      <c r="K38" s="76">
        <v>23790</v>
      </c>
      <c r="L38" s="96">
        <f>IF($D38&gt;0,K38/$D38*100,"-")</f>
        <v>47.67726161369193</v>
      </c>
      <c r="M38" s="76">
        <v>0</v>
      </c>
      <c r="N38" s="96">
        <f>IF($D38&gt;0,M38/$D38*100,"-")</f>
        <v>0</v>
      </c>
      <c r="O38" s="76">
        <v>21939</v>
      </c>
      <c r="P38" s="76">
        <v>21138</v>
      </c>
      <c r="Q38" s="96">
        <f>IF($D38&gt;0,O38/$D38*100,"-")</f>
        <v>43.96769409595575</v>
      </c>
      <c r="R38" s="76">
        <v>1668</v>
      </c>
      <c r="S38" s="70" t="s">
        <v>90</v>
      </c>
      <c r="T38" s="70"/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43786</v>
      </c>
      <c r="E39" s="76">
        <f>+SUM(G39,+H39)</f>
        <v>13449</v>
      </c>
      <c r="F39" s="96">
        <f>IF(D39&gt;0,E39/D39*100,"-")</f>
        <v>30.715297126935546</v>
      </c>
      <c r="G39" s="76">
        <v>13449</v>
      </c>
      <c r="H39" s="76">
        <v>0</v>
      </c>
      <c r="I39" s="76">
        <f>+SUM(K39,+M39,+O39)</f>
        <v>30337</v>
      </c>
      <c r="J39" s="96">
        <f>IF($D39&gt;0,I39/$D39*100,"-")</f>
        <v>69.28470287306445</v>
      </c>
      <c r="K39" s="76">
        <v>0</v>
      </c>
      <c r="L39" s="96">
        <f>IF($D39&gt;0,K39/$D39*100,"-")</f>
        <v>0</v>
      </c>
      <c r="M39" s="76">
        <v>0</v>
      </c>
      <c r="N39" s="96">
        <f>IF($D39&gt;0,M39/$D39*100,"-")</f>
        <v>0</v>
      </c>
      <c r="O39" s="76">
        <v>30337</v>
      </c>
      <c r="P39" s="76">
        <v>11989</v>
      </c>
      <c r="Q39" s="96">
        <f>IF($D39&gt;0,O39/$D39*100,"-")</f>
        <v>69.28470287306445</v>
      </c>
      <c r="R39" s="76">
        <v>412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40570</v>
      </c>
      <c r="E40" s="76">
        <f>+SUM(G40,+H40)</f>
        <v>7609</v>
      </c>
      <c r="F40" s="96">
        <f>IF(D40&gt;0,E40/D40*100,"-")</f>
        <v>18.755237860488045</v>
      </c>
      <c r="G40" s="76">
        <v>7134</v>
      </c>
      <c r="H40" s="76">
        <v>475</v>
      </c>
      <c r="I40" s="76">
        <f>+SUM(K40,+M40,+O40)</f>
        <v>32961</v>
      </c>
      <c r="J40" s="96">
        <f>IF($D40&gt;0,I40/$D40*100,"-")</f>
        <v>81.24476213951195</v>
      </c>
      <c r="K40" s="76">
        <v>0</v>
      </c>
      <c r="L40" s="96">
        <f>IF($D40&gt;0,K40/$D40*100,"-")</f>
        <v>0</v>
      </c>
      <c r="M40" s="76">
        <v>0</v>
      </c>
      <c r="N40" s="96">
        <f>IF($D40&gt;0,M40/$D40*100,"-")</f>
        <v>0</v>
      </c>
      <c r="O40" s="76">
        <v>32961</v>
      </c>
      <c r="P40" s="76">
        <v>14848</v>
      </c>
      <c r="Q40" s="96">
        <f>IF($D40&gt;0,O40/$D40*100,"-")</f>
        <v>81.24476213951195</v>
      </c>
      <c r="R40" s="76">
        <v>469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85490</v>
      </c>
      <c r="E41" s="76">
        <f>+SUM(G41,+H41)</f>
        <v>9542</v>
      </c>
      <c r="F41" s="96">
        <f>IF(D41&gt;0,E41/D41*100,"-")</f>
        <v>11.161539361328812</v>
      </c>
      <c r="G41" s="76">
        <v>9542</v>
      </c>
      <c r="H41" s="76">
        <v>0</v>
      </c>
      <c r="I41" s="76">
        <f>+SUM(K41,+M41,+O41)</f>
        <v>75948</v>
      </c>
      <c r="J41" s="96">
        <f>IF($D41&gt;0,I41/$D41*100,"-")</f>
        <v>88.8384606386712</v>
      </c>
      <c r="K41" s="76">
        <v>19848</v>
      </c>
      <c r="L41" s="96">
        <f>IF($D41&gt;0,K41/$D41*100,"-")</f>
        <v>23.216750497134168</v>
      </c>
      <c r="M41" s="76">
        <v>0</v>
      </c>
      <c r="N41" s="96">
        <f>IF($D41&gt;0,M41/$D41*100,"-")</f>
        <v>0</v>
      </c>
      <c r="O41" s="76">
        <v>56100</v>
      </c>
      <c r="P41" s="76">
        <v>21444</v>
      </c>
      <c r="Q41" s="96">
        <f>IF($D41&gt;0,O41/$D41*100,"-")</f>
        <v>65.62171014153702</v>
      </c>
      <c r="R41" s="76">
        <v>1045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57955</v>
      </c>
      <c r="E42" s="76">
        <f>+SUM(G42,+H42)</f>
        <v>9574</v>
      </c>
      <c r="F42" s="96">
        <f>IF(D42&gt;0,E42/D42*100,"-")</f>
        <v>16.519713570873954</v>
      </c>
      <c r="G42" s="76">
        <v>9574</v>
      </c>
      <c r="H42" s="76">
        <v>0</v>
      </c>
      <c r="I42" s="76">
        <f>+SUM(K42,+M42,+O42)</f>
        <v>48381</v>
      </c>
      <c r="J42" s="96">
        <f>IF($D42&gt;0,I42/$D42*100,"-")</f>
        <v>83.48028642912605</v>
      </c>
      <c r="K42" s="76">
        <v>0</v>
      </c>
      <c r="L42" s="96">
        <f>IF($D42&gt;0,K42/$D42*100,"-")</f>
        <v>0</v>
      </c>
      <c r="M42" s="76">
        <v>0</v>
      </c>
      <c r="N42" s="96">
        <f>IF($D42&gt;0,M42/$D42*100,"-")</f>
        <v>0</v>
      </c>
      <c r="O42" s="76">
        <v>48381</v>
      </c>
      <c r="P42" s="76">
        <v>28206</v>
      </c>
      <c r="Q42" s="96">
        <f>IF($D42&gt;0,O42/$D42*100,"-")</f>
        <v>83.48028642912605</v>
      </c>
      <c r="R42" s="76">
        <v>793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42379</v>
      </c>
      <c r="E43" s="76">
        <f>+SUM(G43,+H43)</f>
        <v>6663</v>
      </c>
      <c r="F43" s="96">
        <f>IF(D43&gt;0,E43/D43*100,"-")</f>
        <v>15.722409684041624</v>
      </c>
      <c r="G43" s="76">
        <v>6571</v>
      </c>
      <c r="H43" s="76">
        <v>92</v>
      </c>
      <c r="I43" s="76">
        <f>+SUM(K43,+M43,+O43)</f>
        <v>35716</v>
      </c>
      <c r="J43" s="96">
        <f>IF($D43&gt;0,I43/$D43*100,"-")</f>
        <v>84.27759031595838</v>
      </c>
      <c r="K43" s="76">
        <v>0</v>
      </c>
      <c r="L43" s="96">
        <f>IF($D43&gt;0,K43/$D43*100,"-")</f>
        <v>0</v>
      </c>
      <c r="M43" s="76">
        <v>0</v>
      </c>
      <c r="N43" s="96">
        <f>IF($D43&gt;0,M43/$D43*100,"-")</f>
        <v>0</v>
      </c>
      <c r="O43" s="76">
        <v>35716</v>
      </c>
      <c r="P43" s="76">
        <v>14775</v>
      </c>
      <c r="Q43" s="96">
        <f>IF($D43&gt;0,O43/$D43*100,"-")</f>
        <v>84.27759031595838</v>
      </c>
      <c r="R43" s="76">
        <v>576</v>
      </c>
      <c r="S43" s="70" t="s">
        <v>90</v>
      </c>
      <c r="T43" s="70"/>
      <c r="U43" s="70"/>
      <c r="V43" s="70"/>
      <c r="W43" s="70"/>
      <c r="X43" s="70" t="s">
        <v>90</v>
      </c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21392</v>
      </c>
      <c r="E44" s="76">
        <f>+SUM(G44,+H44)</f>
        <v>1270</v>
      </c>
      <c r="F44" s="96">
        <f>IF(D44&gt;0,E44/D44*100,"-")</f>
        <v>5.93679880329095</v>
      </c>
      <c r="G44" s="76">
        <v>1270</v>
      </c>
      <c r="H44" s="76">
        <v>0</v>
      </c>
      <c r="I44" s="76">
        <f>+SUM(K44,+M44,+O44)</f>
        <v>20122</v>
      </c>
      <c r="J44" s="96">
        <f>IF($D44&gt;0,I44/$D44*100,"-")</f>
        <v>94.06320119670904</v>
      </c>
      <c r="K44" s="76">
        <v>18083</v>
      </c>
      <c r="L44" s="96">
        <f>IF($D44&gt;0,K44/$D44*100,"-")</f>
        <v>84.53160059835453</v>
      </c>
      <c r="M44" s="76">
        <v>0</v>
      </c>
      <c r="N44" s="96">
        <f>IF($D44&gt;0,M44/$D44*100,"-")</f>
        <v>0</v>
      </c>
      <c r="O44" s="76">
        <v>2039</v>
      </c>
      <c r="P44" s="76">
        <v>1194</v>
      </c>
      <c r="Q44" s="96">
        <f>IF($D44&gt;0,O44/$D44*100,"-")</f>
        <v>9.531600598354526</v>
      </c>
      <c r="R44" s="76">
        <v>272</v>
      </c>
      <c r="S44" s="70" t="s">
        <v>90</v>
      </c>
      <c r="T44" s="70"/>
      <c r="U44" s="70"/>
      <c r="V44" s="70"/>
      <c r="W44" s="70" t="s">
        <v>90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23354</v>
      </c>
      <c r="E45" s="76">
        <f>+SUM(G45,+H45)</f>
        <v>468</v>
      </c>
      <c r="F45" s="96">
        <f>IF(D45&gt;0,E45/D45*100,"-")</f>
        <v>2.003939367988353</v>
      </c>
      <c r="G45" s="76">
        <v>468</v>
      </c>
      <c r="H45" s="76">
        <v>0</v>
      </c>
      <c r="I45" s="76">
        <f>+SUM(K45,+M45,+O45)</f>
        <v>22886</v>
      </c>
      <c r="J45" s="96">
        <f>IF($D45&gt;0,I45/$D45*100,"-")</f>
        <v>97.99606063201165</v>
      </c>
      <c r="K45" s="76">
        <v>19527</v>
      </c>
      <c r="L45" s="96">
        <f>IF($D45&gt;0,K45/$D45*100,"-")</f>
        <v>83.6130855527961</v>
      </c>
      <c r="M45" s="76">
        <v>0</v>
      </c>
      <c r="N45" s="96">
        <f>IF($D45&gt;0,M45/$D45*100,"-")</f>
        <v>0</v>
      </c>
      <c r="O45" s="76">
        <v>3359</v>
      </c>
      <c r="P45" s="76">
        <v>1567</v>
      </c>
      <c r="Q45" s="96">
        <f>IF($D45&gt;0,O45/$D45*100,"-")</f>
        <v>14.382975079215552</v>
      </c>
      <c r="R45" s="76">
        <v>225</v>
      </c>
      <c r="S45" s="70"/>
      <c r="T45" s="70"/>
      <c r="U45" s="70"/>
      <c r="V45" s="70" t="s">
        <v>90</v>
      </c>
      <c r="W45" s="70"/>
      <c r="X45" s="70"/>
      <c r="Y45" s="70"/>
      <c r="Z45" s="70" t="s">
        <v>90</v>
      </c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6638</v>
      </c>
      <c r="E46" s="76">
        <f>+SUM(G46,+H46)</f>
        <v>528</v>
      </c>
      <c r="F46" s="96">
        <f>IF(D46&gt;0,E46/D46*100,"-")</f>
        <v>7.954203073214823</v>
      </c>
      <c r="G46" s="76">
        <v>528</v>
      </c>
      <c r="H46" s="76">
        <v>0</v>
      </c>
      <c r="I46" s="76">
        <f>+SUM(K46,+M46,+O46)</f>
        <v>6110</v>
      </c>
      <c r="J46" s="96">
        <f>IF($D46&gt;0,I46/$D46*100,"-")</f>
        <v>92.04579692678517</v>
      </c>
      <c r="K46" s="76">
        <v>0</v>
      </c>
      <c r="L46" s="96">
        <f>IF($D46&gt;0,K46/$D46*100,"-")</f>
        <v>0</v>
      </c>
      <c r="M46" s="76">
        <v>0</v>
      </c>
      <c r="N46" s="96">
        <f>IF($D46&gt;0,M46/$D46*100,"-")</f>
        <v>0</v>
      </c>
      <c r="O46" s="76">
        <v>6110</v>
      </c>
      <c r="P46" s="76">
        <v>2887</v>
      </c>
      <c r="Q46" s="96">
        <f>IF($D46&gt;0,O46/$D46*100,"-")</f>
        <v>92.04579692678517</v>
      </c>
      <c r="R46" s="76">
        <v>114</v>
      </c>
      <c r="S46" s="70" t="s">
        <v>90</v>
      </c>
      <c r="T46" s="70"/>
      <c r="U46" s="70"/>
      <c r="V46" s="70"/>
      <c r="W46" s="70" t="s">
        <v>90</v>
      </c>
      <c r="X46" s="70"/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16390</v>
      </c>
      <c r="E47" s="76">
        <f>+SUM(G47,+H47)</f>
        <v>2254</v>
      </c>
      <c r="F47" s="96">
        <f>IF(D47&gt;0,E47/D47*100,"-")</f>
        <v>13.7522879804759</v>
      </c>
      <c r="G47" s="76">
        <v>2181</v>
      </c>
      <c r="H47" s="76">
        <v>73</v>
      </c>
      <c r="I47" s="76">
        <f>+SUM(K47,+M47,+O47)</f>
        <v>14136</v>
      </c>
      <c r="J47" s="96">
        <f>IF($D47&gt;0,I47/$D47*100,"-")</f>
        <v>86.2477120195241</v>
      </c>
      <c r="K47" s="76">
        <v>0</v>
      </c>
      <c r="L47" s="96">
        <f>IF($D47&gt;0,K47/$D47*100,"-")</f>
        <v>0</v>
      </c>
      <c r="M47" s="76">
        <v>0</v>
      </c>
      <c r="N47" s="96">
        <f>IF($D47&gt;0,M47/$D47*100,"-")</f>
        <v>0</v>
      </c>
      <c r="O47" s="76">
        <v>14136</v>
      </c>
      <c r="P47" s="76">
        <v>6422</v>
      </c>
      <c r="Q47" s="96">
        <f>IF($D47&gt;0,O47/$D47*100,"-")</f>
        <v>86.2477120195241</v>
      </c>
      <c r="R47" s="76">
        <v>325</v>
      </c>
      <c r="S47" s="70" t="s">
        <v>90</v>
      </c>
      <c r="T47" s="70"/>
      <c r="U47" s="70"/>
      <c r="V47" s="70"/>
      <c r="W47" s="70" t="s">
        <v>90</v>
      </c>
      <c r="X47" s="70"/>
      <c r="Y47" s="70"/>
      <c r="Z47" s="70"/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15704</v>
      </c>
      <c r="E48" s="76">
        <f>+SUM(G48,+H48)</f>
        <v>1588</v>
      </c>
      <c r="F48" s="96">
        <f>IF(D48&gt;0,E48/D48*100,"-")</f>
        <v>10.11207335710647</v>
      </c>
      <c r="G48" s="76">
        <v>1588</v>
      </c>
      <c r="H48" s="76">
        <v>0</v>
      </c>
      <c r="I48" s="76">
        <f>+SUM(K48,+M48,+O48)</f>
        <v>14116</v>
      </c>
      <c r="J48" s="96">
        <f>IF($D48&gt;0,I48/$D48*100,"-")</f>
        <v>89.88792664289353</v>
      </c>
      <c r="K48" s="76">
        <v>0</v>
      </c>
      <c r="L48" s="96">
        <f>IF($D48&gt;0,K48/$D48*100,"-")</f>
        <v>0</v>
      </c>
      <c r="M48" s="76">
        <v>0</v>
      </c>
      <c r="N48" s="96">
        <f>IF($D48&gt;0,M48/$D48*100,"-")</f>
        <v>0</v>
      </c>
      <c r="O48" s="76">
        <v>14116</v>
      </c>
      <c r="P48" s="76">
        <v>4504</v>
      </c>
      <c r="Q48" s="96">
        <f>IF($D48&gt;0,O48/$D48*100,"-")</f>
        <v>89.88792664289353</v>
      </c>
      <c r="R48" s="76">
        <v>155</v>
      </c>
      <c r="S48" s="70"/>
      <c r="T48" s="70" t="s">
        <v>90</v>
      </c>
      <c r="U48" s="70"/>
      <c r="V48" s="70"/>
      <c r="W48" s="70" t="s">
        <v>90</v>
      </c>
      <c r="X48" s="70"/>
      <c r="Y48" s="70"/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50561</v>
      </c>
      <c r="E49" s="76">
        <f>+SUM(G49,+H49)</f>
        <v>5797</v>
      </c>
      <c r="F49" s="96">
        <f>IF(D49&gt;0,E49/D49*100,"-")</f>
        <v>11.465358675659104</v>
      </c>
      <c r="G49" s="76">
        <v>5797</v>
      </c>
      <c r="H49" s="76">
        <v>0</v>
      </c>
      <c r="I49" s="76">
        <f>+SUM(K49,+M49,+O49)</f>
        <v>44764</v>
      </c>
      <c r="J49" s="96">
        <f>IF($D49&gt;0,I49/$D49*100,"-")</f>
        <v>88.5346413243409</v>
      </c>
      <c r="K49" s="76">
        <v>20271</v>
      </c>
      <c r="L49" s="96">
        <f>IF($D49&gt;0,K49/$D49*100,"-")</f>
        <v>40.09216589861751</v>
      </c>
      <c r="M49" s="76">
        <v>1721</v>
      </c>
      <c r="N49" s="96">
        <f>IF($D49&gt;0,M49/$D49*100,"-")</f>
        <v>3.4038092601016596</v>
      </c>
      <c r="O49" s="76">
        <v>22772</v>
      </c>
      <c r="P49" s="76">
        <v>10204</v>
      </c>
      <c r="Q49" s="96">
        <f>IF($D49&gt;0,O49/$D49*100,"-")</f>
        <v>45.03866616562173</v>
      </c>
      <c r="R49" s="76">
        <v>634</v>
      </c>
      <c r="S49" s="70" t="s">
        <v>90</v>
      </c>
      <c r="T49" s="70"/>
      <c r="U49" s="70"/>
      <c r="V49" s="70"/>
      <c r="W49" s="70" t="s">
        <v>90</v>
      </c>
      <c r="X49" s="70"/>
      <c r="Y49" s="70"/>
      <c r="Z49" s="70"/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18698</v>
      </c>
      <c r="E50" s="76">
        <f>+SUM(G50,+H50)</f>
        <v>4334</v>
      </c>
      <c r="F50" s="96">
        <f>IF(D50&gt;0,E50/D50*100,"-")</f>
        <v>23.178949620280243</v>
      </c>
      <c r="G50" s="76">
        <v>4334</v>
      </c>
      <c r="H50" s="76">
        <v>0</v>
      </c>
      <c r="I50" s="76">
        <f>+SUM(K50,+M50,+O50)</f>
        <v>14364</v>
      </c>
      <c r="J50" s="96">
        <f>IF($D50&gt;0,I50/$D50*100,"-")</f>
        <v>76.82105037971976</v>
      </c>
      <c r="K50" s="76">
        <v>0</v>
      </c>
      <c r="L50" s="96">
        <f>IF($D50&gt;0,K50/$D50*100,"-")</f>
        <v>0</v>
      </c>
      <c r="M50" s="76">
        <v>0</v>
      </c>
      <c r="N50" s="96">
        <f>IF($D50&gt;0,M50/$D50*100,"-")</f>
        <v>0</v>
      </c>
      <c r="O50" s="76">
        <v>14364</v>
      </c>
      <c r="P50" s="76">
        <v>7644</v>
      </c>
      <c r="Q50" s="96">
        <f>IF($D50&gt;0,O50/$D50*100,"-")</f>
        <v>76.82105037971976</v>
      </c>
      <c r="R50" s="76">
        <v>390</v>
      </c>
      <c r="S50" s="70" t="s">
        <v>90</v>
      </c>
      <c r="T50" s="70"/>
      <c r="U50" s="70"/>
      <c r="V50" s="70"/>
      <c r="W50" s="70" t="s">
        <v>90</v>
      </c>
      <c r="X50" s="70"/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>+SUM(E51,+I51)</f>
        <v>8066</v>
      </c>
      <c r="E51" s="76">
        <f>+SUM(G51,+H51)</f>
        <v>1713</v>
      </c>
      <c r="F51" s="96">
        <f>IF(D51&gt;0,E51/D51*100,"-")</f>
        <v>21.23729233820977</v>
      </c>
      <c r="G51" s="76">
        <v>1713</v>
      </c>
      <c r="H51" s="76">
        <v>0</v>
      </c>
      <c r="I51" s="76">
        <f>+SUM(K51,+M51,+O51)</f>
        <v>6353</v>
      </c>
      <c r="J51" s="96">
        <f>IF($D51&gt;0,I51/$D51*100,"-")</f>
        <v>78.76270766179023</v>
      </c>
      <c r="K51" s="76">
        <v>897</v>
      </c>
      <c r="L51" s="96">
        <f>IF($D51&gt;0,K51/$D51*100,"-")</f>
        <v>11.120753781304241</v>
      </c>
      <c r="M51" s="76">
        <v>0</v>
      </c>
      <c r="N51" s="96">
        <f>IF($D51&gt;0,M51/$D51*100,"-")</f>
        <v>0</v>
      </c>
      <c r="O51" s="76">
        <v>5456</v>
      </c>
      <c r="P51" s="76">
        <v>4223</v>
      </c>
      <c r="Q51" s="96">
        <f>IF($D51&gt;0,O51/$D51*100,"-")</f>
        <v>67.641953880486</v>
      </c>
      <c r="R51" s="76">
        <v>188</v>
      </c>
      <c r="S51" s="70" t="s">
        <v>90</v>
      </c>
      <c r="T51" s="70"/>
      <c r="U51" s="70"/>
      <c r="V51" s="70"/>
      <c r="W51" s="70" t="s">
        <v>90</v>
      </c>
      <c r="X51" s="70"/>
      <c r="Y51" s="70"/>
      <c r="Z51" s="70"/>
    </row>
    <row r="52" spans="1:26" s="61" customFormat="1" ht="12" customHeight="1">
      <c r="A52" s="62" t="s">
        <v>85</v>
      </c>
      <c r="B52" s="63" t="s">
        <v>177</v>
      </c>
      <c r="C52" s="62" t="s">
        <v>178</v>
      </c>
      <c r="D52" s="76">
        <f>+SUM(E52,+I52)</f>
        <v>26004</v>
      </c>
      <c r="E52" s="76">
        <f>+SUM(G52,+H52)</f>
        <v>5267</v>
      </c>
      <c r="F52" s="96">
        <f>IF(D52&gt;0,E52/D52*100,"-")</f>
        <v>20.254576219043223</v>
      </c>
      <c r="G52" s="76">
        <v>5191</v>
      </c>
      <c r="H52" s="76">
        <v>76</v>
      </c>
      <c r="I52" s="76">
        <f>+SUM(K52,+M52,+O52)</f>
        <v>20737</v>
      </c>
      <c r="J52" s="96">
        <f>IF($D52&gt;0,I52/$D52*100,"-")</f>
        <v>79.74542378095678</v>
      </c>
      <c r="K52" s="76">
        <v>0</v>
      </c>
      <c r="L52" s="96">
        <f>IF($D52&gt;0,K52/$D52*100,"-")</f>
        <v>0</v>
      </c>
      <c r="M52" s="76">
        <v>0</v>
      </c>
      <c r="N52" s="96">
        <f>IF($D52&gt;0,M52/$D52*100,"-")</f>
        <v>0</v>
      </c>
      <c r="O52" s="76">
        <v>20737</v>
      </c>
      <c r="P52" s="76">
        <v>10448</v>
      </c>
      <c r="Q52" s="96">
        <f>IF($D52&gt;0,O52/$D52*100,"-")</f>
        <v>79.74542378095678</v>
      </c>
      <c r="R52" s="76">
        <v>323</v>
      </c>
      <c r="S52" s="70" t="s">
        <v>90</v>
      </c>
      <c r="T52" s="70"/>
      <c r="U52" s="70"/>
      <c r="V52" s="70"/>
      <c r="W52" s="70" t="s">
        <v>90</v>
      </c>
      <c r="X52" s="70"/>
      <c r="Y52" s="70"/>
      <c r="Z52" s="70"/>
    </row>
    <row r="53" spans="1:26" s="61" customFormat="1" ht="12" customHeight="1">
      <c r="A53" s="62" t="s">
        <v>85</v>
      </c>
      <c r="B53" s="63" t="s">
        <v>179</v>
      </c>
      <c r="C53" s="62" t="s">
        <v>180</v>
      </c>
      <c r="D53" s="76">
        <f>+SUM(E53,+I53)</f>
        <v>12470</v>
      </c>
      <c r="E53" s="76">
        <f>+SUM(G53,+H53)</f>
        <v>1275</v>
      </c>
      <c r="F53" s="96">
        <f>IF(D53&gt;0,E53/D53*100,"-")</f>
        <v>10.224538893344025</v>
      </c>
      <c r="G53" s="76">
        <v>1275</v>
      </c>
      <c r="H53" s="76">
        <v>0</v>
      </c>
      <c r="I53" s="76">
        <f>+SUM(K53,+M53,+O53)</f>
        <v>11195</v>
      </c>
      <c r="J53" s="96">
        <f>IF($D53&gt;0,I53/$D53*100,"-")</f>
        <v>89.77546110665597</v>
      </c>
      <c r="K53" s="76">
        <v>0</v>
      </c>
      <c r="L53" s="96">
        <f>IF($D53&gt;0,K53/$D53*100,"-")</f>
        <v>0</v>
      </c>
      <c r="M53" s="76">
        <v>0</v>
      </c>
      <c r="N53" s="96">
        <f>IF($D53&gt;0,M53/$D53*100,"-")</f>
        <v>0</v>
      </c>
      <c r="O53" s="76">
        <v>11195</v>
      </c>
      <c r="P53" s="76">
        <v>9726</v>
      </c>
      <c r="Q53" s="96">
        <f>IF($D53&gt;0,O53/$D53*100,"-")</f>
        <v>89.77546110665597</v>
      </c>
      <c r="R53" s="76">
        <v>79</v>
      </c>
      <c r="S53" s="70" t="s">
        <v>90</v>
      </c>
      <c r="T53" s="70"/>
      <c r="U53" s="70"/>
      <c r="V53" s="70"/>
      <c r="W53" s="70" t="s">
        <v>90</v>
      </c>
      <c r="X53" s="70"/>
      <c r="Y53" s="70"/>
      <c r="Z53" s="70"/>
    </row>
    <row r="54" spans="1:26" s="61" customFormat="1" ht="12" customHeight="1">
      <c r="A54" s="62" t="s">
        <v>85</v>
      </c>
      <c r="B54" s="63" t="s">
        <v>181</v>
      </c>
      <c r="C54" s="62" t="s">
        <v>182</v>
      </c>
      <c r="D54" s="76">
        <f>+SUM(E54,+I54)</f>
        <v>7652</v>
      </c>
      <c r="E54" s="76">
        <f>+SUM(G54,+H54)</f>
        <v>385</v>
      </c>
      <c r="F54" s="96">
        <f>IF(D54&gt;0,E54/D54*100,"-")</f>
        <v>5.031364349189754</v>
      </c>
      <c r="G54" s="76">
        <v>385</v>
      </c>
      <c r="H54" s="76">
        <v>0</v>
      </c>
      <c r="I54" s="76">
        <f>+SUM(K54,+M54,+O54)</f>
        <v>7267</v>
      </c>
      <c r="J54" s="96">
        <f>IF($D54&gt;0,I54/$D54*100,"-")</f>
        <v>94.96863565081024</v>
      </c>
      <c r="K54" s="76">
        <v>0</v>
      </c>
      <c r="L54" s="96">
        <f>IF($D54&gt;0,K54/$D54*100,"-")</f>
        <v>0</v>
      </c>
      <c r="M54" s="76">
        <v>0</v>
      </c>
      <c r="N54" s="96">
        <f>IF($D54&gt;0,M54/$D54*100,"-")</f>
        <v>0</v>
      </c>
      <c r="O54" s="76">
        <v>7267</v>
      </c>
      <c r="P54" s="76">
        <v>5073</v>
      </c>
      <c r="Q54" s="96">
        <f>IF($D54&gt;0,O54/$D54*100,"-")</f>
        <v>94.96863565081024</v>
      </c>
      <c r="R54" s="76">
        <v>37</v>
      </c>
      <c r="S54" s="70" t="s">
        <v>90</v>
      </c>
      <c r="T54" s="70"/>
      <c r="U54" s="70"/>
      <c r="V54" s="70"/>
      <c r="W54" s="70" t="s">
        <v>90</v>
      </c>
      <c r="X54" s="70"/>
      <c r="Y54" s="70"/>
      <c r="Z54" s="70"/>
    </row>
    <row r="55" spans="1:26" s="61" customFormat="1" ht="12" customHeight="1">
      <c r="A55" s="62" t="s">
        <v>85</v>
      </c>
      <c r="B55" s="63" t="s">
        <v>183</v>
      </c>
      <c r="C55" s="62" t="s">
        <v>184</v>
      </c>
      <c r="D55" s="76">
        <f>+SUM(E55,+I55)</f>
        <v>14926</v>
      </c>
      <c r="E55" s="76">
        <f>+SUM(G55,+H55)</f>
        <v>1588</v>
      </c>
      <c r="F55" s="96">
        <f>IF(D55&gt;0,E55/D55*100,"-")</f>
        <v>10.639153155567465</v>
      </c>
      <c r="G55" s="76">
        <v>1588</v>
      </c>
      <c r="H55" s="76">
        <v>0</v>
      </c>
      <c r="I55" s="76">
        <f>+SUM(K55,+M55,+O55)</f>
        <v>13338</v>
      </c>
      <c r="J55" s="96">
        <f>IF($D55&gt;0,I55/$D55*100,"-")</f>
        <v>89.36084684443253</v>
      </c>
      <c r="K55" s="76">
        <v>4028</v>
      </c>
      <c r="L55" s="96">
        <f>IF($D55&gt;0,K55/$D55*100,"-")</f>
        <v>26.986466568404126</v>
      </c>
      <c r="M55" s="76">
        <v>0</v>
      </c>
      <c r="N55" s="96">
        <f>IF($D55&gt;0,M55/$D55*100,"-")</f>
        <v>0</v>
      </c>
      <c r="O55" s="76">
        <v>9310</v>
      </c>
      <c r="P55" s="76">
        <v>5632</v>
      </c>
      <c r="Q55" s="96">
        <f>IF($D55&gt;0,O55/$D55*100,"-")</f>
        <v>62.374380276028404</v>
      </c>
      <c r="R55" s="76">
        <v>98</v>
      </c>
      <c r="S55" s="70" t="s">
        <v>90</v>
      </c>
      <c r="T55" s="70"/>
      <c r="U55" s="70"/>
      <c r="V55" s="70"/>
      <c r="W55" s="70" t="s">
        <v>90</v>
      </c>
      <c r="X55" s="70"/>
      <c r="Y55" s="70"/>
      <c r="Z55" s="70"/>
    </row>
    <row r="56" spans="1:26" s="61" customFormat="1" ht="12" customHeight="1">
      <c r="A56" s="62" t="s">
        <v>85</v>
      </c>
      <c r="B56" s="63" t="s">
        <v>185</v>
      </c>
      <c r="C56" s="62" t="s">
        <v>186</v>
      </c>
      <c r="D56" s="76">
        <f>+SUM(E56,+I56)</f>
        <v>12764</v>
      </c>
      <c r="E56" s="76">
        <f>+SUM(G56,+H56)</f>
        <v>1533</v>
      </c>
      <c r="F56" s="96">
        <f>IF(D56&gt;0,E56/D56*100,"-")</f>
        <v>12.01034158570981</v>
      </c>
      <c r="G56" s="76">
        <v>1533</v>
      </c>
      <c r="H56" s="76">
        <v>0</v>
      </c>
      <c r="I56" s="76">
        <f>+SUM(K56,+M56,+O56)</f>
        <v>11231</v>
      </c>
      <c r="J56" s="96">
        <f>IF($D56&gt;0,I56/$D56*100,"-")</f>
        <v>87.98965841429019</v>
      </c>
      <c r="K56" s="76">
        <v>0</v>
      </c>
      <c r="L56" s="96">
        <f>IF($D56&gt;0,K56/$D56*100,"-")</f>
        <v>0</v>
      </c>
      <c r="M56" s="76">
        <v>2504</v>
      </c>
      <c r="N56" s="96">
        <f>IF($D56&gt;0,M56/$D56*100,"-")</f>
        <v>19.61767471012222</v>
      </c>
      <c r="O56" s="76">
        <v>8727</v>
      </c>
      <c r="P56" s="76">
        <v>4293</v>
      </c>
      <c r="Q56" s="96">
        <f>IF($D56&gt;0,O56/$D56*100,"-")</f>
        <v>68.37198370416797</v>
      </c>
      <c r="R56" s="76">
        <v>135</v>
      </c>
      <c r="S56" s="70" t="s">
        <v>90</v>
      </c>
      <c r="T56" s="70"/>
      <c r="U56" s="70"/>
      <c r="V56" s="70"/>
      <c r="W56" s="70" t="s">
        <v>90</v>
      </c>
      <c r="X56" s="70"/>
      <c r="Y56" s="70"/>
      <c r="Z56" s="70"/>
    </row>
    <row r="57" spans="1:26" s="61" customFormat="1" ht="12" customHeight="1">
      <c r="A57" s="62" t="s">
        <v>85</v>
      </c>
      <c r="B57" s="63" t="s">
        <v>187</v>
      </c>
      <c r="C57" s="62" t="s">
        <v>188</v>
      </c>
      <c r="D57" s="76">
        <f>+SUM(E57,+I57)</f>
        <v>8118</v>
      </c>
      <c r="E57" s="76">
        <f>+SUM(G57,+H57)</f>
        <v>873</v>
      </c>
      <c r="F57" s="96">
        <f>IF(D57&gt;0,E57/D57*100,"-")</f>
        <v>10.753880266075388</v>
      </c>
      <c r="G57" s="76">
        <v>873</v>
      </c>
      <c r="H57" s="76">
        <v>0</v>
      </c>
      <c r="I57" s="76">
        <f>+SUM(K57,+M57,+O57)</f>
        <v>7245</v>
      </c>
      <c r="J57" s="96">
        <f>IF($D57&gt;0,I57/$D57*100,"-")</f>
        <v>89.24611973392462</v>
      </c>
      <c r="K57" s="76">
        <v>0</v>
      </c>
      <c r="L57" s="96">
        <f>IF($D57&gt;0,K57/$D57*100,"-")</f>
        <v>0</v>
      </c>
      <c r="M57" s="76">
        <v>0</v>
      </c>
      <c r="N57" s="96">
        <f>IF($D57&gt;0,M57/$D57*100,"-")</f>
        <v>0</v>
      </c>
      <c r="O57" s="76">
        <v>7245</v>
      </c>
      <c r="P57" s="76">
        <v>5551</v>
      </c>
      <c r="Q57" s="96">
        <f>IF($D57&gt;0,O57/$D57*100,"-")</f>
        <v>89.24611973392462</v>
      </c>
      <c r="R57" s="76">
        <v>87</v>
      </c>
      <c r="S57" s="70" t="s">
        <v>90</v>
      </c>
      <c r="T57" s="70"/>
      <c r="U57" s="70"/>
      <c r="V57" s="70"/>
      <c r="W57" s="70" t="s">
        <v>90</v>
      </c>
      <c r="X57" s="70"/>
      <c r="Y57" s="70"/>
      <c r="Z57" s="70"/>
    </row>
    <row r="58" spans="1:26" s="61" customFormat="1" ht="12" customHeight="1">
      <c r="A58" s="62" t="s">
        <v>85</v>
      </c>
      <c r="B58" s="63" t="s">
        <v>189</v>
      </c>
      <c r="C58" s="62" t="s">
        <v>190</v>
      </c>
      <c r="D58" s="76">
        <f>+SUM(E58,+I58)</f>
        <v>9619</v>
      </c>
      <c r="E58" s="76">
        <f>+SUM(G58,+H58)</f>
        <v>382</v>
      </c>
      <c r="F58" s="96">
        <f>IF(D58&gt;0,E58/D58*100,"-")</f>
        <v>3.9713067886474684</v>
      </c>
      <c r="G58" s="76">
        <v>382</v>
      </c>
      <c r="H58" s="76">
        <v>0</v>
      </c>
      <c r="I58" s="76">
        <f>+SUM(K58,+M58,+O58)</f>
        <v>9237</v>
      </c>
      <c r="J58" s="96">
        <f>IF($D58&gt;0,I58/$D58*100,"-")</f>
        <v>96.02869321135253</v>
      </c>
      <c r="K58" s="76">
        <v>0</v>
      </c>
      <c r="L58" s="96">
        <f>IF($D58&gt;0,K58/$D58*100,"-")</f>
        <v>0</v>
      </c>
      <c r="M58" s="76">
        <v>0</v>
      </c>
      <c r="N58" s="96">
        <f>IF($D58&gt;0,M58/$D58*100,"-")</f>
        <v>0</v>
      </c>
      <c r="O58" s="76">
        <v>9237</v>
      </c>
      <c r="P58" s="76">
        <v>7957</v>
      </c>
      <c r="Q58" s="96">
        <f>IF($D58&gt;0,O58/$D58*100,"-")</f>
        <v>96.02869321135253</v>
      </c>
      <c r="R58" s="76">
        <v>47</v>
      </c>
      <c r="S58" s="70" t="s">
        <v>90</v>
      </c>
      <c r="T58" s="70"/>
      <c r="U58" s="70"/>
      <c r="V58" s="70"/>
      <c r="W58" s="70" t="s">
        <v>90</v>
      </c>
      <c r="X58" s="70"/>
      <c r="Y58" s="70"/>
      <c r="Z58" s="70"/>
    </row>
    <row r="59" spans="1:26" s="61" customFormat="1" ht="12" customHeight="1">
      <c r="A59" s="62" t="s">
        <v>85</v>
      </c>
      <c r="B59" s="63" t="s">
        <v>191</v>
      </c>
      <c r="C59" s="62" t="s">
        <v>192</v>
      </c>
      <c r="D59" s="76">
        <f>+SUM(E59,+I59)</f>
        <v>10853</v>
      </c>
      <c r="E59" s="76">
        <f>+SUM(G59,+H59)</f>
        <v>1867</v>
      </c>
      <c r="F59" s="96">
        <f>IF(D59&gt;0,E59/D59*100,"-")</f>
        <v>17.20261678798489</v>
      </c>
      <c r="G59" s="76">
        <v>1812</v>
      </c>
      <c r="H59" s="76">
        <v>55</v>
      </c>
      <c r="I59" s="76">
        <f>+SUM(K59,+M59,+O59)</f>
        <v>8986</v>
      </c>
      <c r="J59" s="96">
        <f>IF($D59&gt;0,I59/$D59*100,"-")</f>
        <v>82.7973832120151</v>
      </c>
      <c r="K59" s="76">
        <v>0</v>
      </c>
      <c r="L59" s="96">
        <f>IF($D59&gt;0,K59/$D59*100,"-")</f>
        <v>0</v>
      </c>
      <c r="M59" s="76">
        <v>139</v>
      </c>
      <c r="N59" s="96">
        <f>IF($D59&gt;0,M59/$D59*100,"-")</f>
        <v>1.2807518658435455</v>
      </c>
      <c r="O59" s="76">
        <v>8847</v>
      </c>
      <c r="P59" s="76">
        <v>3503</v>
      </c>
      <c r="Q59" s="96">
        <f>IF($D59&gt;0,O59/$D59*100,"-")</f>
        <v>81.51663134617156</v>
      </c>
      <c r="R59" s="76">
        <v>92</v>
      </c>
      <c r="S59" s="70" t="s">
        <v>90</v>
      </c>
      <c r="T59" s="70"/>
      <c r="U59" s="70"/>
      <c r="V59" s="70"/>
      <c r="W59" s="70"/>
      <c r="X59" s="70" t="s">
        <v>90</v>
      </c>
      <c r="Y59" s="70"/>
      <c r="Z59" s="70"/>
    </row>
    <row r="60" spans="1:26" s="61" customFormat="1" ht="12" customHeight="1">
      <c r="A60" s="62" t="s">
        <v>85</v>
      </c>
      <c r="B60" s="63" t="s">
        <v>193</v>
      </c>
      <c r="C60" s="62" t="s">
        <v>194</v>
      </c>
      <c r="D60" s="76">
        <f>+SUM(E60,+I60)</f>
        <v>8043</v>
      </c>
      <c r="E60" s="76">
        <f>+SUM(G60,+H60)</f>
        <v>1558</v>
      </c>
      <c r="F60" s="96">
        <f>IF(D60&gt;0,E60/D60*100,"-")</f>
        <v>19.370881511873677</v>
      </c>
      <c r="G60" s="76">
        <v>1532</v>
      </c>
      <c r="H60" s="76">
        <v>26</v>
      </c>
      <c r="I60" s="76">
        <f>+SUM(K60,+M60,+O60)</f>
        <v>6485</v>
      </c>
      <c r="J60" s="96">
        <f>IF($D60&gt;0,I60/$D60*100,"-")</f>
        <v>80.62911848812632</v>
      </c>
      <c r="K60" s="76">
        <v>0</v>
      </c>
      <c r="L60" s="96">
        <f>IF($D60&gt;0,K60/$D60*100,"-")</f>
        <v>0</v>
      </c>
      <c r="M60" s="76">
        <v>0</v>
      </c>
      <c r="N60" s="96">
        <f>IF($D60&gt;0,M60/$D60*100,"-")</f>
        <v>0</v>
      </c>
      <c r="O60" s="76">
        <v>6485</v>
      </c>
      <c r="P60" s="76">
        <v>2762</v>
      </c>
      <c r="Q60" s="96">
        <f>IF($D60&gt;0,O60/$D60*100,"-")</f>
        <v>80.62911848812632</v>
      </c>
      <c r="R60" s="76">
        <v>58</v>
      </c>
      <c r="S60" s="70" t="s">
        <v>90</v>
      </c>
      <c r="T60" s="70"/>
      <c r="U60" s="70"/>
      <c r="V60" s="70"/>
      <c r="W60" s="70"/>
      <c r="X60" s="70" t="s">
        <v>90</v>
      </c>
      <c r="Y60" s="70"/>
      <c r="Z60" s="70"/>
    </row>
    <row r="61" spans="1:26" s="61" customFormat="1" ht="12" customHeight="1">
      <c r="A61" s="62" t="s">
        <v>85</v>
      </c>
      <c r="B61" s="63" t="s">
        <v>195</v>
      </c>
      <c r="C61" s="62" t="s">
        <v>196</v>
      </c>
      <c r="D61" s="76">
        <f>+SUM(E61,+I61)</f>
        <v>9371</v>
      </c>
      <c r="E61" s="76">
        <f>+SUM(G61,+H61)</f>
        <v>2190</v>
      </c>
      <c r="F61" s="96">
        <f>IF(D61&gt;0,E61/D61*100,"-")</f>
        <v>23.369971187706756</v>
      </c>
      <c r="G61" s="76">
        <v>2190</v>
      </c>
      <c r="H61" s="76">
        <v>0</v>
      </c>
      <c r="I61" s="76">
        <f>+SUM(K61,+M61,+O61)</f>
        <v>7181</v>
      </c>
      <c r="J61" s="96">
        <f>IF($D61&gt;0,I61/$D61*100,"-")</f>
        <v>76.63002881229325</v>
      </c>
      <c r="K61" s="76">
        <v>0</v>
      </c>
      <c r="L61" s="96">
        <f>IF($D61&gt;0,K61/$D61*100,"-")</f>
        <v>0</v>
      </c>
      <c r="M61" s="76">
        <v>0</v>
      </c>
      <c r="N61" s="96">
        <f>IF($D61&gt;0,M61/$D61*100,"-")</f>
        <v>0</v>
      </c>
      <c r="O61" s="76">
        <v>7181</v>
      </c>
      <c r="P61" s="76">
        <v>2367</v>
      </c>
      <c r="Q61" s="96">
        <f>IF($D61&gt;0,O61/$D61*100,"-")</f>
        <v>76.63002881229325</v>
      </c>
      <c r="R61" s="76">
        <v>42</v>
      </c>
      <c r="S61" s="70" t="s">
        <v>90</v>
      </c>
      <c r="T61" s="70"/>
      <c r="U61" s="70"/>
      <c r="V61" s="70"/>
      <c r="W61" s="70" t="s">
        <v>90</v>
      </c>
      <c r="X61" s="70"/>
      <c r="Y61" s="70"/>
      <c r="Z61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197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198</v>
      </c>
      <c r="B2" s="136" t="s">
        <v>199</v>
      </c>
      <c r="C2" s="136" t="s">
        <v>200</v>
      </c>
      <c r="D2" s="183" t="s">
        <v>201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202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203</v>
      </c>
      <c r="AG2" s="143"/>
      <c r="AH2" s="143"/>
      <c r="AI2" s="144"/>
      <c r="AJ2" s="142" t="s">
        <v>204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205</v>
      </c>
      <c r="AU2" s="136"/>
      <c r="AV2" s="136"/>
      <c r="AW2" s="136"/>
      <c r="AX2" s="136"/>
      <c r="AY2" s="136"/>
      <c r="AZ2" s="142" t="s">
        <v>206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207</v>
      </c>
      <c r="E3" s="184" t="s">
        <v>208</v>
      </c>
      <c r="F3" s="143"/>
      <c r="G3" s="144"/>
      <c r="H3" s="185" t="s">
        <v>209</v>
      </c>
      <c r="I3" s="147"/>
      <c r="J3" s="148"/>
      <c r="K3" s="184" t="s">
        <v>210</v>
      </c>
      <c r="L3" s="147"/>
      <c r="M3" s="148"/>
      <c r="N3" s="89" t="s">
        <v>207</v>
      </c>
      <c r="O3" s="184" t="s">
        <v>211</v>
      </c>
      <c r="P3" s="145"/>
      <c r="Q3" s="145"/>
      <c r="R3" s="145"/>
      <c r="S3" s="145"/>
      <c r="T3" s="145"/>
      <c r="U3" s="146"/>
      <c r="V3" s="184" t="s">
        <v>212</v>
      </c>
      <c r="W3" s="145"/>
      <c r="X3" s="145"/>
      <c r="Y3" s="145"/>
      <c r="Z3" s="145"/>
      <c r="AA3" s="145"/>
      <c r="AB3" s="146"/>
      <c r="AC3" s="186" t="s">
        <v>213</v>
      </c>
      <c r="AD3" s="87"/>
      <c r="AE3" s="88"/>
      <c r="AF3" s="138" t="s">
        <v>207</v>
      </c>
      <c r="AG3" s="136" t="s">
        <v>215</v>
      </c>
      <c r="AH3" s="136" t="s">
        <v>217</v>
      </c>
      <c r="AI3" s="136" t="s">
        <v>218</v>
      </c>
      <c r="AJ3" s="137" t="s">
        <v>207</v>
      </c>
      <c r="AK3" s="136" t="s">
        <v>220</v>
      </c>
      <c r="AL3" s="136" t="s">
        <v>221</v>
      </c>
      <c r="AM3" s="136" t="s">
        <v>222</v>
      </c>
      <c r="AN3" s="136" t="s">
        <v>217</v>
      </c>
      <c r="AO3" s="136" t="s">
        <v>218</v>
      </c>
      <c r="AP3" s="136" t="s">
        <v>223</v>
      </c>
      <c r="AQ3" s="136" t="s">
        <v>224</v>
      </c>
      <c r="AR3" s="136" t="s">
        <v>225</v>
      </c>
      <c r="AS3" s="136" t="s">
        <v>226</v>
      </c>
      <c r="AT3" s="138" t="s">
        <v>207</v>
      </c>
      <c r="AU3" s="136" t="s">
        <v>220</v>
      </c>
      <c r="AV3" s="136" t="s">
        <v>221</v>
      </c>
      <c r="AW3" s="136" t="s">
        <v>222</v>
      </c>
      <c r="AX3" s="136" t="s">
        <v>217</v>
      </c>
      <c r="AY3" s="136" t="s">
        <v>218</v>
      </c>
      <c r="AZ3" s="138" t="s">
        <v>207</v>
      </c>
      <c r="BA3" s="136" t="s">
        <v>215</v>
      </c>
      <c r="BB3" s="136" t="s">
        <v>217</v>
      </c>
      <c r="BC3" s="136" t="s">
        <v>218</v>
      </c>
    </row>
    <row r="4" spans="1:55" s="53" customFormat="1" ht="26.25" customHeight="1">
      <c r="A4" s="137"/>
      <c r="B4" s="137"/>
      <c r="C4" s="137"/>
      <c r="D4" s="89"/>
      <c r="E4" s="89" t="s">
        <v>207</v>
      </c>
      <c r="F4" s="120" t="s">
        <v>227</v>
      </c>
      <c r="G4" s="120" t="s">
        <v>228</v>
      </c>
      <c r="H4" s="89" t="s">
        <v>207</v>
      </c>
      <c r="I4" s="120" t="s">
        <v>227</v>
      </c>
      <c r="J4" s="120" t="s">
        <v>228</v>
      </c>
      <c r="K4" s="89" t="s">
        <v>207</v>
      </c>
      <c r="L4" s="120" t="s">
        <v>227</v>
      </c>
      <c r="M4" s="120" t="s">
        <v>228</v>
      </c>
      <c r="N4" s="89"/>
      <c r="O4" s="89" t="s">
        <v>207</v>
      </c>
      <c r="P4" s="120" t="s">
        <v>215</v>
      </c>
      <c r="Q4" s="120" t="s">
        <v>217</v>
      </c>
      <c r="R4" s="120" t="s">
        <v>218</v>
      </c>
      <c r="S4" s="120" t="s">
        <v>230</v>
      </c>
      <c r="T4" s="120" t="s">
        <v>232</v>
      </c>
      <c r="U4" s="120" t="s">
        <v>234</v>
      </c>
      <c r="V4" s="89" t="s">
        <v>207</v>
      </c>
      <c r="W4" s="120" t="s">
        <v>215</v>
      </c>
      <c r="X4" s="120" t="s">
        <v>217</v>
      </c>
      <c r="Y4" s="120" t="s">
        <v>218</v>
      </c>
      <c r="Z4" s="120" t="s">
        <v>230</v>
      </c>
      <c r="AA4" s="120" t="s">
        <v>232</v>
      </c>
      <c r="AB4" s="120" t="s">
        <v>234</v>
      </c>
      <c r="AC4" s="89" t="s">
        <v>207</v>
      </c>
      <c r="AD4" s="120" t="s">
        <v>227</v>
      </c>
      <c r="AE4" s="120" t="s">
        <v>228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235</v>
      </c>
      <c r="E6" s="94" t="s">
        <v>235</v>
      </c>
      <c r="F6" s="94" t="s">
        <v>235</v>
      </c>
      <c r="G6" s="94" t="s">
        <v>235</v>
      </c>
      <c r="H6" s="94" t="s">
        <v>235</v>
      </c>
      <c r="I6" s="94" t="s">
        <v>235</v>
      </c>
      <c r="J6" s="94" t="s">
        <v>235</v>
      </c>
      <c r="K6" s="94" t="s">
        <v>235</v>
      </c>
      <c r="L6" s="94" t="s">
        <v>235</v>
      </c>
      <c r="M6" s="94" t="s">
        <v>235</v>
      </c>
      <c r="N6" s="94" t="s">
        <v>235</v>
      </c>
      <c r="O6" s="94" t="s">
        <v>235</v>
      </c>
      <c r="P6" s="94" t="s">
        <v>235</v>
      </c>
      <c r="Q6" s="94" t="s">
        <v>235</v>
      </c>
      <c r="R6" s="94" t="s">
        <v>235</v>
      </c>
      <c r="S6" s="94" t="s">
        <v>235</v>
      </c>
      <c r="T6" s="94" t="s">
        <v>235</v>
      </c>
      <c r="U6" s="94" t="s">
        <v>235</v>
      </c>
      <c r="V6" s="94" t="s">
        <v>235</v>
      </c>
      <c r="W6" s="94" t="s">
        <v>235</v>
      </c>
      <c r="X6" s="94" t="s">
        <v>235</v>
      </c>
      <c r="Y6" s="94" t="s">
        <v>235</v>
      </c>
      <c r="Z6" s="94" t="s">
        <v>235</v>
      </c>
      <c r="AA6" s="94" t="s">
        <v>235</v>
      </c>
      <c r="AB6" s="94" t="s">
        <v>235</v>
      </c>
      <c r="AC6" s="94" t="s">
        <v>235</v>
      </c>
      <c r="AD6" s="94" t="s">
        <v>235</v>
      </c>
      <c r="AE6" s="94" t="s">
        <v>235</v>
      </c>
      <c r="AF6" s="95" t="s">
        <v>236</v>
      </c>
      <c r="AG6" s="95" t="s">
        <v>236</v>
      </c>
      <c r="AH6" s="95" t="s">
        <v>236</v>
      </c>
      <c r="AI6" s="95" t="s">
        <v>236</v>
      </c>
      <c r="AJ6" s="95" t="s">
        <v>236</v>
      </c>
      <c r="AK6" s="95" t="s">
        <v>236</v>
      </c>
      <c r="AL6" s="95" t="s">
        <v>236</v>
      </c>
      <c r="AM6" s="95" t="s">
        <v>236</v>
      </c>
      <c r="AN6" s="95" t="s">
        <v>236</v>
      </c>
      <c r="AO6" s="95" t="s">
        <v>236</v>
      </c>
      <c r="AP6" s="95" t="s">
        <v>236</v>
      </c>
      <c r="AQ6" s="95" t="s">
        <v>236</v>
      </c>
      <c r="AR6" s="95" t="s">
        <v>236</v>
      </c>
      <c r="AS6" s="95" t="s">
        <v>236</v>
      </c>
      <c r="AT6" s="95" t="s">
        <v>236</v>
      </c>
      <c r="AU6" s="95" t="s">
        <v>236</v>
      </c>
      <c r="AV6" s="95" t="s">
        <v>236</v>
      </c>
      <c r="AW6" s="95" t="s">
        <v>236</v>
      </c>
      <c r="AX6" s="95" t="s">
        <v>236</v>
      </c>
      <c r="AY6" s="95" t="s">
        <v>236</v>
      </c>
      <c r="AZ6" s="95" t="s">
        <v>236</v>
      </c>
      <c r="BA6" s="95" t="s">
        <v>236</v>
      </c>
      <c r="BB6" s="95" t="s">
        <v>236</v>
      </c>
      <c r="BC6" s="95" t="s">
        <v>236</v>
      </c>
    </row>
    <row r="7" spans="1:55" s="59" customFormat="1" ht="12" customHeight="1">
      <c r="A7" s="113" t="s">
        <v>237</v>
      </c>
      <c r="B7" s="114" t="s">
        <v>238</v>
      </c>
      <c r="C7" s="113" t="s">
        <v>207</v>
      </c>
      <c r="D7" s="81">
        <f>SUM(D8:D61)</f>
        <v>898925</v>
      </c>
      <c r="E7" s="81">
        <f>SUM(E8:E61)</f>
        <v>50450</v>
      </c>
      <c r="F7" s="81">
        <f>SUM(F8:F61)</f>
        <v>24651</v>
      </c>
      <c r="G7" s="81">
        <f>SUM(G8:G61)</f>
        <v>25799</v>
      </c>
      <c r="H7" s="81">
        <f>SUM(H8:H61)</f>
        <v>108813</v>
      </c>
      <c r="I7" s="81">
        <f>SUM(I8:I61)</f>
        <v>86620</v>
      </c>
      <c r="J7" s="81">
        <f>SUM(J8:J61)</f>
        <v>22193</v>
      </c>
      <c r="K7" s="81">
        <f>SUM(K8:K61)</f>
        <v>739662</v>
      </c>
      <c r="L7" s="81">
        <f>SUM(L8:L61)</f>
        <v>68775</v>
      </c>
      <c r="M7" s="81">
        <f>SUM(M8:M61)</f>
        <v>670887</v>
      </c>
      <c r="N7" s="81">
        <f>SUM(N8:N61)</f>
        <v>872949</v>
      </c>
      <c r="O7" s="81">
        <f>SUM(O8:O61)</f>
        <v>180566</v>
      </c>
      <c r="P7" s="81">
        <f>SUM(P8:P61)</f>
        <v>178480</v>
      </c>
      <c r="Q7" s="81">
        <f>SUM(Q8:Q61)</f>
        <v>0</v>
      </c>
      <c r="R7" s="81">
        <f>SUM(R8:R61)</f>
        <v>0</v>
      </c>
      <c r="S7" s="81">
        <f>SUM(S8:S61)</f>
        <v>2086</v>
      </c>
      <c r="T7" s="81">
        <f>SUM(T8:T61)</f>
        <v>0</v>
      </c>
      <c r="U7" s="81">
        <f>SUM(U8:U61)</f>
        <v>0</v>
      </c>
      <c r="V7" s="81">
        <f>SUM(V8:V61)</f>
        <v>690945</v>
      </c>
      <c r="W7" s="81">
        <f>SUM(W8:W61)</f>
        <v>681444</v>
      </c>
      <c r="X7" s="81">
        <f>SUM(X8:X61)</f>
        <v>0</v>
      </c>
      <c r="Y7" s="81">
        <f>SUM(Y8:Y61)</f>
        <v>0</v>
      </c>
      <c r="Z7" s="81">
        <f>SUM(Z8:Z61)</f>
        <v>9501</v>
      </c>
      <c r="AA7" s="81">
        <f>SUM(AA8:AA61)</f>
        <v>0</v>
      </c>
      <c r="AB7" s="81">
        <f>SUM(AB8:AB61)</f>
        <v>0</v>
      </c>
      <c r="AC7" s="81">
        <f>SUM(AC8:AC61)</f>
        <v>1438</v>
      </c>
      <c r="AD7" s="81">
        <f>SUM(AD8:AD61)</f>
        <v>1438</v>
      </c>
      <c r="AE7" s="81">
        <f>SUM(AE8:AE61)</f>
        <v>0</v>
      </c>
      <c r="AF7" s="81">
        <f>SUM(AF8:AF61)</f>
        <v>22318</v>
      </c>
      <c r="AG7" s="81">
        <f>SUM(AG8:AG61)</f>
        <v>22318</v>
      </c>
      <c r="AH7" s="81">
        <f>SUM(AH8:AH61)</f>
        <v>0</v>
      </c>
      <c r="AI7" s="81">
        <f>SUM(AI8:AI61)</f>
        <v>0</v>
      </c>
      <c r="AJ7" s="81">
        <f>SUM(AJ8:AJ61)</f>
        <v>32867</v>
      </c>
      <c r="AK7" s="81">
        <f>SUM(AK8:AK61)</f>
        <v>11578</v>
      </c>
      <c r="AL7" s="81">
        <f>SUM(AL8:AL61)</f>
        <v>0</v>
      </c>
      <c r="AM7" s="81">
        <f>SUM(AM8:AM61)</f>
        <v>13819</v>
      </c>
      <c r="AN7" s="81">
        <f>SUM(AN8:AN61)</f>
        <v>5740</v>
      </c>
      <c r="AO7" s="81">
        <f>SUM(AO8:AO61)</f>
        <v>0</v>
      </c>
      <c r="AP7" s="81">
        <f>SUM(AP8:AP61)</f>
        <v>0</v>
      </c>
      <c r="AQ7" s="81">
        <f>SUM(AQ8:AQ61)</f>
        <v>1221</v>
      </c>
      <c r="AR7" s="81">
        <f>SUM(AR8:AR61)</f>
        <v>28</v>
      </c>
      <c r="AS7" s="81">
        <f>SUM(AS8:AS61)</f>
        <v>481</v>
      </c>
      <c r="AT7" s="81">
        <f>SUM(AT8:AT61)</f>
        <v>1272</v>
      </c>
      <c r="AU7" s="81">
        <f>SUM(AU8:AU61)</f>
        <v>1029</v>
      </c>
      <c r="AV7" s="81">
        <f>SUM(AV8:AV61)</f>
        <v>0</v>
      </c>
      <c r="AW7" s="81">
        <f>SUM(AW8:AW61)</f>
        <v>237</v>
      </c>
      <c r="AX7" s="81">
        <f>SUM(AX8:AX61)</f>
        <v>6</v>
      </c>
      <c r="AY7" s="81">
        <f>SUM(AY8:AY61)</f>
        <v>0</v>
      </c>
      <c r="AZ7" s="81">
        <f>SUM(AZ8:AZ61)</f>
        <v>1731</v>
      </c>
      <c r="BA7" s="81">
        <f>SUM(BA8:BA61)</f>
        <v>1731</v>
      </c>
      <c r="BB7" s="81">
        <f>SUM(BB8:BB61)</f>
        <v>0</v>
      </c>
      <c r="BC7" s="81">
        <f>SUM(BC8:BC61)</f>
        <v>0</v>
      </c>
    </row>
    <row r="8" spans="1:55" s="61" customFormat="1" ht="12" customHeight="1">
      <c r="A8" s="115" t="s">
        <v>239</v>
      </c>
      <c r="B8" s="116" t="s">
        <v>240</v>
      </c>
      <c r="C8" s="115" t="s">
        <v>241</v>
      </c>
      <c r="D8" s="75">
        <f>SUM(E8,+H8,+K8)</f>
        <v>35923</v>
      </c>
      <c r="E8" s="75">
        <f>SUM(F8:G8)</f>
        <v>0</v>
      </c>
      <c r="F8" s="75">
        <v>0</v>
      </c>
      <c r="G8" s="75">
        <v>0</v>
      </c>
      <c r="H8" s="75">
        <f>SUM(I8:J8)</f>
        <v>82</v>
      </c>
      <c r="I8" s="75">
        <v>82</v>
      </c>
      <c r="J8" s="75">
        <v>0</v>
      </c>
      <c r="K8" s="75">
        <f>SUM(L8:M8)</f>
        <v>35841</v>
      </c>
      <c r="L8" s="75">
        <v>8014</v>
      </c>
      <c r="M8" s="75">
        <v>27827</v>
      </c>
      <c r="N8" s="75">
        <f>SUM(O8,+V8,+AC8)</f>
        <v>8096</v>
      </c>
      <c r="O8" s="75">
        <f>SUM(P8:U8)</f>
        <v>8096</v>
      </c>
      <c r="P8" s="75">
        <v>8096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105</v>
      </c>
      <c r="AG8" s="75">
        <v>105</v>
      </c>
      <c r="AH8" s="75">
        <v>0</v>
      </c>
      <c r="AI8" s="75">
        <v>0</v>
      </c>
      <c r="AJ8" s="75">
        <f>SUM(AK8:AS8)</f>
        <v>105</v>
      </c>
      <c r="AK8" s="75">
        <v>0</v>
      </c>
      <c r="AL8" s="75">
        <v>0</v>
      </c>
      <c r="AM8" s="75">
        <v>105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239</v>
      </c>
      <c r="B9" s="116" t="s">
        <v>242</v>
      </c>
      <c r="C9" s="115" t="s">
        <v>243</v>
      </c>
      <c r="D9" s="75">
        <f>SUM(E9,+H9,+K9)</f>
        <v>20272</v>
      </c>
      <c r="E9" s="75">
        <f>SUM(F9:G9)</f>
        <v>0</v>
      </c>
      <c r="F9" s="75">
        <v>0</v>
      </c>
      <c r="G9" s="75">
        <v>0</v>
      </c>
      <c r="H9" s="75">
        <f>SUM(I9:J9)</f>
        <v>7766</v>
      </c>
      <c r="I9" s="75">
        <v>7766</v>
      </c>
      <c r="J9" s="75">
        <v>0</v>
      </c>
      <c r="K9" s="75">
        <f>SUM(L9:M9)</f>
        <v>12506</v>
      </c>
      <c r="L9" s="75">
        <v>0</v>
      </c>
      <c r="M9" s="75">
        <v>12506</v>
      </c>
      <c r="N9" s="75">
        <f>SUM(O9,+V9,+AC9)</f>
        <v>20272</v>
      </c>
      <c r="O9" s="75">
        <f>SUM(P9:U9)</f>
        <v>7766</v>
      </c>
      <c r="P9" s="75">
        <v>7766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12506</v>
      </c>
      <c r="W9" s="75">
        <v>12506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83</v>
      </c>
      <c r="AG9" s="75">
        <v>83</v>
      </c>
      <c r="AH9" s="75">
        <v>0</v>
      </c>
      <c r="AI9" s="75">
        <v>0</v>
      </c>
      <c r="AJ9" s="75">
        <f>SUM(AK9:AS9)</f>
        <v>685</v>
      </c>
      <c r="AK9" s="75">
        <v>683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2</v>
      </c>
      <c r="AS9" s="75"/>
      <c r="AT9" s="75">
        <f>SUM(AU9:AY9)</f>
        <v>81</v>
      </c>
      <c r="AU9" s="75">
        <v>81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239</v>
      </c>
      <c r="B10" s="116" t="s">
        <v>244</v>
      </c>
      <c r="C10" s="115" t="s">
        <v>245</v>
      </c>
      <c r="D10" s="75">
        <f>SUM(E10,+H10,+K10)</f>
        <v>69745</v>
      </c>
      <c r="E10" s="75">
        <f>SUM(F10:G10)</f>
        <v>0</v>
      </c>
      <c r="F10" s="75">
        <v>0</v>
      </c>
      <c r="G10" s="75">
        <v>0</v>
      </c>
      <c r="H10" s="75">
        <f>SUM(I10:J10)</f>
        <v>4449</v>
      </c>
      <c r="I10" s="75">
        <v>4449</v>
      </c>
      <c r="J10" s="75">
        <v>0</v>
      </c>
      <c r="K10" s="75">
        <f>SUM(L10:M10)</f>
        <v>65296</v>
      </c>
      <c r="L10" s="75">
        <v>893</v>
      </c>
      <c r="M10" s="75">
        <v>64403</v>
      </c>
      <c r="N10" s="75">
        <f>SUM(O10,+V10,+AC10)</f>
        <v>69745</v>
      </c>
      <c r="O10" s="75">
        <f>SUM(P10:U10)</f>
        <v>5342</v>
      </c>
      <c r="P10" s="75">
        <v>5342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64403</v>
      </c>
      <c r="W10" s="75">
        <v>64403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287</v>
      </c>
      <c r="AG10" s="75">
        <v>287</v>
      </c>
      <c r="AH10" s="75">
        <v>0</v>
      </c>
      <c r="AI10" s="75">
        <v>0</v>
      </c>
      <c r="AJ10" s="75">
        <f>SUM(AK10:AS10)</f>
        <v>4942</v>
      </c>
      <c r="AK10" s="75">
        <v>4942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287</v>
      </c>
      <c r="AU10" s="75">
        <v>287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239</v>
      </c>
      <c r="B11" s="116" t="s">
        <v>246</v>
      </c>
      <c r="C11" s="115" t="s">
        <v>247</v>
      </c>
      <c r="D11" s="75">
        <f>SUM(E11,+H11,+K11)</f>
        <v>91631</v>
      </c>
      <c r="E11" s="75">
        <f>SUM(F11:G11)</f>
        <v>0</v>
      </c>
      <c r="F11" s="75">
        <v>0</v>
      </c>
      <c r="G11" s="75">
        <v>0</v>
      </c>
      <c r="H11" s="75">
        <f>SUM(I11:J11)</f>
        <v>7381</v>
      </c>
      <c r="I11" s="75">
        <v>7381</v>
      </c>
      <c r="J11" s="75">
        <v>0</v>
      </c>
      <c r="K11" s="75">
        <f>SUM(L11:M11)</f>
        <v>84250</v>
      </c>
      <c r="L11" s="75">
        <v>0</v>
      </c>
      <c r="M11" s="75">
        <v>84250</v>
      </c>
      <c r="N11" s="75">
        <f>SUM(O11,+V11,+AC11)</f>
        <v>91631</v>
      </c>
      <c r="O11" s="75">
        <f>SUM(P11:U11)</f>
        <v>7381</v>
      </c>
      <c r="P11" s="75">
        <v>7381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84250</v>
      </c>
      <c r="W11" s="75">
        <v>84250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3067</v>
      </c>
      <c r="AG11" s="75">
        <v>3067</v>
      </c>
      <c r="AH11" s="75">
        <v>0</v>
      </c>
      <c r="AI11" s="75">
        <v>0</v>
      </c>
      <c r="AJ11" s="75">
        <f>SUM(AK11:AS11)</f>
        <v>3067</v>
      </c>
      <c r="AK11" s="75">
        <v>0</v>
      </c>
      <c r="AL11" s="75">
        <v>0</v>
      </c>
      <c r="AM11" s="75">
        <v>1406</v>
      </c>
      <c r="AN11" s="75">
        <v>1661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239</v>
      </c>
      <c r="B12" s="117" t="s">
        <v>248</v>
      </c>
      <c r="C12" s="70" t="s">
        <v>249</v>
      </c>
      <c r="D12" s="76">
        <f>SUM(E12,+H12,+K12)</f>
        <v>27377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27377</v>
      </c>
      <c r="L12" s="76">
        <v>8573</v>
      </c>
      <c r="M12" s="76">
        <v>18804</v>
      </c>
      <c r="N12" s="76">
        <f>SUM(O12,+V12,+AC12)</f>
        <v>27377</v>
      </c>
      <c r="O12" s="76">
        <f>SUM(P12:U12)</f>
        <v>8573</v>
      </c>
      <c r="P12" s="76">
        <v>8573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18804</v>
      </c>
      <c r="W12" s="76">
        <v>18804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1</v>
      </c>
      <c r="AG12" s="76">
        <v>1</v>
      </c>
      <c r="AH12" s="76">
        <v>0</v>
      </c>
      <c r="AI12" s="76">
        <v>0</v>
      </c>
      <c r="AJ12" s="76">
        <f>SUM(AK12:AS12)</f>
        <v>8</v>
      </c>
      <c r="AK12" s="76">
        <v>8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1</v>
      </c>
      <c r="AU12" s="76">
        <v>1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1400</v>
      </c>
      <c r="BA12" s="76">
        <v>1400</v>
      </c>
      <c r="BB12" s="76">
        <v>0</v>
      </c>
      <c r="BC12" s="76">
        <v>0</v>
      </c>
    </row>
    <row r="13" spans="1:55" s="61" customFormat="1" ht="12" customHeight="1">
      <c r="A13" s="70" t="s">
        <v>239</v>
      </c>
      <c r="B13" s="117" t="s">
        <v>250</v>
      </c>
      <c r="C13" s="70" t="s">
        <v>251</v>
      </c>
      <c r="D13" s="76">
        <f>SUM(E13,+H13,+K13)</f>
        <v>33729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33729</v>
      </c>
      <c r="L13" s="76">
        <v>5424</v>
      </c>
      <c r="M13" s="76">
        <v>28305</v>
      </c>
      <c r="N13" s="76">
        <f>SUM(O13,+V13,+AC13)</f>
        <v>33729</v>
      </c>
      <c r="O13" s="76">
        <f>SUM(P13:U13)</f>
        <v>5424</v>
      </c>
      <c r="P13" s="76">
        <v>5424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28305</v>
      </c>
      <c r="W13" s="76">
        <v>28305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1708</v>
      </c>
      <c r="AG13" s="76">
        <v>1708</v>
      </c>
      <c r="AH13" s="76">
        <v>0</v>
      </c>
      <c r="AI13" s="76">
        <v>0</v>
      </c>
      <c r="AJ13" s="76">
        <f>SUM(AK13:AS13)</f>
        <v>1708</v>
      </c>
      <c r="AK13" s="76">
        <v>0</v>
      </c>
      <c r="AL13" s="76">
        <v>0</v>
      </c>
      <c r="AM13" s="76">
        <v>1708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22</v>
      </c>
      <c r="AU13" s="76">
        <v>0</v>
      </c>
      <c r="AV13" s="76">
        <v>0</v>
      </c>
      <c r="AW13" s="76">
        <v>22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239</v>
      </c>
      <c r="B14" s="117" t="s">
        <v>252</v>
      </c>
      <c r="C14" s="70" t="s">
        <v>253</v>
      </c>
      <c r="D14" s="76">
        <f>SUM(E14,+H14,+K14)</f>
        <v>33356</v>
      </c>
      <c r="E14" s="76">
        <f>SUM(F14:G14)</f>
        <v>0</v>
      </c>
      <c r="F14" s="76">
        <v>0</v>
      </c>
      <c r="G14" s="76">
        <v>0</v>
      </c>
      <c r="H14" s="76">
        <f>SUM(I14:J14)</f>
        <v>4402</v>
      </c>
      <c r="I14" s="76">
        <v>4402</v>
      </c>
      <c r="J14" s="76">
        <v>0</v>
      </c>
      <c r="K14" s="76">
        <f>SUM(L14:M14)</f>
        <v>28954</v>
      </c>
      <c r="L14" s="76">
        <v>0</v>
      </c>
      <c r="M14" s="76">
        <v>28954</v>
      </c>
      <c r="N14" s="76">
        <f>SUM(O14,+V14,+AC14)</f>
        <v>33356</v>
      </c>
      <c r="O14" s="76">
        <f>SUM(P14:U14)</f>
        <v>4402</v>
      </c>
      <c r="P14" s="76">
        <v>4402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28954</v>
      </c>
      <c r="W14" s="76">
        <v>28954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1675</v>
      </c>
      <c r="AG14" s="76">
        <v>1675</v>
      </c>
      <c r="AH14" s="76">
        <v>0</v>
      </c>
      <c r="AI14" s="76">
        <v>0</v>
      </c>
      <c r="AJ14" s="76">
        <f>SUM(AK14:AS14)</f>
        <v>1675</v>
      </c>
      <c r="AK14" s="76">
        <v>0</v>
      </c>
      <c r="AL14" s="76">
        <v>0</v>
      </c>
      <c r="AM14" s="76">
        <v>1187</v>
      </c>
      <c r="AN14" s="76">
        <v>469</v>
      </c>
      <c r="AO14" s="76">
        <v>0</v>
      </c>
      <c r="AP14" s="76">
        <v>0</v>
      </c>
      <c r="AQ14" s="76">
        <v>0</v>
      </c>
      <c r="AR14" s="76">
        <v>19</v>
      </c>
      <c r="AS14" s="76">
        <v>0</v>
      </c>
      <c r="AT14" s="76">
        <f>SUM(AU14:AY14)</f>
        <v>119</v>
      </c>
      <c r="AU14" s="76">
        <v>0</v>
      </c>
      <c r="AV14" s="76">
        <v>0</v>
      </c>
      <c r="AW14" s="76">
        <v>119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239</v>
      </c>
      <c r="B15" s="117" t="s">
        <v>254</v>
      </c>
      <c r="C15" s="70" t="s">
        <v>255</v>
      </c>
      <c r="D15" s="76">
        <f>SUM(E15,+H15,+K15)</f>
        <v>49608</v>
      </c>
      <c r="E15" s="76">
        <f>SUM(F15:G15)</f>
        <v>1074</v>
      </c>
      <c r="F15" s="76">
        <v>1074</v>
      </c>
      <c r="G15" s="76">
        <v>0</v>
      </c>
      <c r="H15" s="76">
        <f>SUM(I15:J15)</f>
        <v>5358</v>
      </c>
      <c r="I15" s="76">
        <v>5358</v>
      </c>
      <c r="J15" s="76">
        <v>0</v>
      </c>
      <c r="K15" s="76">
        <f>SUM(L15:M15)</f>
        <v>43176</v>
      </c>
      <c r="L15" s="76">
        <v>0</v>
      </c>
      <c r="M15" s="76">
        <v>43176</v>
      </c>
      <c r="N15" s="76">
        <f>SUM(O15,+V15,+AC15)</f>
        <v>49608</v>
      </c>
      <c r="O15" s="76">
        <f>SUM(P15:U15)</f>
        <v>6432</v>
      </c>
      <c r="P15" s="76">
        <v>6432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43176</v>
      </c>
      <c r="W15" s="76">
        <v>43176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104</v>
      </c>
      <c r="AG15" s="76">
        <v>104</v>
      </c>
      <c r="AH15" s="76">
        <v>0</v>
      </c>
      <c r="AI15" s="76">
        <v>0</v>
      </c>
      <c r="AJ15" s="76">
        <f>SUM(AK15:AS15)</f>
        <v>1846</v>
      </c>
      <c r="AK15" s="76">
        <v>1846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104</v>
      </c>
      <c r="AU15" s="76">
        <v>104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239</v>
      </c>
      <c r="B16" s="117" t="s">
        <v>256</v>
      </c>
      <c r="C16" s="70" t="s">
        <v>257</v>
      </c>
      <c r="D16" s="76">
        <f>SUM(E16,+H16,+K16)</f>
        <v>17507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17507</v>
      </c>
      <c r="L16" s="76">
        <v>2912</v>
      </c>
      <c r="M16" s="76">
        <v>14595</v>
      </c>
      <c r="N16" s="76">
        <f>SUM(O16,+V16,+AC16)</f>
        <v>17507</v>
      </c>
      <c r="O16" s="76">
        <f>SUM(P16:U16)</f>
        <v>2912</v>
      </c>
      <c r="P16" s="76">
        <v>2912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14595</v>
      </c>
      <c r="W16" s="76">
        <v>14595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1453</v>
      </c>
      <c r="AG16" s="76">
        <v>1453</v>
      </c>
      <c r="AH16" s="76">
        <v>0</v>
      </c>
      <c r="AI16" s="76">
        <v>0</v>
      </c>
      <c r="AJ16" s="76">
        <f>SUM(AK16:AS16)</f>
        <v>1453</v>
      </c>
      <c r="AK16" s="76">
        <v>0</v>
      </c>
      <c r="AL16" s="76">
        <v>0</v>
      </c>
      <c r="AM16" s="76">
        <v>1453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46</v>
      </c>
      <c r="AU16" s="76">
        <v>0</v>
      </c>
      <c r="AV16" s="76">
        <v>0</v>
      </c>
      <c r="AW16" s="76">
        <v>46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239</v>
      </c>
      <c r="B17" s="117" t="s">
        <v>258</v>
      </c>
      <c r="C17" s="70" t="s">
        <v>259</v>
      </c>
      <c r="D17" s="76">
        <f>SUM(E17,+H17,+K17)</f>
        <v>28739</v>
      </c>
      <c r="E17" s="76">
        <f>SUM(F17:G17)</f>
        <v>0</v>
      </c>
      <c r="F17" s="76">
        <v>0</v>
      </c>
      <c r="G17" s="76">
        <v>0</v>
      </c>
      <c r="H17" s="76">
        <f>SUM(I17:J17)</f>
        <v>5169</v>
      </c>
      <c r="I17" s="76">
        <v>5169</v>
      </c>
      <c r="J17" s="76">
        <v>0</v>
      </c>
      <c r="K17" s="76">
        <f>SUM(L17:M17)</f>
        <v>23570</v>
      </c>
      <c r="L17" s="76">
        <v>0</v>
      </c>
      <c r="M17" s="76">
        <v>23570</v>
      </c>
      <c r="N17" s="76">
        <f>SUM(O17,+V17,+AC17)</f>
        <v>28739</v>
      </c>
      <c r="O17" s="76">
        <f>SUM(P17:U17)</f>
        <v>5169</v>
      </c>
      <c r="P17" s="76">
        <v>5169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23570</v>
      </c>
      <c r="W17" s="76">
        <v>23570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128</v>
      </c>
      <c r="AG17" s="76">
        <v>128</v>
      </c>
      <c r="AH17" s="76">
        <v>0</v>
      </c>
      <c r="AI17" s="76">
        <v>0</v>
      </c>
      <c r="AJ17" s="76">
        <f>SUM(AK17:AS17)</f>
        <v>128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128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239</v>
      </c>
      <c r="B18" s="117" t="s">
        <v>260</v>
      </c>
      <c r="C18" s="70" t="s">
        <v>261</v>
      </c>
      <c r="D18" s="76">
        <f>SUM(E18,+H18,+K18)</f>
        <v>10970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10970</v>
      </c>
      <c r="L18" s="76">
        <v>2170</v>
      </c>
      <c r="M18" s="76">
        <v>8800</v>
      </c>
      <c r="N18" s="76">
        <f>SUM(O18,+V18,+AC18)</f>
        <v>10970</v>
      </c>
      <c r="O18" s="76">
        <f>SUM(P18:U18)</f>
        <v>2170</v>
      </c>
      <c r="P18" s="76">
        <v>2170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8800</v>
      </c>
      <c r="W18" s="76">
        <v>8800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0</v>
      </c>
      <c r="AG18" s="76">
        <v>0</v>
      </c>
      <c r="AH18" s="76">
        <v>0</v>
      </c>
      <c r="AI18" s="76">
        <v>0</v>
      </c>
      <c r="AJ18" s="76">
        <f>SUM(AK18:AS18)</f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159</v>
      </c>
      <c r="BA18" s="76">
        <v>159</v>
      </c>
      <c r="BB18" s="76">
        <v>0</v>
      </c>
      <c r="BC18" s="76">
        <v>0</v>
      </c>
    </row>
    <row r="19" spans="1:55" s="61" customFormat="1" ht="12" customHeight="1">
      <c r="A19" s="70" t="s">
        <v>239</v>
      </c>
      <c r="B19" s="117" t="s">
        <v>262</v>
      </c>
      <c r="C19" s="70" t="s">
        <v>263</v>
      </c>
      <c r="D19" s="76">
        <f>SUM(E19,+H19,+K19)</f>
        <v>12243</v>
      </c>
      <c r="E19" s="76">
        <f>SUM(F19:G19)</f>
        <v>409</v>
      </c>
      <c r="F19" s="76">
        <v>0</v>
      </c>
      <c r="G19" s="76">
        <v>409</v>
      </c>
      <c r="H19" s="76">
        <f>SUM(I19:J19)</f>
        <v>2884</v>
      </c>
      <c r="I19" s="76">
        <v>2884</v>
      </c>
      <c r="J19" s="76">
        <v>0</v>
      </c>
      <c r="K19" s="76">
        <f>SUM(L19:M19)</f>
        <v>8950</v>
      </c>
      <c r="L19" s="76">
        <v>0</v>
      </c>
      <c r="M19" s="76">
        <v>8950</v>
      </c>
      <c r="N19" s="76">
        <f>SUM(O19,+V19,+AC19)</f>
        <v>12243</v>
      </c>
      <c r="O19" s="76">
        <f>SUM(P19:U19)</f>
        <v>2884</v>
      </c>
      <c r="P19" s="76">
        <v>2884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9359</v>
      </c>
      <c r="W19" s="76">
        <v>9359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92</v>
      </c>
      <c r="AG19" s="76">
        <v>92</v>
      </c>
      <c r="AH19" s="76">
        <v>0</v>
      </c>
      <c r="AI19" s="76">
        <v>0</v>
      </c>
      <c r="AJ19" s="76">
        <f>SUM(AK19:AS19)</f>
        <v>92</v>
      </c>
      <c r="AK19" s="76">
        <v>45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2</v>
      </c>
      <c r="AS19" s="76">
        <v>45</v>
      </c>
      <c r="AT19" s="76">
        <f>SUM(AU19:AY19)</f>
        <v>45</v>
      </c>
      <c r="AU19" s="76">
        <v>45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239</v>
      </c>
      <c r="B20" s="117" t="s">
        <v>264</v>
      </c>
      <c r="C20" s="70" t="s">
        <v>265</v>
      </c>
      <c r="D20" s="76">
        <f>SUM(E20,+H20,+K20)</f>
        <v>16594</v>
      </c>
      <c r="E20" s="76">
        <f>SUM(F20:G20)</f>
        <v>0</v>
      </c>
      <c r="F20" s="76">
        <v>0</v>
      </c>
      <c r="G20" s="76">
        <v>0</v>
      </c>
      <c r="H20" s="76">
        <f>SUM(I20:J20)</f>
        <v>3930</v>
      </c>
      <c r="I20" s="76">
        <v>3930</v>
      </c>
      <c r="J20" s="76">
        <v>0</v>
      </c>
      <c r="K20" s="76">
        <f>SUM(L20:M20)</f>
        <v>12664</v>
      </c>
      <c r="L20" s="76">
        <v>0</v>
      </c>
      <c r="M20" s="76">
        <v>12664</v>
      </c>
      <c r="N20" s="76">
        <f>SUM(O20,+V20,+AC20)</f>
        <v>17140</v>
      </c>
      <c r="O20" s="76">
        <f>SUM(P20:U20)</f>
        <v>3930</v>
      </c>
      <c r="P20" s="76">
        <v>3930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12664</v>
      </c>
      <c r="W20" s="76">
        <v>12664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546</v>
      </c>
      <c r="AD20" s="76">
        <v>546</v>
      </c>
      <c r="AE20" s="76">
        <v>0</v>
      </c>
      <c r="AF20" s="76">
        <f>SUM(AG20:AI20)</f>
        <v>72</v>
      </c>
      <c r="AG20" s="76">
        <v>72</v>
      </c>
      <c r="AH20" s="76">
        <v>0</v>
      </c>
      <c r="AI20" s="76">
        <v>0</v>
      </c>
      <c r="AJ20" s="76">
        <f>SUM(AK20:AS20)</f>
        <v>195</v>
      </c>
      <c r="AK20" s="76">
        <v>195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72</v>
      </c>
      <c r="AU20" s="76">
        <v>72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239</v>
      </c>
      <c r="B21" s="117" t="s">
        <v>266</v>
      </c>
      <c r="C21" s="70" t="s">
        <v>267</v>
      </c>
      <c r="D21" s="76">
        <f>SUM(E21,+H21,+K21)</f>
        <v>9491</v>
      </c>
      <c r="E21" s="76">
        <f>SUM(F21:G21)</f>
        <v>0</v>
      </c>
      <c r="F21" s="76">
        <v>0</v>
      </c>
      <c r="G21" s="76">
        <v>0</v>
      </c>
      <c r="H21" s="76">
        <f>SUM(I21:J21)</f>
        <v>1056</v>
      </c>
      <c r="I21" s="76">
        <v>1056</v>
      </c>
      <c r="J21" s="76">
        <v>0</v>
      </c>
      <c r="K21" s="76">
        <f>SUM(L21:M21)</f>
        <v>8435</v>
      </c>
      <c r="L21" s="76">
        <v>0</v>
      </c>
      <c r="M21" s="76">
        <v>8435</v>
      </c>
      <c r="N21" s="76">
        <f>SUM(O21,+V21,+AC21)</f>
        <v>9491</v>
      </c>
      <c r="O21" s="76">
        <f>SUM(P21:U21)</f>
        <v>1056</v>
      </c>
      <c r="P21" s="76">
        <v>1056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8435</v>
      </c>
      <c r="W21" s="76">
        <v>8435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728</v>
      </c>
      <c r="AG21" s="76">
        <v>728</v>
      </c>
      <c r="AH21" s="76">
        <v>0</v>
      </c>
      <c r="AI21" s="76">
        <v>0</v>
      </c>
      <c r="AJ21" s="76">
        <f>SUM(AK21:AS21)</f>
        <v>728</v>
      </c>
      <c r="AK21" s="76">
        <v>0</v>
      </c>
      <c r="AL21" s="76">
        <v>0</v>
      </c>
      <c r="AM21" s="76">
        <v>728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239</v>
      </c>
      <c r="B22" s="117" t="s">
        <v>268</v>
      </c>
      <c r="C22" s="70" t="s">
        <v>269</v>
      </c>
      <c r="D22" s="76">
        <f>SUM(E22,+H22,+K22)</f>
        <v>26897</v>
      </c>
      <c r="E22" s="76">
        <f>SUM(F22:G22)</f>
        <v>0</v>
      </c>
      <c r="F22" s="76">
        <v>0</v>
      </c>
      <c r="G22" s="76">
        <v>0</v>
      </c>
      <c r="H22" s="76">
        <f>SUM(I22:J22)</f>
        <v>4922</v>
      </c>
      <c r="I22" s="76">
        <v>4922</v>
      </c>
      <c r="J22" s="76">
        <v>0</v>
      </c>
      <c r="K22" s="76">
        <f>SUM(L22:M22)</f>
        <v>21975</v>
      </c>
      <c r="L22" s="76">
        <v>711</v>
      </c>
      <c r="M22" s="76">
        <v>21264</v>
      </c>
      <c r="N22" s="76">
        <f>SUM(O22,+V22,+AC22)</f>
        <v>26897</v>
      </c>
      <c r="O22" s="76">
        <f>SUM(P22:U22)</f>
        <v>5633</v>
      </c>
      <c r="P22" s="76">
        <v>5633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21264</v>
      </c>
      <c r="W22" s="76">
        <v>21264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1025</v>
      </c>
      <c r="AG22" s="76">
        <v>1025</v>
      </c>
      <c r="AH22" s="76">
        <v>0</v>
      </c>
      <c r="AI22" s="76">
        <v>0</v>
      </c>
      <c r="AJ22" s="76">
        <f>SUM(AK22:AS22)</f>
        <v>1563</v>
      </c>
      <c r="AK22" s="76">
        <v>556</v>
      </c>
      <c r="AL22" s="76">
        <v>0</v>
      </c>
      <c r="AM22" s="76">
        <v>1007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18</v>
      </c>
      <c r="AU22" s="76">
        <v>18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239</v>
      </c>
      <c r="B23" s="117" t="s">
        <v>270</v>
      </c>
      <c r="C23" s="70" t="s">
        <v>271</v>
      </c>
      <c r="D23" s="76">
        <f>SUM(E23,+H23,+K23)</f>
        <v>9138</v>
      </c>
      <c r="E23" s="76">
        <f>SUM(F23:G23)</f>
        <v>0</v>
      </c>
      <c r="F23" s="76">
        <v>0</v>
      </c>
      <c r="G23" s="76">
        <v>0</v>
      </c>
      <c r="H23" s="76">
        <f>SUM(I23:J23)</f>
        <v>2747</v>
      </c>
      <c r="I23" s="76">
        <v>2747</v>
      </c>
      <c r="J23" s="76">
        <v>0</v>
      </c>
      <c r="K23" s="76">
        <f>SUM(L23:M23)</f>
        <v>6391</v>
      </c>
      <c r="L23" s="76">
        <v>0</v>
      </c>
      <c r="M23" s="76">
        <v>6391</v>
      </c>
      <c r="N23" s="76">
        <f>SUM(O23,+V23,+AC23)</f>
        <v>9391</v>
      </c>
      <c r="O23" s="76">
        <f>SUM(P23:U23)</f>
        <v>2747</v>
      </c>
      <c r="P23" s="76">
        <v>2747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6391</v>
      </c>
      <c r="W23" s="76">
        <v>6391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253</v>
      </c>
      <c r="AD23" s="76">
        <v>253</v>
      </c>
      <c r="AE23" s="76">
        <v>0</v>
      </c>
      <c r="AF23" s="76">
        <f>SUM(AG23:AI23)</f>
        <v>503</v>
      </c>
      <c r="AG23" s="76">
        <v>503</v>
      </c>
      <c r="AH23" s="76">
        <v>0</v>
      </c>
      <c r="AI23" s="76">
        <v>0</v>
      </c>
      <c r="AJ23" s="76">
        <f>SUM(AK23:AS23)</f>
        <v>503</v>
      </c>
      <c r="AK23" s="76">
        <v>0</v>
      </c>
      <c r="AL23" s="76">
        <v>0</v>
      </c>
      <c r="AM23" s="76">
        <v>395</v>
      </c>
      <c r="AN23" s="76">
        <v>108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239</v>
      </c>
      <c r="B24" s="117" t="s">
        <v>272</v>
      </c>
      <c r="C24" s="70" t="s">
        <v>273</v>
      </c>
      <c r="D24" s="76">
        <f>SUM(E24,+H24,+K24)</f>
        <v>72839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72839</v>
      </c>
      <c r="L24" s="76">
        <v>13919</v>
      </c>
      <c r="M24" s="76">
        <v>58920</v>
      </c>
      <c r="N24" s="76">
        <f>SUM(O24,+V24,+AC24)</f>
        <v>72839</v>
      </c>
      <c r="O24" s="76">
        <f>SUM(P24:U24)</f>
        <v>13919</v>
      </c>
      <c r="P24" s="76">
        <v>13919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58920</v>
      </c>
      <c r="W24" s="76">
        <v>58920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2972</v>
      </c>
      <c r="AG24" s="76">
        <v>2972</v>
      </c>
      <c r="AH24" s="76">
        <v>0</v>
      </c>
      <c r="AI24" s="76">
        <v>0</v>
      </c>
      <c r="AJ24" s="76">
        <f>SUM(AK24:AS24)</f>
        <v>2972</v>
      </c>
      <c r="AK24" s="76">
        <v>0</v>
      </c>
      <c r="AL24" s="76">
        <v>0</v>
      </c>
      <c r="AM24" s="76">
        <v>578</v>
      </c>
      <c r="AN24" s="76">
        <v>2394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/>
      <c r="BB24" s="76">
        <v>0</v>
      </c>
      <c r="BC24" s="76">
        <v>0</v>
      </c>
    </row>
    <row r="25" spans="1:55" s="61" customFormat="1" ht="12" customHeight="1">
      <c r="A25" s="70" t="s">
        <v>239</v>
      </c>
      <c r="B25" s="117" t="s">
        <v>274</v>
      </c>
      <c r="C25" s="70" t="s">
        <v>275</v>
      </c>
      <c r="D25" s="76">
        <f>SUM(E25,+H25,+K25)</f>
        <v>19181</v>
      </c>
      <c r="E25" s="76">
        <f>SUM(F25:G25)</f>
        <v>0</v>
      </c>
      <c r="F25" s="76">
        <v>0</v>
      </c>
      <c r="G25" s="76">
        <v>0</v>
      </c>
      <c r="H25" s="76">
        <f>SUM(I25:J25)</f>
        <v>2893</v>
      </c>
      <c r="I25" s="76">
        <v>2893</v>
      </c>
      <c r="J25" s="76">
        <v>0</v>
      </c>
      <c r="K25" s="76">
        <f>SUM(L25:M25)</f>
        <v>16288</v>
      </c>
      <c r="L25" s="76">
        <v>0</v>
      </c>
      <c r="M25" s="76">
        <v>16288</v>
      </c>
      <c r="N25" s="76">
        <f>SUM(O25,+V25,+AC25)</f>
        <v>19181</v>
      </c>
      <c r="O25" s="76">
        <f>SUM(P25:U25)</f>
        <v>2893</v>
      </c>
      <c r="P25" s="76">
        <v>2893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16288</v>
      </c>
      <c r="W25" s="76">
        <v>16288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1529</v>
      </c>
      <c r="AG25" s="76">
        <v>1529</v>
      </c>
      <c r="AH25" s="76">
        <v>0</v>
      </c>
      <c r="AI25" s="76">
        <v>0</v>
      </c>
      <c r="AJ25" s="76">
        <f>SUM(AK25:AS25)</f>
        <v>1529</v>
      </c>
      <c r="AK25" s="76">
        <v>0</v>
      </c>
      <c r="AL25" s="76">
        <v>0</v>
      </c>
      <c r="AM25" s="76">
        <v>1529</v>
      </c>
      <c r="AN25" s="76">
        <v>0</v>
      </c>
      <c r="AO25" s="76">
        <v>0</v>
      </c>
      <c r="AP25" s="76">
        <v>0</v>
      </c>
      <c r="AQ25" s="76">
        <v>0</v>
      </c>
      <c r="AR25" s="76"/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239</v>
      </c>
      <c r="B26" s="117" t="s">
        <v>276</v>
      </c>
      <c r="C26" s="70" t="s">
        <v>277</v>
      </c>
      <c r="D26" s="76">
        <f>SUM(E26,+H26,+K26)</f>
        <v>10253</v>
      </c>
      <c r="E26" s="76">
        <f>SUM(F26:G26)</f>
        <v>0</v>
      </c>
      <c r="F26" s="76">
        <v>0</v>
      </c>
      <c r="G26" s="76">
        <v>0</v>
      </c>
      <c r="H26" s="76">
        <f>SUM(I26:J26)</f>
        <v>2521</v>
      </c>
      <c r="I26" s="76">
        <v>2521</v>
      </c>
      <c r="J26" s="76">
        <v>0</v>
      </c>
      <c r="K26" s="76">
        <f>SUM(L26:M26)</f>
        <v>7732</v>
      </c>
      <c r="L26" s="76">
        <v>0</v>
      </c>
      <c r="M26" s="76">
        <v>7732</v>
      </c>
      <c r="N26" s="76">
        <f>SUM(O26,+V26,+AC26)</f>
        <v>10253</v>
      </c>
      <c r="O26" s="76">
        <f>SUM(P26:U26)</f>
        <v>2521</v>
      </c>
      <c r="P26" s="76">
        <v>2521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7732</v>
      </c>
      <c r="W26" s="76">
        <v>7732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38</v>
      </c>
      <c r="AG26" s="76">
        <v>38</v>
      </c>
      <c r="AH26" s="76">
        <v>0</v>
      </c>
      <c r="AI26" s="76">
        <v>0</v>
      </c>
      <c r="AJ26" s="76">
        <f>SUM(AK26:AS26)</f>
        <v>393</v>
      </c>
      <c r="AK26" s="76">
        <v>393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38</v>
      </c>
      <c r="AU26" s="76">
        <v>38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239</v>
      </c>
      <c r="B27" s="117" t="s">
        <v>278</v>
      </c>
      <c r="C27" s="70" t="s">
        <v>279</v>
      </c>
      <c r="D27" s="76">
        <f>SUM(E27,+H27,+K27)</f>
        <v>12958</v>
      </c>
      <c r="E27" s="76">
        <f>SUM(F27:G27)</f>
        <v>0</v>
      </c>
      <c r="F27" s="76">
        <v>0</v>
      </c>
      <c r="G27" s="76">
        <v>0</v>
      </c>
      <c r="H27" s="76">
        <f>SUM(I27:J27)</f>
        <v>1539</v>
      </c>
      <c r="I27" s="76">
        <v>1539</v>
      </c>
      <c r="J27" s="76">
        <v>0</v>
      </c>
      <c r="K27" s="76">
        <f>SUM(L27:M27)</f>
        <v>11419</v>
      </c>
      <c r="L27" s="76">
        <v>1160</v>
      </c>
      <c r="M27" s="76">
        <v>10259</v>
      </c>
      <c r="N27" s="76">
        <f>SUM(O27,+V27,+AC27)</f>
        <v>12958</v>
      </c>
      <c r="O27" s="76">
        <f>SUM(P27:U27)</f>
        <v>2699</v>
      </c>
      <c r="P27" s="76">
        <v>2699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10259</v>
      </c>
      <c r="W27" s="76">
        <v>10259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674</v>
      </c>
      <c r="AG27" s="76">
        <v>674</v>
      </c>
      <c r="AH27" s="76">
        <v>0</v>
      </c>
      <c r="AI27" s="76">
        <v>0</v>
      </c>
      <c r="AJ27" s="76">
        <f>SUM(AK27:AS27)</f>
        <v>674</v>
      </c>
      <c r="AK27" s="76">
        <v>0</v>
      </c>
      <c r="AL27" s="76">
        <v>0</v>
      </c>
      <c r="AM27" s="76">
        <v>674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239</v>
      </c>
      <c r="B28" s="117" t="s">
        <v>280</v>
      </c>
      <c r="C28" s="70" t="s">
        <v>281</v>
      </c>
      <c r="D28" s="76">
        <f>SUM(E28,+H28,+K28)</f>
        <v>12458</v>
      </c>
      <c r="E28" s="76">
        <f>SUM(F28:G28)</f>
        <v>12458</v>
      </c>
      <c r="F28" s="76">
        <v>6291</v>
      </c>
      <c r="G28" s="76">
        <v>6167</v>
      </c>
      <c r="H28" s="76">
        <f>SUM(I28:J28)</f>
        <v>0</v>
      </c>
      <c r="I28" s="76">
        <v>0</v>
      </c>
      <c r="J28" s="76">
        <v>0</v>
      </c>
      <c r="K28" s="76">
        <f>SUM(L28:M28)</f>
        <v>0</v>
      </c>
      <c r="L28" s="76">
        <v>0</v>
      </c>
      <c r="M28" s="76">
        <v>0</v>
      </c>
      <c r="N28" s="76">
        <f>SUM(O28,+V28,+AC28)</f>
        <v>12465</v>
      </c>
      <c r="O28" s="76">
        <f>SUM(P28:U28)</f>
        <v>6291</v>
      </c>
      <c r="P28" s="76">
        <v>6291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6167</v>
      </c>
      <c r="W28" s="76">
        <v>6167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7</v>
      </c>
      <c r="AD28" s="76">
        <v>7</v>
      </c>
      <c r="AE28" s="76">
        <v>0</v>
      </c>
      <c r="AF28" s="76">
        <f>SUM(AG28:AI28)</f>
        <v>80</v>
      </c>
      <c r="AG28" s="76">
        <v>80</v>
      </c>
      <c r="AH28" s="76">
        <v>0</v>
      </c>
      <c r="AI28" s="76">
        <v>0</v>
      </c>
      <c r="AJ28" s="76">
        <f>SUM(AK28:AS28)</f>
        <v>180</v>
      </c>
      <c r="AK28" s="76">
        <v>150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30</v>
      </c>
      <c r="AT28" s="76">
        <f>SUM(AU28:AY28)</f>
        <v>50</v>
      </c>
      <c r="AU28" s="76">
        <v>50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239</v>
      </c>
      <c r="B29" s="117" t="s">
        <v>282</v>
      </c>
      <c r="C29" s="70" t="s">
        <v>283</v>
      </c>
      <c r="D29" s="76">
        <f>SUM(E29,+H29,+K29)</f>
        <v>20501</v>
      </c>
      <c r="E29" s="76">
        <f>SUM(F29:G29)</f>
        <v>0</v>
      </c>
      <c r="F29" s="76">
        <v>0</v>
      </c>
      <c r="G29" s="76">
        <v>0</v>
      </c>
      <c r="H29" s="76">
        <f>SUM(I29:J29)</f>
        <v>4064</v>
      </c>
      <c r="I29" s="76">
        <v>4064</v>
      </c>
      <c r="J29" s="76">
        <v>0</v>
      </c>
      <c r="K29" s="76">
        <f>SUM(L29:M29)</f>
        <v>16437</v>
      </c>
      <c r="L29" s="76">
        <v>0</v>
      </c>
      <c r="M29" s="76">
        <v>16437</v>
      </c>
      <c r="N29" s="76">
        <f>SUM(O29,+V29,+AC29)</f>
        <v>20501</v>
      </c>
      <c r="O29" s="76">
        <f>SUM(P29:U29)</f>
        <v>4064</v>
      </c>
      <c r="P29" s="76">
        <v>4064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16437</v>
      </c>
      <c r="W29" s="76">
        <v>16437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51</v>
      </c>
      <c r="AG29" s="76">
        <v>51</v>
      </c>
      <c r="AH29" s="76">
        <v>0</v>
      </c>
      <c r="AI29" s="76">
        <v>0</v>
      </c>
      <c r="AJ29" s="76">
        <f>SUM(AK29:AS29)</f>
        <v>1508</v>
      </c>
      <c r="AK29" s="76">
        <v>1508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51</v>
      </c>
      <c r="AU29" s="76">
        <v>51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239</v>
      </c>
      <c r="B30" s="117" t="s">
        <v>284</v>
      </c>
      <c r="C30" s="70" t="s">
        <v>285</v>
      </c>
      <c r="D30" s="76">
        <f>SUM(E30,+H30,+K30)</f>
        <v>20801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20801</v>
      </c>
      <c r="L30" s="76">
        <v>2584</v>
      </c>
      <c r="M30" s="76">
        <v>18217</v>
      </c>
      <c r="N30" s="76">
        <f>SUM(O30,+V30,+AC30)</f>
        <v>20801</v>
      </c>
      <c r="O30" s="76">
        <f>SUM(P30:U30)</f>
        <v>2584</v>
      </c>
      <c r="P30" s="76">
        <v>2584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18217</v>
      </c>
      <c r="W30" s="76">
        <v>18217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161</v>
      </c>
      <c r="AG30" s="76">
        <v>161</v>
      </c>
      <c r="AH30" s="76">
        <v>0</v>
      </c>
      <c r="AI30" s="76">
        <v>0</v>
      </c>
      <c r="AJ30" s="76">
        <f>SUM(AK30:AS30)</f>
        <v>161</v>
      </c>
      <c r="AK30" s="76">
        <v>0</v>
      </c>
      <c r="AL30" s="76">
        <v>0</v>
      </c>
      <c r="AM30" s="76">
        <v>161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5</v>
      </c>
      <c r="AU30" s="76">
        <v>0</v>
      </c>
      <c r="AV30" s="76">
        <v>0</v>
      </c>
      <c r="AW30" s="76">
        <v>5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239</v>
      </c>
      <c r="B31" s="117" t="s">
        <v>286</v>
      </c>
      <c r="C31" s="70" t="s">
        <v>287</v>
      </c>
      <c r="D31" s="76">
        <f>SUM(E31,+H31,+K31)</f>
        <v>19215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19215</v>
      </c>
      <c r="L31" s="76">
        <v>4006</v>
      </c>
      <c r="M31" s="76">
        <v>15209</v>
      </c>
      <c r="N31" s="76">
        <f>SUM(O31,+V31,+AC31)</f>
        <v>19440</v>
      </c>
      <c r="O31" s="76">
        <f>SUM(P31:U31)</f>
        <v>4006</v>
      </c>
      <c r="P31" s="76">
        <v>4006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15209</v>
      </c>
      <c r="W31" s="76">
        <v>15209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225</v>
      </c>
      <c r="AD31" s="76">
        <v>225</v>
      </c>
      <c r="AE31" s="76">
        <v>0</v>
      </c>
      <c r="AF31" s="76">
        <f>SUM(AG31:AI31)</f>
        <v>961</v>
      </c>
      <c r="AG31" s="76">
        <v>961</v>
      </c>
      <c r="AH31" s="76">
        <v>0</v>
      </c>
      <c r="AI31" s="76">
        <v>0</v>
      </c>
      <c r="AJ31" s="76">
        <f>SUM(AK31:AS31)</f>
        <v>961</v>
      </c>
      <c r="AK31" s="76">
        <v>0</v>
      </c>
      <c r="AL31" s="76">
        <v>0</v>
      </c>
      <c r="AM31" s="76">
        <v>961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18</v>
      </c>
      <c r="AU31" s="76">
        <v>0</v>
      </c>
      <c r="AV31" s="76">
        <v>0</v>
      </c>
      <c r="AW31" s="76">
        <v>18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239</v>
      </c>
      <c r="B32" s="117" t="s">
        <v>288</v>
      </c>
      <c r="C32" s="70" t="s">
        <v>289</v>
      </c>
      <c r="D32" s="76">
        <f>SUM(E32,+H32,+K32)</f>
        <v>3353</v>
      </c>
      <c r="E32" s="76">
        <f>SUM(F32:G32)</f>
        <v>0</v>
      </c>
      <c r="F32" s="76">
        <v>0</v>
      </c>
      <c r="G32" s="76">
        <v>0</v>
      </c>
      <c r="H32" s="76">
        <f>SUM(I32:J32)</f>
        <v>414</v>
      </c>
      <c r="I32" s="76">
        <v>414</v>
      </c>
      <c r="J32" s="76">
        <v>0</v>
      </c>
      <c r="K32" s="76">
        <f>SUM(L32:M32)</f>
        <v>2939</v>
      </c>
      <c r="L32" s="76">
        <v>286</v>
      </c>
      <c r="M32" s="76">
        <v>2653</v>
      </c>
      <c r="N32" s="76">
        <f>SUM(O32,+V32,+AC32)</f>
        <v>3727</v>
      </c>
      <c r="O32" s="76">
        <f>SUM(P32:U32)</f>
        <v>740</v>
      </c>
      <c r="P32" s="76">
        <v>740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2987</v>
      </c>
      <c r="W32" s="76">
        <v>2987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85</v>
      </c>
      <c r="AG32" s="76">
        <v>85</v>
      </c>
      <c r="AH32" s="76">
        <v>0</v>
      </c>
      <c r="AI32" s="76">
        <v>0</v>
      </c>
      <c r="AJ32" s="76">
        <f>SUM(AK32:AS32)</f>
        <v>85</v>
      </c>
      <c r="AK32" s="76">
        <v>0</v>
      </c>
      <c r="AL32" s="76">
        <v>0</v>
      </c>
      <c r="AM32" s="76">
        <v>85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239</v>
      </c>
      <c r="B33" s="117" t="s">
        <v>290</v>
      </c>
      <c r="C33" s="70" t="s">
        <v>291</v>
      </c>
      <c r="D33" s="76">
        <f>SUM(E33,+H33,+K33)</f>
        <v>5300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5300</v>
      </c>
      <c r="L33" s="76">
        <v>1781</v>
      </c>
      <c r="M33" s="76">
        <v>3519</v>
      </c>
      <c r="N33" s="76">
        <f>SUM(O33,+V33,+AC33)</f>
        <v>5300</v>
      </c>
      <c r="O33" s="76">
        <f>SUM(P33:U33)</f>
        <v>1781</v>
      </c>
      <c r="P33" s="76">
        <v>1781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3519</v>
      </c>
      <c r="W33" s="76">
        <v>3519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0</v>
      </c>
      <c r="AG33" s="76">
        <v>0</v>
      </c>
      <c r="AH33" s="76">
        <v>0</v>
      </c>
      <c r="AI33" s="76">
        <v>0</v>
      </c>
      <c r="AJ33" s="76">
        <f>SUM(AK33:AS33)</f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77</v>
      </c>
      <c r="BA33" s="76">
        <v>77</v>
      </c>
      <c r="BB33" s="76">
        <v>0</v>
      </c>
      <c r="BC33" s="76">
        <v>0</v>
      </c>
    </row>
    <row r="34" spans="1:55" s="61" customFormat="1" ht="12" customHeight="1">
      <c r="A34" s="70" t="s">
        <v>239</v>
      </c>
      <c r="B34" s="117" t="s">
        <v>292</v>
      </c>
      <c r="C34" s="70" t="s">
        <v>293</v>
      </c>
      <c r="D34" s="76">
        <f>SUM(E34,+H34,+K34)</f>
        <v>11587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11587</v>
      </c>
      <c r="L34" s="76">
        <v>2086</v>
      </c>
      <c r="M34" s="76">
        <v>9501</v>
      </c>
      <c r="N34" s="76">
        <f>SUM(O34,+V34,+AC34)</f>
        <v>11587</v>
      </c>
      <c r="O34" s="76">
        <f>SUM(P34:U34)</f>
        <v>2086</v>
      </c>
      <c r="P34" s="76">
        <v>0</v>
      </c>
      <c r="Q34" s="76">
        <v>0</v>
      </c>
      <c r="R34" s="76">
        <v>0</v>
      </c>
      <c r="S34" s="76">
        <v>2086</v>
      </c>
      <c r="T34" s="76">
        <v>0</v>
      </c>
      <c r="U34" s="76">
        <v>0</v>
      </c>
      <c r="V34" s="76">
        <f>SUM(W34:AB34)</f>
        <v>9501</v>
      </c>
      <c r="W34" s="76">
        <v>0</v>
      </c>
      <c r="X34" s="76">
        <v>0</v>
      </c>
      <c r="Y34" s="76">
        <v>0</v>
      </c>
      <c r="Z34" s="76">
        <v>9501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0</v>
      </c>
      <c r="AG34" s="76">
        <v>0</v>
      </c>
      <c r="AH34" s="76">
        <v>0</v>
      </c>
      <c r="AI34" s="76">
        <v>0</v>
      </c>
      <c r="AJ34" s="76">
        <f>SUM(AK34:AS34)</f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239</v>
      </c>
      <c r="B35" s="117" t="s">
        <v>294</v>
      </c>
      <c r="C35" s="70" t="s">
        <v>295</v>
      </c>
      <c r="D35" s="76">
        <f>SUM(E35,+H35,+K35)</f>
        <v>17891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17891</v>
      </c>
      <c r="L35" s="76">
        <v>4098</v>
      </c>
      <c r="M35" s="76">
        <v>13793</v>
      </c>
      <c r="N35" s="76">
        <f>SUM(O35,+V35,+AC35)</f>
        <v>17891</v>
      </c>
      <c r="O35" s="76">
        <f>SUM(P35:U35)</f>
        <v>4098</v>
      </c>
      <c r="P35" s="76">
        <v>4098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13793</v>
      </c>
      <c r="W35" s="76">
        <v>13793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259</v>
      </c>
      <c r="AG35" s="76">
        <v>259</v>
      </c>
      <c r="AH35" s="76">
        <v>0</v>
      </c>
      <c r="AI35" s="76">
        <v>0</v>
      </c>
      <c r="AJ35" s="76">
        <f>SUM(AK35:AS35)</f>
        <v>259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259</v>
      </c>
      <c r="AR35" s="76">
        <v>0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239</v>
      </c>
      <c r="B36" s="117" t="s">
        <v>296</v>
      </c>
      <c r="C36" s="70" t="s">
        <v>297</v>
      </c>
      <c r="D36" s="76">
        <f>SUM(E36,+H36,+K36)</f>
        <v>7016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7016</v>
      </c>
      <c r="L36" s="76">
        <v>1056</v>
      </c>
      <c r="M36" s="76">
        <v>5960</v>
      </c>
      <c r="N36" s="76">
        <f>SUM(O36,+V36,+AC36)</f>
        <v>7016</v>
      </c>
      <c r="O36" s="76">
        <f>SUM(P36:U36)</f>
        <v>1056</v>
      </c>
      <c r="P36" s="76">
        <v>1056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5960</v>
      </c>
      <c r="W36" s="76">
        <v>5960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632</v>
      </c>
      <c r="AG36" s="76">
        <v>632</v>
      </c>
      <c r="AH36" s="76"/>
      <c r="AI36" s="76"/>
      <c r="AJ36" s="76">
        <f>SUM(AK36:AS36)</f>
        <v>632</v>
      </c>
      <c r="AK36" s="76">
        <v>0</v>
      </c>
      <c r="AL36" s="76">
        <v>0</v>
      </c>
      <c r="AM36" s="76">
        <v>28</v>
      </c>
      <c r="AN36" s="76">
        <v>604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239</v>
      </c>
      <c r="B37" s="117" t="s">
        <v>298</v>
      </c>
      <c r="C37" s="70" t="s">
        <v>299</v>
      </c>
      <c r="D37" s="76">
        <f>SUM(E37,+H37,+K37)</f>
        <v>4675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4675</v>
      </c>
      <c r="L37" s="76">
        <v>1490</v>
      </c>
      <c r="M37" s="76">
        <v>3185</v>
      </c>
      <c r="N37" s="76">
        <f>SUM(O37,+V37,+AC37)</f>
        <v>4675</v>
      </c>
      <c r="O37" s="76">
        <f>SUM(P37:U37)</f>
        <v>1490</v>
      </c>
      <c r="P37" s="76">
        <v>1490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3185</v>
      </c>
      <c r="W37" s="76">
        <v>3185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12</v>
      </c>
      <c r="AG37" s="76">
        <v>12</v>
      </c>
      <c r="AH37" s="76">
        <v>0</v>
      </c>
      <c r="AI37" s="76">
        <v>0</v>
      </c>
      <c r="AJ37" s="76">
        <f>SUM(AK37:AS37)</f>
        <v>355</v>
      </c>
      <c r="AK37" s="76">
        <v>355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12</v>
      </c>
      <c r="AU37" s="76">
        <v>12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239</v>
      </c>
      <c r="B38" s="117" t="s">
        <v>300</v>
      </c>
      <c r="C38" s="70" t="s">
        <v>301</v>
      </c>
      <c r="D38" s="76">
        <f>SUM(E38,+H38,+K38)</f>
        <v>9029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9029</v>
      </c>
      <c r="L38" s="76">
        <v>3214</v>
      </c>
      <c r="M38" s="76">
        <v>5815</v>
      </c>
      <c r="N38" s="76">
        <f>SUM(O38,+V38,+AC38)</f>
        <v>9029</v>
      </c>
      <c r="O38" s="76">
        <f>SUM(P38:U38)</f>
        <v>3214</v>
      </c>
      <c r="P38" s="76">
        <v>3214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5815</v>
      </c>
      <c r="W38" s="76">
        <v>5815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131</v>
      </c>
      <c r="AG38" s="76">
        <v>131</v>
      </c>
      <c r="AH38" s="76">
        <v>0</v>
      </c>
      <c r="AI38" s="76">
        <v>0</v>
      </c>
      <c r="AJ38" s="76">
        <f>SUM(AK38:AS38)</f>
        <v>131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131</v>
      </c>
      <c r="AR38" s="76">
        <v>0</v>
      </c>
      <c r="AS38" s="76">
        <v>0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239</v>
      </c>
      <c r="B39" s="117" t="s">
        <v>302</v>
      </c>
      <c r="C39" s="70" t="s">
        <v>303</v>
      </c>
      <c r="D39" s="76">
        <f>SUM(E39,+H39,+K39)</f>
        <v>23070</v>
      </c>
      <c r="E39" s="76">
        <f>SUM(F39:G39)</f>
        <v>12909</v>
      </c>
      <c r="F39" s="76">
        <v>7936</v>
      </c>
      <c r="G39" s="76">
        <v>4973</v>
      </c>
      <c r="H39" s="76">
        <f>SUM(I39:J39)</f>
        <v>1368</v>
      </c>
      <c r="I39" s="76">
        <v>1368</v>
      </c>
      <c r="J39" s="76"/>
      <c r="K39" s="76">
        <f>SUM(L39:M39)</f>
        <v>8793</v>
      </c>
      <c r="L39" s="76"/>
      <c r="M39" s="76">
        <v>8793</v>
      </c>
      <c r="N39" s="76">
        <f>SUM(O39,+V39,+AC39)</f>
        <v>23103</v>
      </c>
      <c r="O39" s="76">
        <f>SUM(P39:U39)</f>
        <v>9604</v>
      </c>
      <c r="P39" s="76">
        <v>9604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13499</v>
      </c>
      <c r="W39" s="76">
        <v>13499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130</v>
      </c>
      <c r="AG39" s="76">
        <v>130</v>
      </c>
      <c r="AH39" s="76">
        <v>0</v>
      </c>
      <c r="AI39" s="76">
        <v>0</v>
      </c>
      <c r="AJ39" s="76">
        <f>SUM(AK39:AS39)</f>
        <v>757</v>
      </c>
      <c r="AK39" s="76">
        <v>677</v>
      </c>
      <c r="AL39" s="76">
        <v>0</v>
      </c>
      <c r="AM39" s="76">
        <v>12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68</v>
      </c>
      <c r="AT39" s="76">
        <f>SUM(AU39:AY39)</f>
        <v>51</v>
      </c>
      <c r="AU39" s="76">
        <v>50</v>
      </c>
      <c r="AV39" s="76">
        <v>0</v>
      </c>
      <c r="AW39" s="76">
        <v>1</v>
      </c>
      <c r="AX39" s="76">
        <v>0</v>
      </c>
      <c r="AY39" s="76">
        <v>0</v>
      </c>
      <c r="AZ39" s="76">
        <f>SUM(BA39:BC39)</f>
        <v>51</v>
      </c>
      <c r="BA39" s="76">
        <v>51</v>
      </c>
      <c r="BB39" s="76">
        <v>0</v>
      </c>
      <c r="BC39" s="76">
        <v>0</v>
      </c>
    </row>
    <row r="40" spans="1:55" s="61" customFormat="1" ht="12" customHeight="1">
      <c r="A40" s="70" t="s">
        <v>239</v>
      </c>
      <c r="B40" s="117" t="s">
        <v>304</v>
      </c>
      <c r="C40" s="70" t="s">
        <v>305</v>
      </c>
      <c r="D40" s="76">
        <f>SUM(E40,+H40,+K40)</f>
        <v>10084</v>
      </c>
      <c r="E40" s="76">
        <f>SUM(F40:G40)</f>
        <v>0</v>
      </c>
      <c r="F40" s="76">
        <v>0</v>
      </c>
      <c r="G40" s="76">
        <v>0</v>
      </c>
      <c r="H40" s="76">
        <f>SUM(I40:J40)</f>
        <v>2656</v>
      </c>
      <c r="I40" s="76">
        <v>2656</v>
      </c>
      <c r="J40" s="76">
        <v>0</v>
      </c>
      <c r="K40" s="76">
        <f>SUM(L40:M40)</f>
        <v>7428</v>
      </c>
      <c r="L40" s="76">
        <v>0</v>
      </c>
      <c r="M40" s="76">
        <v>7428</v>
      </c>
      <c r="N40" s="76">
        <f>SUM(O40,+V40,+AC40)</f>
        <v>10327</v>
      </c>
      <c r="O40" s="76">
        <f>SUM(P40:U40)</f>
        <v>2656</v>
      </c>
      <c r="P40" s="76">
        <v>2656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7428</v>
      </c>
      <c r="W40" s="76">
        <v>7428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243</v>
      </c>
      <c r="AD40" s="76">
        <v>243</v>
      </c>
      <c r="AE40" s="76">
        <v>0</v>
      </c>
      <c r="AF40" s="76">
        <f>SUM(AG40:AI40)</f>
        <v>50</v>
      </c>
      <c r="AG40" s="76">
        <v>50</v>
      </c>
      <c r="AH40" s="76">
        <v>0</v>
      </c>
      <c r="AI40" s="76">
        <v>0</v>
      </c>
      <c r="AJ40" s="76">
        <f>SUM(AK40:AS40)</f>
        <v>50</v>
      </c>
      <c r="AK40" s="76">
        <v>50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50</v>
      </c>
      <c r="AU40" s="76">
        <v>50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239</v>
      </c>
      <c r="B41" s="117" t="s">
        <v>306</v>
      </c>
      <c r="C41" s="70" t="s">
        <v>307</v>
      </c>
      <c r="D41" s="76">
        <f>SUM(E41,+H41,+K41)</f>
        <v>26237</v>
      </c>
      <c r="E41" s="76">
        <f>SUM(F41:G41)</f>
        <v>3044</v>
      </c>
      <c r="F41" s="76">
        <v>0</v>
      </c>
      <c r="G41" s="76">
        <v>3044</v>
      </c>
      <c r="H41" s="76">
        <f>SUM(I41:J41)</f>
        <v>14048</v>
      </c>
      <c r="I41" s="76">
        <v>7266</v>
      </c>
      <c r="J41" s="76">
        <v>6782</v>
      </c>
      <c r="K41" s="76">
        <f>SUM(L41:M41)</f>
        <v>9145</v>
      </c>
      <c r="L41" s="76">
        <v>0</v>
      </c>
      <c r="M41" s="76">
        <v>9145</v>
      </c>
      <c r="N41" s="76">
        <f>SUM(O41,+V41,+AC41)</f>
        <v>26063</v>
      </c>
      <c r="O41" s="76">
        <f>SUM(P41:U41)</f>
        <v>7266</v>
      </c>
      <c r="P41" s="76">
        <v>7266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18797</v>
      </c>
      <c r="W41" s="76">
        <v>18797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1342</v>
      </c>
      <c r="AG41" s="76">
        <v>1342</v>
      </c>
      <c r="AH41" s="76">
        <v>0</v>
      </c>
      <c r="AI41" s="76">
        <v>0</v>
      </c>
      <c r="AJ41" s="76">
        <f>SUM(AK41:AS41)</f>
        <v>1342</v>
      </c>
      <c r="AK41" s="76">
        <v>0</v>
      </c>
      <c r="AL41" s="76">
        <v>0</v>
      </c>
      <c r="AM41" s="76">
        <v>526</v>
      </c>
      <c r="AN41" s="76">
        <v>0</v>
      </c>
      <c r="AO41" s="76">
        <v>0</v>
      </c>
      <c r="AP41" s="76">
        <v>0</v>
      </c>
      <c r="AQ41" s="76">
        <v>816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239</v>
      </c>
      <c r="B42" s="117" t="s">
        <v>308</v>
      </c>
      <c r="C42" s="70" t="s">
        <v>309</v>
      </c>
      <c r="D42" s="76">
        <f>SUM(E42,+H42,+K42)</f>
        <v>16104</v>
      </c>
      <c r="E42" s="76">
        <f>SUM(F42:G42)</f>
        <v>281</v>
      </c>
      <c r="F42" s="76">
        <v>0</v>
      </c>
      <c r="G42" s="76">
        <v>281</v>
      </c>
      <c r="H42" s="76">
        <f>SUM(I42:J42)</f>
        <v>3573</v>
      </c>
      <c r="I42" s="76">
        <v>3573</v>
      </c>
      <c r="J42" s="76">
        <v>0</v>
      </c>
      <c r="K42" s="76">
        <f>SUM(L42:M42)</f>
        <v>12250</v>
      </c>
      <c r="L42" s="76">
        <v>0</v>
      </c>
      <c r="M42" s="76">
        <v>12250</v>
      </c>
      <c r="N42" s="76">
        <f>SUM(O42,+V42,+AC42)</f>
        <v>16284</v>
      </c>
      <c r="O42" s="76">
        <f>SUM(P42:U42)</f>
        <v>3753</v>
      </c>
      <c r="P42" s="76">
        <v>3753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12531</v>
      </c>
      <c r="W42" s="76">
        <v>12531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123</v>
      </c>
      <c r="AG42" s="76">
        <v>123</v>
      </c>
      <c r="AH42" s="76">
        <v>0</v>
      </c>
      <c r="AI42" s="76">
        <v>0</v>
      </c>
      <c r="AJ42" s="76">
        <f>SUM(AK42:AS42)</f>
        <v>123</v>
      </c>
      <c r="AK42" s="76">
        <v>61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2</v>
      </c>
      <c r="AS42" s="76">
        <v>60</v>
      </c>
      <c r="AT42" s="76">
        <f>SUM(AU42:AY42)</f>
        <v>61</v>
      </c>
      <c r="AU42" s="76">
        <v>61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239</v>
      </c>
      <c r="B43" s="117" t="s">
        <v>310</v>
      </c>
      <c r="C43" s="70" t="s">
        <v>311</v>
      </c>
      <c r="D43" s="76">
        <f>SUM(E43,+H43,+K43)</f>
        <v>16928</v>
      </c>
      <c r="E43" s="76">
        <f>SUM(F43:G43)</f>
        <v>8511</v>
      </c>
      <c r="F43" s="76">
        <v>4276</v>
      </c>
      <c r="G43" s="76">
        <v>4235</v>
      </c>
      <c r="H43" s="76">
        <f>SUM(I43:J43)</f>
        <v>8417</v>
      </c>
      <c r="I43" s="76">
        <v>0</v>
      </c>
      <c r="J43" s="76">
        <v>8417</v>
      </c>
      <c r="K43" s="76">
        <f>SUM(L43:M43)</f>
        <v>0</v>
      </c>
      <c r="L43" s="76">
        <v>0</v>
      </c>
      <c r="M43" s="76">
        <v>0</v>
      </c>
      <c r="N43" s="76">
        <f>SUM(O43,+V43,+AC43)</f>
        <v>16975</v>
      </c>
      <c r="O43" s="76">
        <f>SUM(P43:U43)</f>
        <v>4276</v>
      </c>
      <c r="P43" s="76">
        <v>4276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12652</v>
      </c>
      <c r="W43" s="76">
        <v>12652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47</v>
      </c>
      <c r="AD43" s="76">
        <v>47</v>
      </c>
      <c r="AE43" s="76">
        <v>0</v>
      </c>
      <c r="AF43" s="76">
        <f>SUM(AG43:AI43)</f>
        <v>40</v>
      </c>
      <c r="AG43" s="76">
        <v>40</v>
      </c>
      <c r="AH43" s="76">
        <v>0</v>
      </c>
      <c r="AI43" s="76">
        <v>0</v>
      </c>
      <c r="AJ43" s="76">
        <f>SUM(AK43:AS43)</f>
        <v>40</v>
      </c>
      <c r="AK43" s="76"/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40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/>
      <c r="BB43" s="76">
        <v>0</v>
      </c>
      <c r="BC43" s="76">
        <v>0</v>
      </c>
    </row>
    <row r="44" spans="1:55" s="61" customFormat="1" ht="12" customHeight="1">
      <c r="A44" s="70" t="s">
        <v>239</v>
      </c>
      <c r="B44" s="117" t="s">
        <v>312</v>
      </c>
      <c r="C44" s="70" t="s">
        <v>313</v>
      </c>
      <c r="D44" s="76">
        <f>SUM(E44,+H44,+K44)</f>
        <v>1084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1084</v>
      </c>
      <c r="L44" s="76">
        <v>913</v>
      </c>
      <c r="M44" s="76">
        <v>171</v>
      </c>
      <c r="N44" s="76">
        <f>SUM(O44,+V44,+AC44)</f>
        <v>1084</v>
      </c>
      <c r="O44" s="76">
        <f>SUM(P44:U44)</f>
        <v>913</v>
      </c>
      <c r="P44" s="76">
        <v>913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171</v>
      </c>
      <c r="W44" s="76">
        <v>171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15</v>
      </c>
      <c r="AG44" s="76">
        <v>15</v>
      </c>
      <c r="AH44" s="76">
        <v>0</v>
      </c>
      <c r="AI44" s="76">
        <v>0</v>
      </c>
      <c r="AJ44" s="76">
        <f>SUM(AK44:AS44)</f>
        <v>15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15</v>
      </c>
      <c r="AR44" s="76">
        <v>0</v>
      </c>
      <c r="AS44" s="76">
        <v>0</v>
      </c>
      <c r="AT44" s="76">
        <f>SUM(AU44:AY44)</f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15</v>
      </c>
      <c r="BA44" s="76">
        <v>15</v>
      </c>
      <c r="BB44" s="76">
        <v>0</v>
      </c>
      <c r="BC44" s="76">
        <v>0</v>
      </c>
    </row>
    <row r="45" spans="1:55" s="61" customFormat="1" ht="12" customHeight="1">
      <c r="A45" s="70" t="s">
        <v>239</v>
      </c>
      <c r="B45" s="117" t="s">
        <v>314</v>
      </c>
      <c r="C45" s="70" t="s">
        <v>315</v>
      </c>
      <c r="D45" s="76">
        <f>SUM(E45,+H45,+K45)</f>
        <v>1738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1738</v>
      </c>
      <c r="L45" s="76">
        <v>302</v>
      </c>
      <c r="M45" s="76">
        <v>1436</v>
      </c>
      <c r="N45" s="76">
        <f>SUM(O45,+V45,+AC45)</f>
        <v>1738</v>
      </c>
      <c r="O45" s="76">
        <f>SUM(P45:U45)</f>
        <v>302</v>
      </c>
      <c r="P45" s="76">
        <v>302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1436</v>
      </c>
      <c r="W45" s="76">
        <v>1436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157</v>
      </c>
      <c r="AG45" s="76">
        <v>157</v>
      </c>
      <c r="AH45" s="76">
        <v>0</v>
      </c>
      <c r="AI45" s="76">
        <v>0</v>
      </c>
      <c r="AJ45" s="76">
        <f>SUM(AK45:AS45)</f>
        <v>157</v>
      </c>
      <c r="AK45" s="76">
        <v>0</v>
      </c>
      <c r="AL45" s="76">
        <v>0</v>
      </c>
      <c r="AM45" s="76">
        <v>7</v>
      </c>
      <c r="AN45" s="76">
        <v>150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f>SUM(AU45:AY45)</f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239</v>
      </c>
      <c r="B46" s="117" t="s">
        <v>316</v>
      </c>
      <c r="C46" s="70" t="s">
        <v>317</v>
      </c>
      <c r="D46" s="76">
        <f>SUM(E46,+H46,+K46)</f>
        <v>2378</v>
      </c>
      <c r="E46" s="76">
        <f>SUM(F46:G46)</f>
        <v>104</v>
      </c>
      <c r="F46" s="76">
        <v>0</v>
      </c>
      <c r="G46" s="76">
        <v>104</v>
      </c>
      <c r="H46" s="76">
        <f>SUM(I46:J46)</f>
        <v>399</v>
      </c>
      <c r="I46" s="76">
        <v>399</v>
      </c>
      <c r="J46" s="76">
        <v>0</v>
      </c>
      <c r="K46" s="76">
        <f>SUM(L46:M46)</f>
        <v>1875</v>
      </c>
      <c r="L46" s="76">
        <v>0</v>
      </c>
      <c r="M46" s="76">
        <v>1875</v>
      </c>
      <c r="N46" s="76">
        <f>SUM(O46,+V46,+AC46)</f>
        <v>2378</v>
      </c>
      <c r="O46" s="76">
        <f>SUM(P46:U46)</f>
        <v>399</v>
      </c>
      <c r="P46" s="76">
        <v>399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1979</v>
      </c>
      <c r="W46" s="76">
        <v>1979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120</v>
      </c>
      <c r="AG46" s="76">
        <v>120</v>
      </c>
      <c r="AH46" s="76">
        <v>0</v>
      </c>
      <c r="AI46" s="76">
        <v>0</v>
      </c>
      <c r="AJ46" s="76">
        <f>SUM(AK46:AS46)</f>
        <v>120</v>
      </c>
      <c r="AK46" s="76">
        <v>0</v>
      </c>
      <c r="AL46" s="76">
        <v>0</v>
      </c>
      <c r="AM46" s="76">
        <v>120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239</v>
      </c>
      <c r="B47" s="117" t="s">
        <v>318</v>
      </c>
      <c r="C47" s="70" t="s">
        <v>319</v>
      </c>
      <c r="D47" s="76">
        <f>SUM(E47,+H47,+K47)</f>
        <v>4068</v>
      </c>
      <c r="E47" s="76">
        <f>SUM(F47:G47)</f>
        <v>0</v>
      </c>
      <c r="F47" s="76">
        <v>0</v>
      </c>
      <c r="G47" s="76">
        <v>0</v>
      </c>
      <c r="H47" s="76">
        <f>SUM(I47:J47)</f>
        <v>812</v>
      </c>
      <c r="I47" s="76">
        <v>812</v>
      </c>
      <c r="J47" s="76">
        <v>0</v>
      </c>
      <c r="K47" s="76">
        <f>SUM(L47:M47)</f>
        <v>3256</v>
      </c>
      <c r="L47" s="76">
        <v>0</v>
      </c>
      <c r="M47" s="76">
        <v>3256</v>
      </c>
      <c r="N47" s="76">
        <f>SUM(O47,+V47,+AC47)</f>
        <v>4105</v>
      </c>
      <c r="O47" s="76">
        <f>SUM(P47:U47)</f>
        <v>812</v>
      </c>
      <c r="P47" s="76">
        <v>812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3256</v>
      </c>
      <c r="W47" s="76">
        <v>3256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37</v>
      </c>
      <c r="AD47" s="76">
        <v>37</v>
      </c>
      <c r="AE47" s="76">
        <v>0</v>
      </c>
      <c r="AF47" s="76">
        <f>SUM(AG47:AI47)</f>
        <v>20</v>
      </c>
      <c r="AG47" s="76">
        <v>20</v>
      </c>
      <c r="AH47" s="76">
        <v>0</v>
      </c>
      <c r="AI47" s="76">
        <v>0</v>
      </c>
      <c r="AJ47" s="76">
        <f>SUM(AK47:AS47)</f>
        <v>20</v>
      </c>
      <c r="AK47" s="76">
        <v>20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20</v>
      </c>
      <c r="AU47" s="76">
        <v>20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0</v>
      </c>
      <c r="BA47" s="76">
        <v>0</v>
      </c>
      <c r="BB47" s="76">
        <v>0</v>
      </c>
      <c r="BC47" s="76">
        <v>0</v>
      </c>
    </row>
    <row r="48" spans="1:55" s="61" customFormat="1" ht="12" customHeight="1">
      <c r="A48" s="70" t="s">
        <v>239</v>
      </c>
      <c r="B48" s="117" t="s">
        <v>320</v>
      </c>
      <c r="C48" s="70" t="s">
        <v>321</v>
      </c>
      <c r="D48" s="76">
        <f>SUM(E48,+H48,+K48)</f>
        <v>6131</v>
      </c>
      <c r="E48" s="76">
        <f>SUM(F48:G48)</f>
        <v>0</v>
      </c>
      <c r="F48" s="76">
        <v>0</v>
      </c>
      <c r="G48" s="76">
        <v>0</v>
      </c>
      <c r="H48" s="76">
        <f>SUM(I48:J48)</f>
        <v>6131</v>
      </c>
      <c r="I48" s="76">
        <v>1635</v>
      </c>
      <c r="J48" s="76">
        <v>4496</v>
      </c>
      <c r="K48" s="76">
        <f>SUM(L48:M48)</f>
        <v>0</v>
      </c>
      <c r="L48" s="76">
        <v>0</v>
      </c>
      <c r="M48" s="76">
        <v>0</v>
      </c>
      <c r="N48" s="76">
        <f>SUM(O48,+V48,+AC48)</f>
        <v>6131</v>
      </c>
      <c r="O48" s="76">
        <f>SUM(P48:U48)</f>
        <v>1635</v>
      </c>
      <c r="P48" s="76">
        <v>1635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4496</v>
      </c>
      <c r="W48" s="76">
        <v>4496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0</v>
      </c>
      <c r="AD48" s="76">
        <v>0</v>
      </c>
      <c r="AE48" s="76">
        <v>0</v>
      </c>
      <c r="AF48" s="76">
        <f>SUM(AG48:AI48)</f>
        <v>315</v>
      </c>
      <c r="AG48" s="76">
        <v>315</v>
      </c>
      <c r="AH48" s="76">
        <v>0</v>
      </c>
      <c r="AI48" s="76">
        <v>0</v>
      </c>
      <c r="AJ48" s="76">
        <f>SUM(AK48:AS48)</f>
        <v>315</v>
      </c>
      <c r="AK48" s="76">
        <v>0</v>
      </c>
      <c r="AL48" s="76">
        <v>0</v>
      </c>
      <c r="AM48" s="76">
        <v>315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0</v>
      </c>
      <c r="BA48" s="76">
        <v>0</v>
      </c>
      <c r="BB48" s="76">
        <v>0</v>
      </c>
      <c r="BC48" s="76">
        <v>0</v>
      </c>
    </row>
    <row r="49" spans="1:55" s="61" customFormat="1" ht="12" customHeight="1">
      <c r="A49" s="70" t="s">
        <v>239</v>
      </c>
      <c r="B49" s="117" t="s">
        <v>322</v>
      </c>
      <c r="C49" s="70" t="s">
        <v>323</v>
      </c>
      <c r="D49" s="76">
        <f>SUM(E49,+H49,+K49)</f>
        <v>8343</v>
      </c>
      <c r="E49" s="76">
        <f>SUM(F49:G49)</f>
        <v>91</v>
      </c>
      <c r="F49" s="76">
        <v>0</v>
      </c>
      <c r="G49" s="76">
        <v>91</v>
      </c>
      <c r="H49" s="76">
        <f>SUM(I49:J49)</f>
        <v>3282</v>
      </c>
      <c r="I49" s="76">
        <v>3282</v>
      </c>
      <c r="J49" s="76">
        <v>0</v>
      </c>
      <c r="K49" s="76">
        <f>SUM(L49:M49)</f>
        <v>4970</v>
      </c>
      <c r="L49" s="76">
        <v>0</v>
      </c>
      <c r="M49" s="76">
        <v>4970</v>
      </c>
      <c r="N49" s="76">
        <f>SUM(O49,+V49,+AC49)</f>
        <v>8343</v>
      </c>
      <c r="O49" s="76">
        <f>SUM(P49:U49)</f>
        <v>3282</v>
      </c>
      <c r="P49" s="76">
        <v>3282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5061</v>
      </c>
      <c r="W49" s="76">
        <v>5061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0</v>
      </c>
      <c r="AD49" s="76">
        <v>0</v>
      </c>
      <c r="AE49" s="76">
        <v>0</v>
      </c>
      <c r="AF49" s="76">
        <f>SUM(AG49:AI49)</f>
        <v>63</v>
      </c>
      <c r="AG49" s="76">
        <v>63</v>
      </c>
      <c r="AH49" s="76">
        <v>0</v>
      </c>
      <c r="AI49" s="76">
        <v>0</v>
      </c>
      <c r="AJ49" s="76">
        <f>SUM(AK49:AS49)</f>
        <v>63</v>
      </c>
      <c r="AK49" s="76">
        <v>31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1</v>
      </c>
      <c r="AS49" s="76">
        <v>31</v>
      </c>
      <c r="AT49" s="76">
        <f>SUM(AU49:AY49)</f>
        <v>31</v>
      </c>
      <c r="AU49" s="76">
        <v>31</v>
      </c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0</v>
      </c>
      <c r="BA49" s="76">
        <v>0</v>
      </c>
      <c r="BB49" s="76">
        <v>0</v>
      </c>
      <c r="BC49" s="76">
        <v>0</v>
      </c>
    </row>
    <row r="50" spans="1:55" s="61" customFormat="1" ht="12" customHeight="1">
      <c r="A50" s="70" t="s">
        <v>239</v>
      </c>
      <c r="B50" s="117" t="s">
        <v>324</v>
      </c>
      <c r="C50" s="70" t="s">
        <v>325</v>
      </c>
      <c r="D50" s="76">
        <f>SUM(E50,+H50,+K50)</f>
        <v>5471</v>
      </c>
      <c r="E50" s="76">
        <f>SUM(F50:G50)</f>
        <v>226</v>
      </c>
      <c r="F50" s="76">
        <v>0</v>
      </c>
      <c r="G50" s="76">
        <v>226</v>
      </c>
      <c r="H50" s="76">
        <f>SUM(I50:J50)</f>
        <v>1855</v>
      </c>
      <c r="I50" s="76">
        <v>1855</v>
      </c>
      <c r="J50" s="76">
        <v>0</v>
      </c>
      <c r="K50" s="76">
        <f>SUM(L50:M50)</f>
        <v>3390</v>
      </c>
      <c r="L50" s="76"/>
      <c r="M50" s="76">
        <v>3390</v>
      </c>
      <c r="N50" s="76">
        <f>SUM(O50,+V50,+AC50)</f>
        <v>5471</v>
      </c>
      <c r="O50" s="76">
        <f>SUM(P50:U50)</f>
        <v>1855</v>
      </c>
      <c r="P50" s="76">
        <v>1855</v>
      </c>
      <c r="Q50" s="76"/>
      <c r="R50" s="76">
        <v>0</v>
      </c>
      <c r="S50" s="76">
        <v>0</v>
      </c>
      <c r="T50" s="76">
        <v>0</v>
      </c>
      <c r="U50" s="76">
        <v>0</v>
      </c>
      <c r="V50" s="76">
        <f>SUM(W50:AB50)</f>
        <v>3616</v>
      </c>
      <c r="W50" s="76">
        <v>3616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0</v>
      </c>
      <c r="AD50" s="76">
        <v>0</v>
      </c>
      <c r="AE50" s="76">
        <v>0</v>
      </c>
      <c r="AF50" s="76">
        <f>SUM(AG50:AI50)</f>
        <v>43</v>
      </c>
      <c r="AG50" s="76">
        <v>43</v>
      </c>
      <c r="AH50" s="76">
        <v>0</v>
      </c>
      <c r="AI50" s="76">
        <v>0</v>
      </c>
      <c r="AJ50" s="76">
        <f>SUM(AK50:AS50)</f>
        <v>43</v>
      </c>
      <c r="AK50" s="76">
        <v>21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1</v>
      </c>
      <c r="AS50" s="76">
        <v>21</v>
      </c>
      <c r="AT50" s="76">
        <f>SUM(AU50:AY50)</f>
        <v>21</v>
      </c>
      <c r="AU50" s="76">
        <v>21</v>
      </c>
      <c r="AV50" s="76">
        <v>0</v>
      </c>
      <c r="AW50" s="76">
        <v>0</v>
      </c>
      <c r="AX50" s="76">
        <v>0</v>
      </c>
      <c r="AY50" s="76">
        <v>0</v>
      </c>
      <c r="AZ50" s="76">
        <f>SUM(BA50:BC50)</f>
        <v>0</v>
      </c>
      <c r="BA50" s="76">
        <v>0</v>
      </c>
      <c r="BB50" s="76">
        <v>0</v>
      </c>
      <c r="BC50" s="76">
        <v>0</v>
      </c>
    </row>
    <row r="51" spans="1:55" s="61" customFormat="1" ht="12" customHeight="1">
      <c r="A51" s="70" t="s">
        <v>239</v>
      </c>
      <c r="B51" s="117" t="s">
        <v>326</v>
      </c>
      <c r="C51" s="70" t="s">
        <v>327</v>
      </c>
      <c r="D51" s="76">
        <f>SUM(E51,+H51,+K51)</f>
        <v>2722</v>
      </c>
      <c r="E51" s="76">
        <f>SUM(F51:G51)</f>
        <v>50</v>
      </c>
      <c r="F51" s="76">
        <v>0</v>
      </c>
      <c r="G51" s="76">
        <v>50</v>
      </c>
      <c r="H51" s="76">
        <f>SUM(I51:J51)</f>
        <v>376</v>
      </c>
      <c r="I51" s="76">
        <v>376</v>
      </c>
      <c r="J51" s="76">
        <v>0</v>
      </c>
      <c r="K51" s="76">
        <f>SUM(L51:M51)</f>
        <v>2296</v>
      </c>
      <c r="L51" s="76">
        <v>0</v>
      </c>
      <c r="M51" s="76">
        <v>2296</v>
      </c>
      <c r="N51" s="76">
        <f>SUM(O51,+V51,+AC51)</f>
        <v>2722</v>
      </c>
      <c r="O51" s="76">
        <f>SUM(P51:U51)</f>
        <v>376</v>
      </c>
      <c r="P51" s="76">
        <v>376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>SUM(W51:AB51)</f>
        <v>2346</v>
      </c>
      <c r="W51" s="76">
        <v>2346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>SUM(AD51:AE51)</f>
        <v>0</v>
      </c>
      <c r="AD51" s="76">
        <v>0</v>
      </c>
      <c r="AE51" s="76">
        <v>0</v>
      </c>
      <c r="AF51" s="76">
        <f>SUM(AG51:AI51)</f>
        <v>20</v>
      </c>
      <c r="AG51" s="76">
        <v>20</v>
      </c>
      <c r="AH51" s="76">
        <v>0</v>
      </c>
      <c r="AI51" s="76">
        <v>0</v>
      </c>
      <c r="AJ51" s="76">
        <f>SUM(AK51:AS51)</f>
        <v>20</v>
      </c>
      <c r="AK51" s="76">
        <v>10</v>
      </c>
      <c r="AL51" s="76"/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10</v>
      </c>
      <c r="AT51" s="76">
        <f>SUM(AU51:AY51)</f>
        <v>10</v>
      </c>
      <c r="AU51" s="76">
        <v>10</v>
      </c>
      <c r="AV51" s="76">
        <v>0</v>
      </c>
      <c r="AW51" s="76">
        <v>0</v>
      </c>
      <c r="AX51" s="76">
        <v>0</v>
      </c>
      <c r="AY51" s="76">
        <v>0</v>
      </c>
      <c r="AZ51" s="76">
        <f>SUM(BA51:BC51)</f>
        <v>0</v>
      </c>
      <c r="BA51" s="76">
        <v>0</v>
      </c>
      <c r="BB51" s="76">
        <v>0</v>
      </c>
      <c r="BC51" s="76">
        <v>0</v>
      </c>
    </row>
    <row r="52" spans="1:55" s="61" customFormat="1" ht="12" customHeight="1">
      <c r="A52" s="70" t="s">
        <v>239</v>
      </c>
      <c r="B52" s="117" t="s">
        <v>328</v>
      </c>
      <c r="C52" s="70" t="s">
        <v>329</v>
      </c>
      <c r="D52" s="76">
        <f>SUM(E52,+H52,+K52)</f>
        <v>6450</v>
      </c>
      <c r="E52" s="76">
        <f>SUM(F52:G52)</f>
        <v>176</v>
      </c>
      <c r="F52" s="76">
        <v>0</v>
      </c>
      <c r="G52" s="76">
        <v>176</v>
      </c>
      <c r="H52" s="76">
        <f>SUM(I52:J52)</f>
        <v>1821</v>
      </c>
      <c r="I52" s="76">
        <v>1821</v>
      </c>
      <c r="J52" s="76">
        <v>0</v>
      </c>
      <c r="K52" s="76">
        <f>SUM(L52:M52)</f>
        <v>4453</v>
      </c>
      <c r="L52" s="76">
        <v>0</v>
      </c>
      <c r="M52" s="76">
        <v>4453</v>
      </c>
      <c r="N52" s="76">
        <f>SUM(O52,+V52,+AC52)</f>
        <v>6489</v>
      </c>
      <c r="O52" s="76">
        <f>SUM(P52:U52)</f>
        <v>1821</v>
      </c>
      <c r="P52" s="76">
        <v>1821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f>SUM(W52:AB52)</f>
        <v>4629</v>
      </c>
      <c r="W52" s="76">
        <v>4629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f>SUM(AD52:AE52)</f>
        <v>39</v>
      </c>
      <c r="AD52" s="76">
        <v>39</v>
      </c>
      <c r="AE52" s="76">
        <v>0</v>
      </c>
      <c r="AF52" s="76">
        <f>SUM(AG52:AI52)</f>
        <v>41</v>
      </c>
      <c r="AG52" s="76">
        <v>41</v>
      </c>
      <c r="AH52" s="76">
        <v>0</v>
      </c>
      <c r="AI52" s="76">
        <v>0</v>
      </c>
      <c r="AJ52" s="76">
        <f>SUM(AK52:AS52)</f>
        <v>41</v>
      </c>
      <c r="AK52" s="76">
        <v>27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1</v>
      </c>
      <c r="AS52" s="76">
        <v>13</v>
      </c>
      <c r="AT52" s="76">
        <f>SUM(AU52:AY52)</f>
        <v>27</v>
      </c>
      <c r="AU52" s="76">
        <v>27</v>
      </c>
      <c r="AV52" s="76">
        <v>0</v>
      </c>
      <c r="AW52" s="76">
        <v>0</v>
      </c>
      <c r="AX52" s="76">
        <v>0</v>
      </c>
      <c r="AY52" s="76">
        <v>0</v>
      </c>
      <c r="AZ52" s="76">
        <f>SUM(BA52:BC52)</f>
        <v>0</v>
      </c>
      <c r="BA52" s="76">
        <v>0</v>
      </c>
      <c r="BB52" s="76">
        <v>0</v>
      </c>
      <c r="BC52" s="76">
        <v>0</v>
      </c>
    </row>
    <row r="53" spans="1:55" s="61" customFormat="1" ht="12" customHeight="1">
      <c r="A53" s="70" t="s">
        <v>239</v>
      </c>
      <c r="B53" s="117" t="s">
        <v>330</v>
      </c>
      <c r="C53" s="70" t="s">
        <v>331</v>
      </c>
      <c r="D53" s="76">
        <f>SUM(E53,+H53,+K53)</f>
        <v>3022</v>
      </c>
      <c r="E53" s="76">
        <f>SUM(F53:G53)</f>
        <v>0</v>
      </c>
      <c r="F53" s="76">
        <v>0</v>
      </c>
      <c r="G53" s="76">
        <v>0</v>
      </c>
      <c r="H53" s="76">
        <f>SUM(I53:J53)</f>
        <v>0</v>
      </c>
      <c r="I53" s="76">
        <v>0</v>
      </c>
      <c r="J53" s="76">
        <v>0</v>
      </c>
      <c r="K53" s="76">
        <f>SUM(L53:M53)</f>
        <v>3022</v>
      </c>
      <c r="L53" s="76">
        <v>652</v>
      </c>
      <c r="M53" s="76">
        <v>2370</v>
      </c>
      <c r="N53" s="76">
        <f>SUM(O53,+V53,+AC53)</f>
        <v>3022</v>
      </c>
      <c r="O53" s="76">
        <f>SUM(P53:U53)</f>
        <v>652</v>
      </c>
      <c r="P53" s="76">
        <v>652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f>SUM(W53:AB53)</f>
        <v>2370</v>
      </c>
      <c r="W53" s="76">
        <v>2370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f>SUM(AD53:AE53)</f>
        <v>0</v>
      </c>
      <c r="AD53" s="76">
        <v>0</v>
      </c>
      <c r="AE53" s="76">
        <v>0</v>
      </c>
      <c r="AF53" s="76">
        <f>SUM(AG53:AI53)</f>
        <v>251</v>
      </c>
      <c r="AG53" s="76">
        <v>251</v>
      </c>
      <c r="AH53" s="76">
        <v>0</v>
      </c>
      <c r="AI53" s="76">
        <v>0</v>
      </c>
      <c r="AJ53" s="76">
        <f>SUM(AK53:AS53)</f>
        <v>251</v>
      </c>
      <c r="AK53" s="76">
        <v>0</v>
      </c>
      <c r="AL53" s="76">
        <v>0</v>
      </c>
      <c r="AM53" s="76">
        <v>251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f>SUM(AU53:AY53)</f>
        <v>8</v>
      </c>
      <c r="AU53" s="76">
        <v>0</v>
      </c>
      <c r="AV53" s="76">
        <v>0</v>
      </c>
      <c r="AW53" s="76">
        <v>8</v>
      </c>
      <c r="AX53" s="76">
        <v>0</v>
      </c>
      <c r="AY53" s="76">
        <v>0</v>
      </c>
      <c r="AZ53" s="76">
        <f>SUM(BA53:BC53)</f>
        <v>0</v>
      </c>
      <c r="BA53" s="76">
        <v>0</v>
      </c>
      <c r="BB53" s="76">
        <v>0</v>
      </c>
      <c r="BC53" s="76">
        <v>0</v>
      </c>
    </row>
    <row r="54" spans="1:55" s="61" customFormat="1" ht="12" customHeight="1">
      <c r="A54" s="70" t="s">
        <v>239</v>
      </c>
      <c r="B54" s="117" t="s">
        <v>332</v>
      </c>
      <c r="C54" s="70" t="s">
        <v>333</v>
      </c>
      <c r="D54" s="76">
        <f>SUM(E54,+H54,+K54)</f>
        <v>1449</v>
      </c>
      <c r="E54" s="76">
        <f>SUM(F54:G54)</f>
        <v>0</v>
      </c>
      <c r="F54" s="76">
        <v>0</v>
      </c>
      <c r="G54" s="76">
        <v>0</v>
      </c>
      <c r="H54" s="76">
        <f>SUM(I54:J54)</f>
        <v>0</v>
      </c>
      <c r="I54" s="76">
        <v>0</v>
      </c>
      <c r="J54" s="76">
        <v>0</v>
      </c>
      <c r="K54" s="76">
        <f>SUM(L54:M54)</f>
        <v>1449</v>
      </c>
      <c r="L54" s="76">
        <v>232</v>
      </c>
      <c r="M54" s="76">
        <v>1217</v>
      </c>
      <c r="N54" s="76">
        <f>SUM(O54,+V54,+AC54)</f>
        <v>1449</v>
      </c>
      <c r="O54" s="76">
        <f>SUM(P54:U54)</f>
        <v>232</v>
      </c>
      <c r="P54" s="76">
        <v>232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f>SUM(W54:AB54)</f>
        <v>1217</v>
      </c>
      <c r="W54" s="76">
        <v>1217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f>SUM(AD54:AE54)</f>
        <v>0</v>
      </c>
      <c r="AD54" s="76">
        <v>0</v>
      </c>
      <c r="AE54" s="76">
        <v>0</v>
      </c>
      <c r="AF54" s="76">
        <f>SUM(AG54:AI54)</f>
        <v>120</v>
      </c>
      <c r="AG54" s="76">
        <v>120</v>
      </c>
      <c r="AH54" s="76">
        <v>0</v>
      </c>
      <c r="AI54" s="76">
        <v>0</v>
      </c>
      <c r="AJ54" s="76">
        <f>SUM(AK54:AS54)</f>
        <v>120</v>
      </c>
      <c r="AK54" s="76">
        <v>0</v>
      </c>
      <c r="AL54" s="76">
        <v>0</v>
      </c>
      <c r="AM54" s="76">
        <v>120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f>SUM(AU54:AY54)</f>
        <v>4</v>
      </c>
      <c r="AU54" s="76">
        <v>0</v>
      </c>
      <c r="AV54" s="76">
        <v>0</v>
      </c>
      <c r="AW54" s="76">
        <v>4</v>
      </c>
      <c r="AX54" s="76">
        <v>0</v>
      </c>
      <c r="AY54" s="76">
        <v>0</v>
      </c>
      <c r="AZ54" s="76">
        <f>SUM(BA54:BC54)</f>
        <v>0</v>
      </c>
      <c r="BA54" s="76">
        <v>0</v>
      </c>
      <c r="BB54" s="76">
        <v>0</v>
      </c>
      <c r="BC54" s="76">
        <v>0</v>
      </c>
    </row>
    <row r="55" spans="1:55" s="61" customFormat="1" ht="12" customHeight="1">
      <c r="A55" s="70" t="s">
        <v>239</v>
      </c>
      <c r="B55" s="117" t="s">
        <v>334</v>
      </c>
      <c r="C55" s="70" t="s">
        <v>335</v>
      </c>
      <c r="D55" s="76">
        <f>SUM(E55,+H55,+K55)</f>
        <v>2782</v>
      </c>
      <c r="E55" s="76">
        <f>SUM(F55:G55)</f>
        <v>0</v>
      </c>
      <c r="F55" s="76">
        <v>0</v>
      </c>
      <c r="G55" s="76">
        <v>0</v>
      </c>
      <c r="H55" s="76">
        <f>SUM(I55:J55)</f>
        <v>0</v>
      </c>
      <c r="I55" s="76">
        <v>0</v>
      </c>
      <c r="J55" s="76">
        <v>0</v>
      </c>
      <c r="K55" s="76">
        <f>SUM(L55:M55)</f>
        <v>2782</v>
      </c>
      <c r="L55" s="76">
        <v>811</v>
      </c>
      <c r="M55" s="76">
        <v>1971</v>
      </c>
      <c r="N55" s="76">
        <f>SUM(O55,+V55,+AC55)</f>
        <v>2782</v>
      </c>
      <c r="O55" s="76">
        <f>SUM(P55:U55)</f>
        <v>811</v>
      </c>
      <c r="P55" s="76">
        <v>811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f>SUM(W55:AB55)</f>
        <v>1971</v>
      </c>
      <c r="W55" s="76">
        <v>1971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f>SUM(AD55:AE55)</f>
        <v>0</v>
      </c>
      <c r="AD55" s="76">
        <v>0</v>
      </c>
      <c r="AE55" s="76">
        <v>0</v>
      </c>
      <c r="AF55" s="76">
        <f>SUM(AG55:AI55)</f>
        <v>231</v>
      </c>
      <c r="AG55" s="76">
        <v>231</v>
      </c>
      <c r="AH55" s="76">
        <v>0</v>
      </c>
      <c r="AI55" s="76">
        <v>0</v>
      </c>
      <c r="AJ55" s="76">
        <f>SUM(AK55:AS55)</f>
        <v>231</v>
      </c>
      <c r="AK55" s="76">
        <v>0</v>
      </c>
      <c r="AL55" s="76">
        <v>0</v>
      </c>
      <c r="AM55" s="76">
        <v>231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f>SUM(AU55:AY55)</f>
        <v>7</v>
      </c>
      <c r="AU55" s="76">
        <v>0</v>
      </c>
      <c r="AV55" s="76">
        <v>0</v>
      </c>
      <c r="AW55" s="76">
        <v>7</v>
      </c>
      <c r="AX55" s="76">
        <v>0</v>
      </c>
      <c r="AY55" s="76">
        <v>0</v>
      </c>
      <c r="AZ55" s="76">
        <f>SUM(BA55:BC55)</f>
        <v>0</v>
      </c>
      <c r="BA55" s="76">
        <v>0</v>
      </c>
      <c r="BB55" s="76">
        <v>0</v>
      </c>
      <c r="BC55" s="76">
        <v>0</v>
      </c>
    </row>
    <row r="56" spans="1:55" s="61" customFormat="1" ht="12" customHeight="1">
      <c r="A56" s="70" t="s">
        <v>239</v>
      </c>
      <c r="B56" s="117" t="s">
        <v>336</v>
      </c>
      <c r="C56" s="70" t="s">
        <v>337</v>
      </c>
      <c r="D56" s="76">
        <f>SUM(E56,+H56,+K56)</f>
        <v>2226</v>
      </c>
      <c r="E56" s="76">
        <f>SUM(F56:G56)</f>
        <v>0</v>
      </c>
      <c r="F56" s="76">
        <v>0</v>
      </c>
      <c r="G56" s="76">
        <v>0</v>
      </c>
      <c r="H56" s="76">
        <f>SUM(I56:J56)</f>
        <v>0</v>
      </c>
      <c r="I56" s="76">
        <v>0</v>
      </c>
      <c r="J56" s="76">
        <v>0</v>
      </c>
      <c r="K56" s="76">
        <f>SUM(L56:M56)</f>
        <v>2226</v>
      </c>
      <c r="L56" s="76">
        <v>783</v>
      </c>
      <c r="M56" s="76">
        <v>1443</v>
      </c>
      <c r="N56" s="76">
        <f>SUM(O56,+V56,+AC56)</f>
        <v>2226</v>
      </c>
      <c r="O56" s="76">
        <f>SUM(P56:U56)</f>
        <v>783</v>
      </c>
      <c r="P56" s="76">
        <v>783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f>SUM(W56:AB56)</f>
        <v>1443</v>
      </c>
      <c r="W56" s="76">
        <v>1443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f>SUM(AD56:AE56)</f>
        <v>0</v>
      </c>
      <c r="AD56" s="76">
        <v>0</v>
      </c>
      <c r="AE56" s="76">
        <v>0</v>
      </c>
      <c r="AF56" s="76">
        <f>SUM(AG56:AI56)</f>
        <v>185</v>
      </c>
      <c r="AG56" s="76">
        <v>185</v>
      </c>
      <c r="AH56" s="76">
        <v>0</v>
      </c>
      <c r="AI56" s="76">
        <v>0</v>
      </c>
      <c r="AJ56" s="76">
        <f>SUM(AK56:AS56)</f>
        <v>185</v>
      </c>
      <c r="AK56" s="76">
        <v>0</v>
      </c>
      <c r="AL56" s="76">
        <v>0</v>
      </c>
      <c r="AM56" s="76">
        <v>0</v>
      </c>
      <c r="AN56" s="76">
        <v>185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f>SUM(AU56:AY56)</f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f>SUM(BA56:BC56)</f>
        <v>0</v>
      </c>
      <c r="BA56" s="76">
        <v>0</v>
      </c>
      <c r="BB56" s="76">
        <v>0</v>
      </c>
      <c r="BC56" s="76">
        <v>0</v>
      </c>
    </row>
    <row r="57" spans="1:55" s="61" customFormat="1" ht="12" customHeight="1">
      <c r="A57" s="70" t="s">
        <v>239</v>
      </c>
      <c r="B57" s="117" t="s">
        <v>338</v>
      </c>
      <c r="C57" s="70" t="s">
        <v>339</v>
      </c>
      <c r="D57" s="76">
        <f>SUM(E57,+H57,+K57)</f>
        <v>2794</v>
      </c>
      <c r="E57" s="76">
        <f>SUM(F57:G57)</f>
        <v>0</v>
      </c>
      <c r="F57" s="76">
        <v>0</v>
      </c>
      <c r="G57" s="76">
        <v>0</v>
      </c>
      <c r="H57" s="76">
        <f>SUM(I57:J57)</f>
        <v>0</v>
      </c>
      <c r="I57" s="76">
        <v>0</v>
      </c>
      <c r="J57" s="76">
        <v>0</v>
      </c>
      <c r="K57" s="76">
        <f>SUM(L57:M57)</f>
        <v>2794</v>
      </c>
      <c r="L57" s="76">
        <v>499</v>
      </c>
      <c r="M57" s="76">
        <v>2295</v>
      </c>
      <c r="N57" s="76">
        <f>SUM(O57,+V57,+AC57)</f>
        <v>2794</v>
      </c>
      <c r="O57" s="76">
        <f>SUM(P57:U57)</f>
        <v>499</v>
      </c>
      <c r="P57" s="76">
        <v>499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f>SUM(W57:AB57)</f>
        <v>2295</v>
      </c>
      <c r="W57" s="76">
        <v>2295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f>SUM(AD57:AE57)</f>
        <v>0</v>
      </c>
      <c r="AD57" s="76">
        <v>0</v>
      </c>
      <c r="AE57" s="76">
        <v>0</v>
      </c>
      <c r="AF57" s="76">
        <f>SUM(AG57:AI57)</f>
        <v>232</v>
      </c>
      <c r="AG57" s="76">
        <v>232</v>
      </c>
      <c r="AH57" s="76">
        <v>0</v>
      </c>
      <c r="AI57" s="76">
        <v>0</v>
      </c>
      <c r="AJ57" s="76">
        <f>SUM(AK57:AS57)</f>
        <v>232</v>
      </c>
      <c r="AK57" s="76">
        <v>0</v>
      </c>
      <c r="AL57" s="76">
        <v>0</v>
      </c>
      <c r="AM57" s="76">
        <v>232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f>SUM(AU57:AY57)</f>
        <v>7</v>
      </c>
      <c r="AU57" s="76">
        <v>0</v>
      </c>
      <c r="AV57" s="76">
        <v>0</v>
      </c>
      <c r="AW57" s="76">
        <v>7</v>
      </c>
      <c r="AX57" s="76">
        <v>0</v>
      </c>
      <c r="AY57" s="76">
        <v>0</v>
      </c>
      <c r="AZ57" s="76">
        <f>SUM(BA57:BC57)</f>
        <v>0</v>
      </c>
      <c r="BA57" s="76">
        <v>0</v>
      </c>
      <c r="BB57" s="76">
        <v>0</v>
      </c>
      <c r="BC57" s="76">
        <v>0</v>
      </c>
    </row>
    <row r="58" spans="1:55" s="61" customFormat="1" ht="12" customHeight="1">
      <c r="A58" s="70" t="s">
        <v>239</v>
      </c>
      <c r="B58" s="117" t="s">
        <v>340</v>
      </c>
      <c r="C58" s="70" t="s">
        <v>341</v>
      </c>
      <c r="D58" s="76">
        <f>SUM(E58,+H58,+K58)</f>
        <v>1952</v>
      </c>
      <c r="E58" s="76">
        <f>SUM(F58:G58)</f>
        <v>0</v>
      </c>
      <c r="F58" s="76">
        <v>0</v>
      </c>
      <c r="G58" s="76">
        <v>0</v>
      </c>
      <c r="H58" s="76">
        <f>SUM(I58:J58)</f>
        <v>0</v>
      </c>
      <c r="I58" s="76">
        <v>0</v>
      </c>
      <c r="J58" s="76">
        <v>0</v>
      </c>
      <c r="K58" s="76">
        <f>SUM(L58:M58)</f>
        <v>1952</v>
      </c>
      <c r="L58" s="76">
        <v>206</v>
      </c>
      <c r="M58" s="76">
        <v>1746</v>
      </c>
      <c r="N58" s="76">
        <f>SUM(O58,+V58,+AC58)</f>
        <v>1952</v>
      </c>
      <c r="O58" s="76">
        <f>SUM(P58:U58)</f>
        <v>206</v>
      </c>
      <c r="P58" s="76">
        <v>206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f>SUM(W58:AB58)</f>
        <v>1746</v>
      </c>
      <c r="W58" s="76">
        <v>1746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f>SUM(AD58:AE58)</f>
        <v>0</v>
      </c>
      <c r="AD58" s="76">
        <v>0</v>
      </c>
      <c r="AE58" s="76">
        <v>0</v>
      </c>
      <c r="AF58" s="76">
        <f>SUM(AG58:AI58)</f>
        <v>162</v>
      </c>
      <c r="AG58" s="76">
        <v>162</v>
      </c>
      <c r="AH58" s="76">
        <v>0</v>
      </c>
      <c r="AI58" s="76">
        <v>0</v>
      </c>
      <c r="AJ58" s="76">
        <f>SUM(AK58:AS58)</f>
        <v>162</v>
      </c>
      <c r="AK58" s="76">
        <v>0</v>
      </c>
      <c r="AL58" s="76">
        <v>0</v>
      </c>
      <c r="AM58" s="76">
        <v>0</v>
      </c>
      <c r="AN58" s="76">
        <v>162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f>SUM(AU58:AY58)</f>
        <v>5</v>
      </c>
      <c r="AU58" s="76">
        <v>0</v>
      </c>
      <c r="AV58" s="76">
        <v>0</v>
      </c>
      <c r="AW58" s="76">
        <v>0</v>
      </c>
      <c r="AX58" s="76">
        <v>5</v>
      </c>
      <c r="AY58" s="76">
        <v>0</v>
      </c>
      <c r="AZ58" s="76">
        <f>SUM(BA58:BC58)</f>
        <v>0</v>
      </c>
      <c r="BA58" s="76">
        <v>0</v>
      </c>
      <c r="BB58" s="76">
        <v>0</v>
      </c>
      <c r="BC58" s="76">
        <v>0</v>
      </c>
    </row>
    <row r="59" spans="1:55" s="61" customFormat="1" ht="12" customHeight="1">
      <c r="A59" s="70" t="s">
        <v>239</v>
      </c>
      <c r="B59" s="117" t="s">
        <v>342</v>
      </c>
      <c r="C59" s="70" t="s">
        <v>343</v>
      </c>
      <c r="D59" s="76">
        <f>SUM(E59,+H59,+K59)</f>
        <v>5092</v>
      </c>
      <c r="E59" s="76">
        <f>SUM(F59:G59)</f>
        <v>5092</v>
      </c>
      <c r="F59" s="76">
        <v>1174</v>
      </c>
      <c r="G59" s="76">
        <v>3918</v>
      </c>
      <c r="H59" s="76">
        <f>SUM(I59:J59)</f>
        <v>0</v>
      </c>
      <c r="I59" s="76">
        <v>0</v>
      </c>
      <c r="J59" s="76">
        <v>0</v>
      </c>
      <c r="K59" s="76">
        <f>SUM(L59:M59)</f>
        <v>0</v>
      </c>
      <c r="L59" s="76">
        <v>0</v>
      </c>
      <c r="M59" s="76">
        <v>0</v>
      </c>
      <c r="N59" s="76">
        <f>SUM(O59,+V59,+AC59)</f>
        <v>5120</v>
      </c>
      <c r="O59" s="76">
        <f>SUM(P59:U59)</f>
        <v>1174</v>
      </c>
      <c r="P59" s="76">
        <v>1174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f>SUM(W59:AB59)</f>
        <v>3918</v>
      </c>
      <c r="W59" s="76">
        <v>3918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f>SUM(AD59:AE59)</f>
        <v>28</v>
      </c>
      <c r="AD59" s="76">
        <v>28</v>
      </c>
      <c r="AE59" s="76">
        <v>0</v>
      </c>
      <c r="AF59" s="76">
        <f>SUM(AG59:AI59)</f>
        <v>12</v>
      </c>
      <c r="AG59" s="76">
        <v>12</v>
      </c>
      <c r="AH59" s="76">
        <v>0</v>
      </c>
      <c r="AI59" s="76">
        <v>0</v>
      </c>
      <c r="AJ59" s="76">
        <f>SUM(AK59:AS59)</f>
        <v>12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12</v>
      </c>
      <c r="AT59" s="76">
        <f>SUM(AU59:AY59)</f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f>SUM(BA59:BC59)</f>
        <v>0</v>
      </c>
      <c r="BA59" s="76">
        <v>0</v>
      </c>
      <c r="BB59" s="76">
        <v>0</v>
      </c>
      <c r="BC59" s="76">
        <v>0</v>
      </c>
    </row>
    <row r="60" spans="1:55" s="61" customFormat="1" ht="12" customHeight="1">
      <c r="A60" s="70" t="s">
        <v>239</v>
      </c>
      <c r="B60" s="117" t="s">
        <v>344</v>
      </c>
      <c r="C60" s="70" t="s">
        <v>345</v>
      </c>
      <c r="D60" s="76">
        <f>SUM(E60,+H60,+K60)</f>
        <v>3948</v>
      </c>
      <c r="E60" s="76">
        <f>SUM(F60:G60)</f>
        <v>1450</v>
      </c>
      <c r="F60" s="76">
        <v>1450</v>
      </c>
      <c r="G60" s="76">
        <v>0</v>
      </c>
      <c r="H60" s="76">
        <f>SUM(I60:J60)</f>
        <v>2498</v>
      </c>
      <c r="I60" s="76">
        <v>0</v>
      </c>
      <c r="J60" s="76">
        <v>2498</v>
      </c>
      <c r="K60" s="76">
        <f>SUM(L60:M60)</f>
        <v>0</v>
      </c>
      <c r="L60" s="76">
        <v>0</v>
      </c>
      <c r="M60" s="76">
        <v>0</v>
      </c>
      <c r="N60" s="76">
        <f>SUM(O60,+V60,+AC60)</f>
        <v>3961</v>
      </c>
      <c r="O60" s="76">
        <f>SUM(P60:U60)</f>
        <v>1450</v>
      </c>
      <c r="P60" s="76">
        <v>1450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f>SUM(W60:AB60)</f>
        <v>2498</v>
      </c>
      <c r="W60" s="76">
        <v>2498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f>SUM(AD60:AE60)</f>
        <v>13</v>
      </c>
      <c r="AD60" s="76">
        <v>13</v>
      </c>
      <c r="AE60" s="76">
        <v>0</v>
      </c>
      <c r="AF60" s="76">
        <f>SUM(AG60:AI60)</f>
        <v>9</v>
      </c>
      <c r="AG60" s="76">
        <v>9</v>
      </c>
      <c r="AH60" s="76">
        <v>0</v>
      </c>
      <c r="AI60" s="76">
        <v>0</v>
      </c>
      <c r="AJ60" s="76">
        <f>SUM(AK60:AS60)</f>
        <v>9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9</v>
      </c>
      <c r="AT60" s="76">
        <f>SUM(AU60:AY60)</f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f>SUM(BA60:BC60)</f>
        <v>0</v>
      </c>
      <c r="BA60" s="76"/>
      <c r="BB60" s="76">
        <v>0</v>
      </c>
      <c r="BC60" s="76">
        <v>0</v>
      </c>
    </row>
    <row r="61" spans="1:55" s="61" customFormat="1" ht="12" customHeight="1">
      <c r="A61" s="70" t="s">
        <v>239</v>
      </c>
      <c r="B61" s="117" t="s">
        <v>346</v>
      </c>
      <c r="C61" s="70" t="s">
        <v>347</v>
      </c>
      <c r="D61" s="76">
        <f>SUM(E61,+H61,+K61)</f>
        <v>4575</v>
      </c>
      <c r="E61" s="76">
        <f>SUM(F61:G61)</f>
        <v>4575</v>
      </c>
      <c r="F61" s="76">
        <v>2450</v>
      </c>
      <c r="G61" s="76">
        <v>2125</v>
      </c>
      <c r="H61" s="76">
        <f>SUM(I61:J61)</f>
        <v>0</v>
      </c>
      <c r="I61" s="76">
        <v>0</v>
      </c>
      <c r="J61" s="76">
        <v>0</v>
      </c>
      <c r="K61" s="76">
        <f>SUM(L61:M61)</f>
        <v>0</v>
      </c>
      <c r="L61" s="76">
        <v>0</v>
      </c>
      <c r="M61" s="76">
        <v>0</v>
      </c>
      <c r="N61" s="76">
        <f>SUM(O61,+V61,+AC61)</f>
        <v>4575</v>
      </c>
      <c r="O61" s="76">
        <f>SUM(P61:U61)</f>
        <v>2450</v>
      </c>
      <c r="P61" s="76">
        <v>2450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f>SUM(W61:AB61)</f>
        <v>2125</v>
      </c>
      <c r="W61" s="76">
        <v>2125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f>SUM(AD61:AE61)</f>
        <v>0</v>
      </c>
      <c r="AD61" s="76">
        <v>0</v>
      </c>
      <c r="AE61" s="76">
        <v>0</v>
      </c>
      <c r="AF61" s="76">
        <f>SUM(AG61:AI61)</f>
        <v>21</v>
      </c>
      <c r="AG61" s="76">
        <v>21</v>
      </c>
      <c r="AH61" s="76">
        <v>0</v>
      </c>
      <c r="AI61" s="76">
        <v>0</v>
      </c>
      <c r="AJ61" s="76">
        <f>SUM(AK61:AS61)</f>
        <v>21</v>
      </c>
      <c r="AK61" s="76">
        <v>0</v>
      </c>
      <c r="AL61" s="76">
        <v>0</v>
      </c>
      <c r="AM61" s="76">
        <v>0</v>
      </c>
      <c r="AN61" s="76">
        <v>7</v>
      </c>
      <c r="AO61" s="76">
        <v>0</v>
      </c>
      <c r="AP61" s="76">
        <v>0</v>
      </c>
      <c r="AQ61" s="76">
        <v>0</v>
      </c>
      <c r="AR61" s="76">
        <v>0</v>
      </c>
      <c r="AS61" s="76">
        <v>14</v>
      </c>
      <c r="AT61" s="76">
        <f>SUM(AU61:AY61)</f>
        <v>1</v>
      </c>
      <c r="AU61" s="76">
        <v>0</v>
      </c>
      <c r="AV61" s="76">
        <v>0</v>
      </c>
      <c r="AW61" s="76">
        <v>0</v>
      </c>
      <c r="AX61" s="76">
        <v>1</v>
      </c>
      <c r="AY61" s="76">
        <v>0</v>
      </c>
      <c r="AZ61" s="76">
        <f>SUM(BA61:BC61)</f>
        <v>29</v>
      </c>
      <c r="BA61" s="76">
        <v>29</v>
      </c>
      <c r="BB61" s="76">
        <v>0</v>
      </c>
      <c r="BC61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348</v>
      </c>
      <c r="C2" s="46" t="s">
        <v>86</v>
      </c>
      <c r="D2" s="187" t="s">
        <v>349</v>
      </c>
      <c r="E2" s="3"/>
      <c r="F2" s="3"/>
      <c r="G2" s="3"/>
      <c r="H2" s="3"/>
      <c r="I2" s="3"/>
      <c r="J2" s="3"/>
      <c r="K2" s="3"/>
      <c r="L2" s="3" t="str">
        <f>LEFT(C2,2)</f>
        <v>12</v>
      </c>
      <c r="M2" s="3" t="str">
        <f>IF(L2&lt;&gt;"",VLOOKUP(L2,$AI$6:$AJ$52,2,FALSE),"-")</f>
        <v>千葉県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350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351</v>
      </c>
      <c r="G6" s="150"/>
      <c r="H6" s="39" t="s">
        <v>352</v>
      </c>
      <c r="I6" s="39" t="s">
        <v>353</v>
      </c>
      <c r="J6" s="39" t="s">
        <v>354</v>
      </c>
      <c r="K6" s="5" t="s">
        <v>355</v>
      </c>
      <c r="L6" s="16" t="s">
        <v>356</v>
      </c>
      <c r="M6" s="40" t="s">
        <v>357</v>
      </c>
      <c r="AF6" s="11">
        <f>+'水洗化人口等'!B6</f>
        <v>0</v>
      </c>
      <c r="AG6" s="11">
        <v>6</v>
      </c>
      <c r="AI6" s="43" t="s">
        <v>358</v>
      </c>
      <c r="AJ6" s="3" t="s">
        <v>53</v>
      </c>
    </row>
    <row r="7" spans="2:36" ht="16.5" customHeight="1">
      <c r="B7" s="151" t="s">
        <v>359</v>
      </c>
      <c r="C7" s="6" t="s">
        <v>360</v>
      </c>
      <c r="D7" s="17">
        <f>AD7</f>
        <v>267218</v>
      </c>
      <c r="F7" s="188" t="s">
        <v>361</v>
      </c>
      <c r="G7" s="7" t="s">
        <v>214</v>
      </c>
      <c r="H7" s="18">
        <f>AD14</f>
        <v>178480</v>
      </c>
      <c r="I7" s="18">
        <f>AD24</f>
        <v>681444</v>
      </c>
      <c r="J7" s="18">
        <f>SUM(H7:I7)</f>
        <v>859924</v>
      </c>
      <c r="K7" s="19">
        <f>IF(J$13&gt;0,J7/J$13,0)</f>
        <v>0.9867047002275359</v>
      </c>
      <c r="L7" s="20">
        <f>AD34</f>
        <v>22318</v>
      </c>
      <c r="M7" s="21">
        <f>AD37</f>
        <v>1731</v>
      </c>
      <c r="AA7" s="4" t="s">
        <v>360</v>
      </c>
      <c r="AB7" s="47" t="s">
        <v>362</v>
      </c>
      <c r="AC7" s="47" t="s">
        <v>363</v>
      </c>
      <c r="AD7" s="11">
        <f ca="1">IF(AD$2=0,INDIRECT(AB7&amp;"!"&amp;AC7&amp;$AG$2),0)</f>
        <v>267218</v>
      </c>
      <c r="AF7" s="43" t="str">
        <f>+'水洗化人口等'!B7</f>
        <v>12000</v>
      </c>
      <c r="AG7" s="11">
        <v>7</v>
      </c>
      <c r="AI7" s="43" t="s">
        <v>364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2812</v>
      </c>
      <c r="F8" s="159"/>
      <c r="G8" s="7" t="s">
        <v>216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362</v>
      </c>
      <c r="AC8" s="47" t="s">
        <v>365</v>
      </c>
      <c r="AD8" s="11">
        <f ca="1">IF(AD$2=0,INDIRECT(AB8&amp;"!"&amp;AC8&amp;$AG$2),0)</f>
        <v>2812</v>
      </c>
      <c r="AF8" s="43" t="str">
        <f>+'水洗化人口等'!B8</f>
        <v>12100</v>
      </c>
      <c r="AG8" s="11">
        <v>8</v>
      </c>
      <c r="AI8" s="43" t="s">
        <v>366</v>
      </c>
      <c r="AJ8" s="3" t="s">
        <v>51</v>
      </c>
    </row>
    <row r="9" spans="2:36" ht="16.5" customHeight="1">
      <c r="B9" s="153"/>
      <c r="C9" s="8" t="s">
        <v>367</v>
      </c>
      <c r="D9" s="23">
        <f>SUM(D7:D8)</f>
        <v>270030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368</v>
      </c>
      <c r="AB9" s="47" t="s">
        <v>362</v>
      </c>
      <c r="AC9" s="47" t="s">
        <v>369</v>
      </c>
      <c r="AD9" s="11">
        <f ca="1">IF(AD$2=0,INDIRECT(AB9&amp;"!"&amp;AC9&amp;$AG$2),0)</f>
        <v>3937218</v>
      </c>
      <c r="AF9" s="43" t="str">
        <f>+'水洗化人口等'!B9</f>
        <v>12202</v>
      </c>
      <c r="AG9" s="11">
        <v>9</v>
      </c>
      <c r="AI9" s="43" t="s">
        <v>370</v>
      </c>
      <c r="AJ9" s="3" t="s">
        <v>50</v>
      </c>
    </row>
    <row r="10" spans="2:36" ht="16.5" customHeight="1">
      <c r="B10" s="154" t="s">
        <v>371</v>
      </c>
      <c r="C10" s="189" t="s">
        <v>368</v>
      </c>
      <c r="D10" s="22">
        <f>AD9</f>
        <v>3937218</v>
      </c>
      <c r="F10" s="159"/>
      <c r="G10" s="7" t="s">
        <v>229</v>
      </c>
      <c r="H10" s="18">
        <f>AD17</f>
        <v>2086</v>
      </c>
      <c r="I10" s="18">
        <f>AD27</f>
        <v>9501</v>
      </c>
      <c r="J10" s="18">
        <f>SUM(H10:I10)</f>
        <v>11587</v>
      </c>
      <c r="K10" s="19">
        <f>IF(J$13&gt;0,J10/J$13,0)</f>
        <v>0.013295299772464145</v>
      </c>
      <c r="L10" s="24" t="s">
        <v>372</v>
      </c>
      <c r="M10" s="25" t="s">
        <v>372</v>
      </c>
      <c r="AA10" s="4" t="s">
        <v>373</v>
      </c>
      <c r="AB10" s="47" t="s">
        <v>362</v>
      </c>
      <c r="AC10" s="47" t="s">
        <v>374</v>
      </c>
      <c r="AD10" s="11">
        <f ca="1">IF(AD$2=0,INDIRECT(AB10&amp;"!"&amp;AC10&amp;$AG$2),0)</f>
        <v>8203</v>
      </c>
      <c r="AF10" s="43" t="str">
        <f>+'水洗化人口等'!B10</f>
        <v>12203</v>
      </c>
      <c r="AG10" s="11">
        <v>10</v>
      </c>
      <c r="AI10" s="43" t="s">
        <v>375</v>
      </c>
      <c r="AJ10" s="3" t="s">
        <v>49</v>
      </c>
    </row>
    <row r="11" spans="2:36" ht="16.5" customHeight="1">
      <c r="B11" s="155"/>
      <c r="C11" s="7" t="s">
        <v>373</v>
      </c>
      <c r="D11" s="22">
        <f>AD10</f>
        <v>8203</v>
      </c>
      <c r="F11" s="159"/>
      <c r="G11" s="7" t="s">
        <v>231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372</v>
      </c>
      <c r="M11" s="25" t="s">
        <v>372</v>
      </c>
      <c r="AA11" s="4" t="s">
        <v>376</v>
      </c>
      <c r="AB11" s="47" t="s">
        <v>362</v>
      </c>
      <c r="AC11" s="47" t="s">
        <v>377</v>
      </c>
      <c r="AD11" s="11">
        <f ca="1">IF(AD$2=0,INDIRECT(AB11&amp;"!"&amp;AC11&amp;$AG$2),0)</f>
        <v>1929033</v>
      </c>
      <c r="AF11" s="43" t="str">
        <f>+'水洗化人口等'!B11</f>
        <v>12204</v>
      </c>
      <c r="AG11" s="11">
        <v>11</v>
      </c>
      <c r="AI11" s="43" t="s">
        <v>378</v>
      </c>
      <c r="AJ11" s="3" t="s">
        <v>48</v>
      </c>
    </row>
    <row r="12" spans="2:36" ht="16.5" customHeight="1">
      <c r="B12" s="155"/>
      <c r="C12" s="7" t="s">
        <v>376</v>
      </c>
      <c r="D12" s="22">
        <f>AD11</f>
        <v>1929033</v>
      </c>
      <c r="F12" s="159"/>
      <c r="G12" s="7" t="s">
        <v>233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372</v>
      </c>
      <c r="M12" s="25" t="s">
        <v>372</v>
      </c>
      <c r="AA12" s="4" t="s">
        <v>379</v>
      </c>
      <c r="AB12" s="47" t="s">
        <v>362</v>
      </c>
      <c r="AC12" s="47" t="s">
        <v>380</v>
      </c>
      <c r="AD12" s="11">
        <f ca="1">IF(AD$2=0,INDIRECT(AB12&amp;"!"&amp;AC12&amp;$AG$2),0)</f>
        <v>920538</v>
      </c>
      <c r="AF12" s="43" t="str">
        <f>+'水洗化人口等'!B12</f>
        <v>12205</v>
      </c>
      <c r="AG12" s="11">
        <v>12</v>
      </c>
      <c r="AI12" s="43" t="s">
        <v>381</v>
      </c>
      <c r="AJ12" s="3" t="s">
        <v>47</v>
      </c>
    </row>
    <row r="13" spans="2:36" ht="16.5" customHeight="1">
      <c r="B13" s="156"/>
      <c r="C13" s="8" t="s">
        <v>367</v>
      </c>
      <c r="D13" s="23">
        <f>SUM(D10:D12)</f>
        <v>5874454</v>
      </c>
      <c r="F13" s="160"/>
      <c r="G13" s="7" t="s">
        <v>367</v>
      </c>
      <c r="H13" s="18">
        <f>SUM(H7:H12)</f>
        <v>180566</v>
      </c>
      <c r="I13" s="18">
        <f>SUM(I7:I12)</f>
        <v>690945</v>
      </c>
      <c r="J13" s="18">
        <f>SUM(J7:J12)</f>
        <v>871511</v>
      </c>
      <c r="K13" s="19">
        <v>1</v>
      </c>
      <c r="L13" s="24" t="s">
        <v>372</v>
      </c>
      <c r="M13" s="25" t="s">
        <v>372</v>
      </c>
      <c r="AA13" s="4" t="s">
        <v>60</v>
      </c>
      <c r="AB13" s="47" t="s">
        <v>362</v>
      </c>
      <c r="AC13" s="47" t="s">
        <v>382</v>
      </c>
      <c r="AD13" s="11">
        <f ca="1">IF(AD$2=0,INDIRECT(AB13&amp;"!"&amp;AC13&amp;$AG$2),0)</f>
        <v>117006</v>
      </c>
      <c r="AF13" s="43" t="str">
        <f>+'水洗化人口等'!B13</f>
        <v>12206</v>
      </c>
      <c r="AG13" s="11">
        <v>13</v>
      </c>
      <c r="AI13" s="43" t="s">
        <v>383</v>
      </c>
      <c r="AJ13" s="3" t="s">
        <v>46</v>
      </c>
    </row>
    <row r="14" spans="2:36" ht="16.5" customHeight="1" thickBot="1">
      <c r="B14" s="157" t="s">
        <v>384</v>
      </c>
      <c r="C14" s="158"/>
      <c r="D14" s="26">
        <f>SUM(D9,D13)</f>
        <v>6144484</v>
      </c>
      <c r="F14" s="161" t="s">
        <v>385</v>
      </c>
      <c r="G14" s="162"/>
      <c r="H14" s="18">
        <f>AD20</f>
        <v>1438</v>
      </c>
      <c r="I14" s="18">
        <f>AD30</f>
        <v>0</v>
      </c>
      <c r="J14" s="18">
        <f>SUM(H14:I14)</f>
        <v>1438</v>
      </c>
      <c r="K14" s="27" t="s">
        <v>372</v>
      </c>
      <c r="L14" s="24" t="s">
        <v>372</v>
      </c>
      <c r="M14" s="25" t="s">
        <v>372</v>
      </c>
      <c r="AA14" s="4" t="s">
        <v>214</v>
      </c>
      <c r="AB14" s="47" t="s">
        <v>386</v>
      </c>
      <c r="AC14" s="47" t="s">
        <v>380</v>
      </c>
      <c r="AD14" s="11">
        <f ca="1">IF(AD$2=0,INDIRECT(AB14&amp;"!"&amp;AC14&amp;$AG$2),0)</f>
        <v>178480</v>
      </c>
      <c r="AF14" s="43" t="str">
        <f>+'水洗化人口等'!B14</f>
        <v>12207</v>
      </c>
      <c r="AG14" s="11">
        <v>14</v>
      </c>
      <c r="AI14" s="43" t="s">
        <v>387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117006</v>
      </c>
      <c r="F15" s="157" t="s">
        <v>54</v>
      </c>
      <c r="G15" s="158"/>
      <c r="H15" s="28">
        <f>SUM(H13:H14)</f>
        <v>182004</v>
      </c>
      <c r="I15" s="28">
        <f>SUM(I13:I14)</f>
        <v>690945</v>
      </c>
      <c r="J15" s="28">
        <f>SUM(J13:J14)</f>
        <v>872949</v>
      </c>
      <c r="K15" s="29" t="s">
        <v>372</v>
      </c>
      <c r="L15" s="30">
        <f>SUM(L7:L9)</f>
        <v>22318</v>
      </c>
      <c r="M15" s="31">
        <f>SUM(M7:M9)</f>
        <v>1731</v>
      </c>
      <c r="AA15" s="4" t="s">
        <v>216</v>
      </c>
      <c r="AB15" s="47" t="s">
        <v>386</v>
      </c>
      <c r="AC15" s="47" t="s">
        <v>388</v>
      </c>
      <c r="AD15" s="11">
        <f ca="1">IF(AD$2=0,INDIRECT(AB15&amp;"!"&amp;AC15&amp;$AG$2),0)</f>
        <v>0</v>
      </c>
      <c r="AF15" s="43" t="str">
        <f>+'水洗化人口等'!B15</f>
        <v>12208</v>
      </c>
      <c r="AG15" s="11">
        <v>15</v>
      </c>
      <c r="AI15" s="43" t="s">
        <v>389</v>
      </c>
      <c r="AJ15" s="3" t="s">
        <v>44</v>
      </c>
    </row>
    <row r="16" spans="2:36" ht="16.5" customHeight="1" thickBot="1">
      <c r="B16" s="190" t="s">
        <v>390</v>
      </c>
      <c r="AA16" s="4" t="s">
        <v>1</v>
      </c>
      <c r="AB16" s="47" t="s">
        <v>386</v>
      </c>
      <c r="AC16" s="47" t="s">
        <v>382</v>
      </c>
      <c r="AD16" s="11">
        <f ca="1">IF(AD$2=0,INDIRECT(AB16&amp;"!"&amp;AC16&amp;$AG$2),0)</f>
        <v>0</v>
      </c>
      <c r="AF16" s="43" t="str">
        <f>+'水洗化人口等'!B16</f>
        <v>12210</v>
      </c>
      <c r="AG16" s="11">
        <v>16</v>
      </c>
      <c r="AI16" s="43" t="s">
        <v>391</v>
      </c>
      <c r="AJ16" s="3" t="s">
        <v>43</v>
      </c>
    </row>
    <row r="17" spans="3:36" ht="16.5" customHeight="1" thickBot="1">
      <c r="C17" s="32">
        <f>AD12</f>
        <v>920538</v>
      </c>
      <c r="D17" s="4" t="s">
        <v>392</v>
      </c>
      <c r="J17" s="15"/>
      <c r="AA17" s="4" t="s">
        <v>229</v>
      </c>
      <c r="AB17" s="47" t="s">
        <v>386</v>
      </c>
      <c r="AC17" s="47" t="s">
        <v>393</v>
      </c>
      <c r="AD17" s="11">
        <f ca="1">IF(AD$2=0,INDIRECT(AB17&amp;"!"&amp;AC17&amp;$AG$2),0)</f>
        <v>2086</v>
      </c>
      <c r="AF17" s="43" t="str">
        <f>+'水洗化人口等'!B17</f>
        <v>12211</v>
      </c>
      <c r="AG17" s="11">
        <v>17</v>
      </c>
      <c r="AI17" s="43" t="s">
        <v>394</v>
      </c>
      <c r="AJ17" s="3" t="s">
        <v>42</v>
      </c>
    </row>
    <row r="18" spans="6:36" ht="30" customHeight="1">
      <c r="F18" s="149" t="s">
        <v>395</v>
      </c>
      <c r="G18" s="150"/>
      <c r="H18" s="39" t="s">
        <v>352</v>
      </c>
      <c r="I18" s="39" t="s">
        <v>353</v>
      </c>
      <c r="J18" s="42" t="s">
        <v>354</v>
      </c>
      <c r="AA18" s="4" t="s">
        <v>231</v>
      </c>
      <c r="AB18" s="47" t="s">
        <v>386</v>
      </c>
      <c r="AC18" s="47" t="s">
        <v>396</v>
      </c>
      <c r="AD18" s="11">
        <f ca="1">IF(AD$2=0,INDIRECT(AB18&amp;"!"&amp;AC18&amp;$AG$2),0)</f>
        <v>0</v>
      </c>
      <c r="AF18" s="43" t="str">
        <f>+'水洗化人口等'!B18</f>
        <v>12212</v>
      </c>
      <c r="AG18" s="11">
        <v>18</v>
      </c>
      <c r="AI18" s="43" t="s">
        <v>397</v>
      </c>
      <c r="AJ18" s="3" t="s">
        <v>41</v>
      </c>
    </row>
    <row r="19" spans="3:36" ht="16.5" customHeight="1">
      <c r="C19" s="41" t="s">
        <v>398</v>
      </c>
      <c r="D19" s="10">
        <f>IF(D$14&gt;0,D13/D$14,0)</f>
        <v>0.9560532666371985</v>
      </c>
      <c r="F19" s="161" t="s">
        <v>399</v>
      </c>
      <c r="G19" s="162"/>
      <c r="H19" s="18">
        <f>AD21</f>
        <v>24651</v>
      </c>
      <c r="I19" s="18">
        <f>AD31</f>
        <v>25799</v>
      </c>
      <c r="J19" s="22">
        <f>SUM(H19:I19)</f>
        <v>50450</v>
      </c>
      <c r="AA19" s="4" t="s">
        <v>233</v>
      </c>
      <c r="AB19" s="47" t="s">
        <v>386</v>
      </c>
      <c r="AC19" s="47" t="s">
        <v>400</v>
      </c>
      <c r="AD19" s="11">
        <f ca="1">IF(AD$2=0,INDIRECT(AB19&amp;"!"&amp;AC19&amp;$AG$2),0)</f>
        <v>0</v>
      </c>
      <c r="AF19" s="43" t="str">
        <f>+'水洗化人口等'!B19</f>
        <v>12213</v>
      </c>
      <c r="AG19" s="11">
        <v>19</v>
      </c>
      <c r="AI19" s="43" t="s">
        <v>401</v>
      </c>
      <c r="AJ19" s="3" t="s">
        <v>40</v>
      </c>
    </row>
    <row r="20" spans="3:36" ht="16.5" customHeight="1">
      <c r="C20" s="41" t="s">
        <v>402</v>
      </c>
      <c r="D20" s="10">
        <f>IF(D$14&gt;0,D9/D$14,0)</f>
        <v>0.0439467333628015</v>
      </c>
      <c r="F20" s="161" t="s">
        <v>403</v>
      </c>
      <c r="G20" s="162"/>
      <c r="H20" s="18">
        <f>AD22</f>
        <v>86620</v>
      </c>
      <c r="I20" s="18">
        <f>AD32</f>
        <v>22193</v>
      </c>
      <c r="J20" s="22">
        <f>SUM(H20:I20)</f>
        <v>108813</v>
      </c>
      <c r="AA20" s="4" t="s">
        <v>385</v>
      </c>
      <c r="AB20" s="47" t="s">
        <v>386</v>
      </c>
      <c r="AC20" s="47" t="s">
        <v>404</v>
      </c>
      <c r="AD20" s="11">
        <f ca="1">IF(AD$2=0,INDIRECT(AB20&amp;"!"&amp;AC20&amp;$AG$2),0)</f>
        <v>1438</v>
      </c>
      <c r="AF20" s="43" t="str">
        <f>+'水洗化人口等'!B20</f>
        <v>12215</v>
      </c>
      <c r="AG20" s="11">
        <v>20</v>
      </c>
      <c r="AI20" s="43" t="s">
        <v>405</v>
      </c>
      <c r="AJ20" s="3" t="s">
        <v>39</v>
      </c>
    </row>
    <row r="21" spans="3:36" ht="16.5" customHeight="1">
      <c r="C21" s="41" t="s">
        <v>406</v>
      </c>
      <c r="D21" s="10">
        <f>IF(D$14&gt;0,D10/D$14,0)</f>
        <v>0.6407727646454934</v>
      </c>
      <c r="F21" s="161" t="s">
        <v>407</v>
      </c>
      <c r="G21" s="162"/>
      <c r="H21" s="18">
        <f>AD23</f>
        <v>68775</v>
      </c>
      <c r="I21" s="18">
        <f>AD33</f>
        <v>670887</v>
      </c>
      <c r="J21" s="22">
        <f>SUM(H21:I21)</f>
        <v>739662</v>
      </c>
      <c r="AA21" s="4" t="s">
        <v>399</v>
      </c>
      <c r="AB21" s="47" t="s">
        <v>386</v>
      </c>
      <c r="AC21" s="47" t="s">
        <v>408</v>
      </c>
      <c r="AD21" s="11">
        <f ca="1">IF(AD$2=0,INDIRECT(AB21&amp;"!"&amp;AC21&amp;$AG$2),0)</f>
        <v>24651</v>
      </c>
      <c r="AF21" s="43" t="str">
        <f>+'水洗化人口等'!B21</f>
        <v>12216</v>
      </c>
      <c r="AG21" s="11">
        <v>21</v>
      </c>
      <c r="AI21" s="43" t="s">
        <v>409</v>
      </c>
      <c r="AJ21" s="3" t="s">
        <v>38</v>
      </c>
    </row>
    <row r="22" spans="3:36" ht="16.5" customHeight="1" thickBot="1">
      <c r="C22" s="41" t="s">
        <v>410</v>
      </c>
      <c r="D22" s="10">
        <f>IF(D$14&gt;0,D12/D$14,0)</f>
        <v>0.3139454834612638</v>
      </c>
      <c r="F22" s="157" t="s">
        <v>54</v>
      </c>
      <c r="G22" s="158"/>
      <c r="H22" s="28">
        <f>SUM(H19:H21)</f>
        <v>180046</v>
      </c>
      <c r="I22" s="28">
        <f>SUM(I19:I21)</f>
        <v>718879</v>
      </c>
      <c r="J22" s="33">
        <f>SUM(J19:J21)</f>
        <v>898925</v>
      </c>
      <c r="AA22" s="4" t="s">
        <v>403</v>
      </c>
      <c r="AB22" s="47" t="s">
        <v>386</v>
      </c>
      <c r="AC22" s="47" t="s">
        <v>411</v>
      </c>
      <c r="AD22" s="11">
        <f ca="1">IF(AD$2=0,INDIRECT(AB22&amp;"!"&amp;AC22&amp;$AG$2),0)</f>
        <v>86620</v>
      </c>
      <c r="AF22" s="43" t="str">
        <f>+'水洗化人口等'!B22</f>
        <v>12217</v>
      </c>
      <c r="AG22" s="11">
        <v>22</v>
      </c>
      <c r="AI22" s="43" t="s">
        <v>412</v>
      </c>
      <c r="AJ22" s="3" t="s">
        <v>37</v>
      </c>
    </row>
    <row r="23" spans="3:36" ht="16.5" customHeight="1">
      <c r="C23" s="41" t="s">
        <v>413</v>
      </c>
      <c r="D23" s="10">
        <f>IF(D$14&gt;0,C17/D$14,0)</f>
        <v>0.1498153465775157</v>
      </c>
      <c r="F23" s="9"/>
      <c r="J23" s="34"/>
      <c r="AA23" s="4" t="s">
        <v>407</v>
      </c>
      <c r="AB23" s="47" t="s">
        <v>386</v>
      </c>
      <c r="AC23" s="47" t="s">
        <v>414</v>
      </c>
      <c r="AD23" s="11">
        <f ca="1">IF(AD$2=0,INDIRECT(AB23&amp;"!"&amp;AC23&amp;$AG$2),0)</f>
        <v>68775</v>
      </c>
      <c r="AF23" s="43" t="str">
        <f>+'水洗化人口等'!B23</f>
        <v>12218</v>
      </c>
      <c r="AG23" s="11">
        <v>23</v>
      </c>
      <c r="AI23" s="43" t="s">
        <v>415</v>
      </c>
      <c r="AJ23" s="3" t="s">
        <v>36</v>
      </c>
    </row>
    <row r="24" spans="3:36" ht="16.5" customHeight="1" thickBot="1">
      <c r="C24" s="41" t="s">
        <v>416</v>
      </c>
      <c r="D24" s="10">
        <f>IF(D$9&gt;0,D7/D$9,0)</f>
        <v>0.9895863422582676</v>
      </c>
      <c r="J24" s="35" t="s">
        <v>417</v>
      </c>
      <c r="AA24" s="4" t="s">
        <v>214</v>
      </c>
      <c r="AB24" s="47" t="s">
        <v>386</v>
      </c>
      <c r="AC24" s="47" t="s">
        <v>418</v>
      </c>
      <c r="AD24" s="11">
        <f ca="1">IF(AD$2=0,INDIRECT(AB24&amp;"!"&amp;AC24&amp;$AG$2),0)</f>
        <v>681444</v>
      </c>
      <c r="AF24" s="43" t="str">
        <f>+'水洗化人口等'!B24</f>
        <v>12219</v>
      </c>
      <c r="AG24" s="11">
        <v>24</v>
      </c>
      <c r="AI24" s="43" t="s">
        <v>419</v>
      </c>
      <c r="AJ24" s="3" t="s">
        <v>35</v>
      </c>
    </row>
    <row r="25" spans="3:36" ht="16.5" customHeight="1">
      <c r="C25" s="41" t="s">
        <v>420</v>
      </c>
      <c r="D25" s="10">
        <f>IF(D$9&gt;0,D8/D$9,0)</f>
        <v>0.010413657741732401</v>
      </c>
      <c r="F25" s="176" t="s">
        <v>6</v>
      </c>
      <c r="G25" s="177"/>
      <c r="H25" s="177"/>
      <c r="I25" s="169" t="s">
        <v>421</v>
      </c>
      <c r="J25" s="171" t="s">
        <v>422</v>
      </c>
      <c r="AA25" s="4" t="s">
        <v>216</v>
      </c>
      <c r="AB25" s="47" t="s">
        <v>386</v>
      </c>
      <c r="AC25" s="47" t="s">
        <v>423</v>
      </c>
      <c r="AD25" s="11">
        <f ca="1">IF(AD$2=0,INDIRECT(AB25&amp;"!"&amp;AC25&amp;$AG$2),0)</f>
        <v>0</v>
      </c>
      <c r="AF25" s="43" t="str">
        <f>+'水洗化人口等'!B25</f>
        <v>12220</v>
      </c>
      <c r="AG25" s="11">
        <v>25</v>
      </c>
      <c r="AI25" s="43" t="s">
        <v>424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386</v>
      </c>
      <c r="AC26" s="47" t="s">
        <v>425</v>
      </c>
      <c r="AD26" s="11">
        <f ca="1">IF(AD$2=0,INDIRECT(AB26&amp;"!"&amp;AC26&amp;$AG$2),0)</f>
        <v>0</v>
      </c>
      <c r="AF26" s="43" t="str">
        <f>+'水洗化人口等'!B26</f>
        <v>12221</v>
      </c>
      <c r="AG26" s="11">
        <v>26</v>
      </c>
      <c r="AI26" s="43" t="s">
        <v>426</v>
      </c>
      <c r="AJ26" s="3" t="s">
        <v>33</v>
      </c>
    </row>
    <row r="27" spans="6:36" ht="16.5" customHeight="1">
      <c r="F27" s="166" t="s">
        <v>219</v>
      </c>
      <c r="G27" s="167"/>
      <c r="H27" s="168"/>
      <c r="I27" s="20">
        <f>AD40</f>
        <v>11578</v>
      </c>
      <c r="J27" s="36">
        <f>AD49</f>
        <v>1029</v>
      </c>
      <c r="AA27" s="4" t="s">
        <v>229</v>
      </c>
      <c r="AB27" s="47" t="s">
        <v>386</v>
      </c>
      <c r="AC27" s="47" t="s">
        <v>427</v>
      </c>
      <c r="AD27" s="11">
        <f ca="1">IF(AD$2=0,INDIRECT(AB27&amp;"!"&amp;AC27&amp;$AG$2),0)</f>
        <v>9501</v>
      </c>
      <c r="AF27" s="43" t="str">
        <f>+'水洗化人口等'!B27</f>
        <v>12222</v>
      </c>
      <c r="AG27" s="11">
        <v>27</v>
      </c>
      <c r="AI27" s="43" t="s">
        <v>428</v>
      </c>
      <c r="AJ27" s="3" t="s">
        <v>32</v>
      </c>
    </row>
    <row r="28" spans="6:36" ht="16.5" customHeight="1">
      <c r="F28" s="173" t="s">
        <v>429</v>
      </c>
      <c r="G28" s="174"/>
      <c r="H28" s="175"/>
      <c r="I28" s="20">
        <f>AD41</f>
        <v>0</v>
      </c>
      <c r="J28" s="36">
        <f>AD50</f>
        <v>0</v>
      </c>
      <c r="AA28" s="4" t="s">
        <v>231</v>
      </c>
      <c r="AB28" s="47" t="s">
        <v>386</v>
      </c>
      <c r="AC28" s="47" t="s">
        <v>430</v>
      </c>
      <c r="AD28" s="11">
        <f ca="1">IF(AD$2=0,INDIRECT(AB28&amp;"!"&amp;AC28&amp;$AG$2),0)</f>
        <v>0</v>
      </c>
      <c r="AF28" s="43" t="str">
        <f>+'水洗化人口等'!B28</f>
        <v>12223</v>
      </c>
      <c r="AG28" s="11">
        <v>28</v>
      </c>
      <c r="AI28" s="43" t="s">
        <v>431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13819</v>
      </c>
      <c r="J29" s="36">
        <f>AD51</f>
        <v>237</v>
      </c>
      <c r="AA29" s="4" t="s">
        <v>233</v>
      </c>
      <c r="AB29" s="47" t="s">
        <v>386</v>
      </c>
      <c r="AC29" s="47" t="s">
        <v>432</v>
      </c>
      <c r="AD29" s="11">
        <f ca="1">IF(AD$2=0,INDIRECT(AB29&amp;"!"&amp;AC29&amp;$AG$2),0)</f>
        <v>0</v>
      </c>
      <c r="AF29" s="43" t="str">
        <f>+'水洗化人口等'!B29</f>
        <v>12224</v>
      </c>
      <c r="AG29" s="11">
        <v>29</v>
      </c>
      <c r="AI29" s="43" t="s">
        <v>433</v>
      </c>
      <c r="AJ29" s="3" t="s">
        <v>30</v>
      </c>
    </row>
    <row r="30" spans="6:36" ht="16.5" customHeight="1">
      <c r="F30" s="166" t="s">
        <v>216</v>
      </c>
      <c r="G30" s="167"/>
      <c r="H30" s="168"/>
      <c r="I30" s="20">
        <f>AD43</f>
        <v>5740</v>
      </c>
      <c r="J30" s="36">
        <f>AD52</f>
        <v>6</v>
      </c>
      <c r="AA30" s="4" t="s">
        <v>385</v>
      </c>
      <c r="AB30" s="47" t="s">
        <v>386</v>
      </c>
      <c r="AC30" s="47" t="s">
        <v>434</v>
      </c>
      <c r="AD30" s="11">
        <f ca="1">IF(AD$2=0,INDIRECT(AB30&amp;"!"&amp;AC30&amp;$AG$2),0)</f>
        <v>0</v>
      </c>
      <c r="AF30" s="43" t="str">
        <f>+'水洗化人口等'!B30</f>
        <v>12225</v>
      </c>
      <c r="AG30" s="11">
        <v>30</v>
      </c>
      <c r="AI30" s="43" t="s">
        <v>435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399</v>
      </c>
      <c r="AB31" s="47" t="s">
        <v>386</v>
      </c>
      <c r="AC31" s="47" t="s">
        <v>363</v>
      </c>
      <c r="AD31" s="11">
        <f ca="1">IF(AD$2=0,INDIRECT(AB31&amp;"!"&amp;AC31&amp;$AG$2),0)</f>
        <v>25799</v>
      </c>
      <c r="AF31" s="43" t="str">
        <f>+'水洗化人口等'!B31</f>
        <v>12226</v>
      </c>
      <c r="AG31" s="11">
        <v>31</v>
      </c>
      <c r="AI31" s="43" t="s">
        <v>436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372</v>
      </c>
      <c r="AA32" s="4" t="s">
        <v>403</v>
      </c>
      <c r="AB32" s="47" t="s">
        <v>386</v>
      </c>
      <c r="AC32" s="47" t="s">
        <v>437</v>
      </c>
      <c r="AD32" s="11">
        <f ca="1">IF(AD$2=0,INDIRECT(AB32&amp;"!"&amp;AC32&amp;$AG$2),0)</f>
        <v>22193</v>
      </c>
      <c r="AF32" s="43" t="str">
        <f>+'水洗化人口等'!B32</f>
        <v>12227</v>
      </c>
      <c r="AG32" s="11">
        <v>32</v>
      </c>
      <c r="AI32" s="43" t="s">
        <v>438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1221</v>
      </c>
      <c r="J33" s="25" t="s">
        <v>372</v>
      </c>
      <c r="AA33" s="4" t="s">
        <v>407</v>
      </c>
      <c r="AB33" s="47" t="s">
        <v>386</v>
      </c>
      <c r="AC33" s="47" t="s">
        <v>374</v>
      </c>
      <c r="AD33" s="11">
        <f ca="1">IF(AD$2=0,INDIRECT(AB33&amp;"!"&amp;AC33&amp;$AG$2),0)</f>
        <v>670887</v>
      </c>
      <c r="AF33" s="43" t="str">
        <f>+'水洗化人口等'!B33</f>
        <v>12228</v>
      </c>
      <c r="AG33" s="11">
        <v>33</v>
      </c>
      <c r="AI33" s="43" t="s">
        <v>439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28</v>
      </c>
      <c r="J34" s="25" t="s">
        <v>372</v>
      </c>
      <c r="AA34" s="4" t="s">
        <v>214</v>
      </c>
      <c r="AB34" s="47" t="s">
        <v>386</v>
      </c>
      <c r="AC34" s="47" t="s">
        <v>440</v>
      </c>
      <c r="AD34" s="47">
        <f ca="1">IF(AD$2=0,INDIRECT(AB34&amp;"!"&amp;AC34&amp;$AG$2),0)</f>
        <v>22318</v>
      </c>
      <c r="AF34" s="43" t="str">
        <f>+'水洗化人口等'!B34</f>
        <v>12229</v>
      </c>
      <c r="AG34" s="11">
        <v>34</v>
      </c>
      <c r="AI34" s="43" t="s">
        <v>441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481</v>
      </c>
      <c r="J35" s="25" t="s">
        <v>372</v>
      </c>
      <c r="AA35" s="4" t="s">
        <v>216</v>
      </c>
      <c r="AB35" s="47" t="s">
        <v>386</v>
      </c>
      <c r="AC35" s="47" t="s">
        <v>442</v>
      </c>
      <c r="AD35" s="47">
        <f ca="1">IF(AD$2=0,INDIRECT(AB35&amp;"!"&amp;AC35&amp;$AG$2),0)</f>
        <v>0</v>
      </c>
      <c r="AF35" s="43" t="str">
        <f>+'水洗化人口等'!B35</f>
        <v>12230</v>
      </c>
      <c r="AG35" s="11">
        <v>35</v>
      </c>
      <c r="AI35" s="43" t="s">
        <v>443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32867</v>
      </c>
      <c r="J36" s="38">
        <f>SUM(J27:J31)</f>
        <v>1272</v>
      </c>
      <c r="AA36" s="4" t="s">
        <v>1</v>
      </c>
      <c r="AB36" s="47" t="s">
        <v>386</v>
      </c>
      <c r="AC36" s="47" t="s">
        <v>444</v>
      </c>
      <c r="AD36" s="47">
        <f ca="1">IF(AD$2=0,INDIRECT(AB36&amp;"!"&amp;AC36&amp;$AG$2),0)</f>
        <v>0</v>
      </c>
      <c r="AF36" s="43" t="str">
        <f>+'水洗化人口等'!B36</f>
        <v>12231</v>
      </c>
      <c r="AG36" s="11">
        <v>36</v>
      </c>
      <c r="AI36" s="43" t="s">
        <v>445</v>
      </c>
      <c r="AJ36" s="3" t="s">
        <v>23</v>
      </c>
    </row>
    <row r="37" spans="27:36" ht="13.5">
      <c r="AA37" s="4" t="s">
        <v>214</v>
      </c>
      <c r="AB37" s="47" t="s">
        <v>386</v>
      </c>
      <c r="AC37" s="47" t="s">
        <v>446</v>
      </c>
      <c r="AD37" s="47">
        <f ca="1">IF(AD$2=0,INDIRECT(AB37&amp;"!"&amp;AC37&amp;$AG$2),0)</f>
        <v>1731</v>
      </c>
      <c r="AF37" s="43" t="str">
        <f>+'水洗化人口等'!B37</f>
        <v>12232</v>
      </c>
      <c r="AG37" s="11">
        <v>37</v>
      </c>
      <c r="AI37" s="43" t="s">
        <v>447</v>
      </c>
      <c r="AJ37" s="3" t="s">
        <v>22</v>
      </c>
    </row>
    <row r="38" spans="27:36" ht="13.5" hidden="1">
      <c r="AA38" s="4" t="s">
        <v>216</v>
      </c>
      <c r="AB38" s="47" t="s">
        <v>386</v>
      </c>
      <c r="AC38" s="47" t="s">
        <v>448</v>
      </c>
      <c r="AD38" s="47">
        <f ca="1">IF(AD$2=0,INDIRECT(AB38&amp;"!"&amp;AC38&amp;$AG$2),0)</f>
        <v>0</v>
      </c>
      <c r="AF38" s="43" t="str">
        <f>+'水洗化人口等'!B38</f>
        <v>12233</v>
      </c>
      <c r="AG38" s="11">
        <v>38</v>
      </c>
      <c r="AI38" s="43" t="s">
        <v>449</v>
      </c>
      <c r="AJ38" s="3" t="s">
        <v>21</v>
      </c>
    </row>
    <row r="39" spans="27:36" ht="13.5" hidden="1">
      <c r="AA39" s="4" t="s">
        <v>1</v>
      </c>
      <c r="AB39" s="47" t="s">
        <v>386</v>
      </c>
      <c r="AC39" s="47" t="s">
        <v>450</v>
      </c>
      <c r="AD39" s="47">
        <f ca="1">IF(AD$2=0,INDIRECT(AB39&amp;"!"&amp;AC39&amp;$AG$2),0)</f>
        <v>0</v>
      </c>
      <c r="AF39" s="43" t="str">
        <f>+'水洗化人口等'!B39</f>
        <v>12234</v>
      </c>
      <c r="AG39" s="11">
        <v>39</v>
      </c>
      <c r="AI39" s="43" t="s">
        <v>451</v>
      </c>
      <c r="AJ39" s="3" t="s">
        <v>20</v>
      </c>
    </row>
    <row r="40" spans="27:36" ht="13.5" hidden="1">
      <c r="AA40" s="4" t="s">
        <v>219</v>
      </c>
      <c r="AB40" s="47" t="s">
        <v>386</v>
      </c>
      <c r="AC40" s="47" t="s">
        <v>452</v>
      </c>
      <c r="AD40" s="47">
        <f ca="1">IF(AD$2=0,INDIRECT(AB40&amp;"!"&amp;AC40&amp;$AG$2),0)</f>
        <v>11578</v>
      </c>
      <c r="AF40" s="43" t="str">
        <f>+'水洗化人口等'!B40</f>
        <v>12235</v>
      </c>
      <c r="AG40" s="11">
        <v>40</v>
      </c>
      <c r="AI40" s="43" t="s">
        <v>453</v>
      </c>
      <c r="AJ40" s="3" t="s">
        <v>19</v>
      </c>
    </row>
    <row r="41" spans="27:36" ht="13.5" hidden="1">
      <c r="AA41" s="4" t="s">
        <v>429</v>
      </c>
      <c r="AB41" s="47" t="s">
        <v>386</v>
      </c>
      <c r="AC41" s="47" t="s">
        <v>454</v>
      </c>
      <c r="AD41" s="47">
        <f ca="1">IF(AD$2=0,INDIRECT(AB41&amp;"!"&amp;AC41&amp;$AG$2),0)</f>
        <v>0</v>
      </c>
      <c r="AF41" s="43" t="str">
        <f>+'水洗化人口等'!B41</f>
        <v>12236</v>
      </c>
      <c r="AG41" s="11">
        <v>41</v>
      </c>
      <c r="AI41" s="43" t="s">
        <v>455</v>
      </c>
      <c r="AJ41" s="3" t="s">
        <v>18</v>
      </c>
    </row>
    <row r="42" spans="27:36" ht="13.5" hidden="1">
      <c r="AA42" s="4" t="s">
        <v>0</v>
      </c>
      <c r="AB42" s="47" t="s">
        <v>386</v>
      </c>
      <c r="AC42" s="47" t="s">
        <v>456</v>
      </c>
      <c r="AD42" s="47">
        <f ca="1">IF(AD$2=0,INDIRECT(AB42&amp;"!"&amp;AC42&amp;$AG$2),0)</f>
        <v>13819</v>
      </c>
      <c r="AF42" s="43" t="str">
        <f>+'水洗化人口等'!B42</f>
        <v>12237</v>
      </c>
      <c r="AG42" s="11">
        <v>42</v>
      </c>
      <c r="AI42" s="43" t="s">
        <v>457</v>
      </c>
      <c r="AJ42" s="3" t="s">
        <v>17</v>
      </c>
    </row>
    <row r="43" spans="27:36" ht="13.5" hidden="1">
      <c r="AA43" s="4" t="s">
        <v>216</v>
      </c>
      <c r="AB43" s="47" t="s">
        <v>386</v>
      </c>
      <c r="AC43" s="47" t="s">
        <v>458</v>
      </c>
      <c r="AD43" s="47">
        <f ca="1">IF(AD$2=0,INDIRECT(AB43&amp;"!"&amp;AC43&amp;$AG$2),0)</f>
        <v>5740</v>
      </c>
      <c r="AF43" s="43" t="str">
        <f>+'水洗化人口等'!B43</f>
        <v>12238</v>
      </c>
      <c r="AG43" s="11">
        <v>43</v>
      </c>
      <c r="AI43" s="43" t="s">
        <v>459</v>
      </c>
      <c r="AJ43" s="3" t="s">
        <v>16</v>
      </c>
    </row>
    <row r="44" spans="27:36" ht="13.5" hidden="1">
      <c r="AA44" s="4" t="s">
        <v>1</v>
      </c>
      <c r="AB44" s="47" t="s">
        <v>386</v>
      </c>
      <c r="AC44" s="47" t="s">
        <v>460</v>
      </c>
      <c r="AD44" s="47">
        <f ca="1">IF(AD$2=0,INDIRECT(AB44&amp;"!"&amp;AC44&amp;$AG$2),0)</f>
        <v>0</v>
      </c>
      <c r="AF44" s="43" t="str">
        <f>+'水洗化人口等'!B44</f>
        <v>12322</v>
      </c>
      <c r="AG44" s="11">
        <v>44</v>
      </c>
      <c r="AI44" s="43" t="s">
        <v>461</v>
      </c>
      <c r="AJ44" s="3" t="s">
        <v>15</v>
      </c>
    </row>
    <row r="45" spans="27:36" ht="13.5" hidden="1">
      <c r="AA45" s="4" t="s">
        <v>2</v>
      </c>
      <c r="AB45" s="47" t="s">
        <v>386</v>
      </c>
      <c r="AC45" s="47" t="s">
        <v>462</v>
      </c>
      <c r="AD45" s="47">
        <f ca="1">IF(AD$2=0,INDIRECT(AB45&amp;"!"&amp;AC45&amp;$AG$2),0)</f>
        <v>0</v>
      </c>
      <c r="AF45" s="43" t="str">
        <f>+'水洗化人口等'!B45</f>
        <v>12329</v>
      </c>
      <c r="AG45" s="11">
        <v>45</v>
      </c>
      <c r="AI45" s="43" t="s">
        <v>463</v>
      </c>
      <c r="AJ45" s="3" t="s">
        <v>14</v>
      </c>
    </row>
    <row r="46" spans="27:36" ht="13.5" hidden="1">
      <c r="AA46" s="4" t="s">
        <v>3</v>
      </c>
      <c r="AB46" s="47" t="s">
        <v>386</v>
      </c>
      <c r="AC46" s="47" t="s">
        <v>464</v>
      </c>
      <c r="AD46" s="47">
        <f ca="1">IF(AD$2=0,INDIRECT(AB46&amp;"!"&amp;AC46&amp;$AG$2),0)</f>
        <v>1221</v>
      </c>
      <c r="AF46" s="43" t="str">
        <f>+'水洗化人口等'!B46</f>
        <v>12342</v>
      </c>
      <c r="AG46" s="11">
        <v>46</v>
      </c>
      <c r="AI46" s="43" t="s">
        <v>465</v>
      </c>
      <c r="AJ46" s="3" t="s">
        <v>13</v>
      </c>
    </row>
    <row r="47" spans="27:36" ht="13.5" hidden="1">
      <c r="AA47" s="4" t="s">
        <v>4</v>
      </c>
      <c r="AB47" s="47" t="s">
        <v>386</v>
      </c>
      <c r="AC47" s="47" t="s">
        <v>466</v>
      </c>
      <c r="AD47" s="47">
        <f ca="1">IF(AD$2=0,INDIRECT(AB47&amp;"!"&amp;AC47&amp;$AG$2),0)</f>
        <v>28</v>
      </c>
      <c r="AF47" s="43" t="str">
        <f>+'水洗化人口等'!B47</f>
        <v>12347</v>
      </c>
      <c r="AG47" s="11">
        <v>47</v>
      </c>
      <c r="AI47" s="43" t="s">
        <v>467</v>
      </c>
      <c r="AJ47" s="3" t="s">
        <v>12</v>
      </c>
    </row>
    <row r="48" spans="27:36" ht="13.5" hidden="1">
      <c r="AA48" s="4" t="s">
        <v>5</v>
      </c>
      <c r="AB48" s="47" t="s">
        <v>386</v>
      </c>
      <c r="AC48" s="47" t="s">
        <v>468</v>
      </c>
      <c r="AD48" s="47">
        <f ca="1">IF(AD$2=0,INDIRECT(AB48&amp;"!"&amp;AC48&amp;$AG$2),0)</f>
        <v>481</v>
      </c>
      <c r="AF48" s="43" t="str">
        <f>+'水洗化人口等'!B48</f>
        <v>12349</v>
      </c>
      <c r="AG48" s="11">
        <v>48</v>
      </c>
      <c r="AI48" s="43" t="s">
        <v>469</v>
      </c>
      <c r="AJ48" s="3" t="s">
        <v>11</v>
      </c>
    </row>
    <row r="49" spans="27:36" ht="13.5" hidden="1">
      <c r="AA49" s="4" t="s">
        <v>219</v>
      </c>
      <c r="AB49" s="47" t="s">
        <v>386</v>
      </c>
      <c r="AC49" s="47" t="s">
        <v>470</v>
      </c>
      <c r="AD49" s="47">
        <f ca="1">IF(AD$2=0,INDIRECT(AB49&amp;"!"&amp;AC49&amp;$AG$2),0)</f>
        <v>1029</v>
      </c>
      <c r="AF49" s="43" t="str">
        <f>+'水洗化人口等'!B49</f>
        <v>12402</v>
      </c>
      <c r="AG49" s="11">
        <v>49</v>
      </c>
      <c r="AI49" s="43" t="s">
        <v>471</v>
      </c>
      <c r="AJ49" s="3" t="s">
        <v>10</v>
      </c>
    </row>
    <row r="50" spans="27:36" ht="13.5" hidden="1">
      <c r="AA50" s="4" t="s">
        <v>429</v>
      </c>
      <c r="AB50" s="47" t="s">
        <v>386</v>
      </c>
      <c r="AC50" s="47" t="s">
        <v>472</v>
      </c>
      <c r="AD50" s="47">
        <f ca="1">IF(AD$2=0,INDIRECT(AB50&amp;"!"&amp;AC50&amp;$AG$2),0)</f>
        <v>0</v>
      </c>
      <c r="AF50" s="43" t="str">
        <f>+'水洗化人口等'!B50</f>
        <v>12403</v>
      </c>
      <c r="AG50" s="11">
        <v>50</v>
      </c>
      <c r="AI50" s="43" t="s">
        <v>473</v>
      </c>
      <c r="AJ50" s="3" t="s">
        <v>9</v>
      </c>
    </row>
    <row r="51" spans="27:36" ht="13.5" hidden="1">
      <c r="AA51" s="4" t="s">
        <v>0</v>
      </c>
      <c r="AB51" s="47" t="s">
        <v>386</v>
      </c>
      <c r="AC51" s="47" t="s">
        <v>474</v>
      </c>
      <c r="AD51" s="47">
        <f ca="1">IF(AD$2=0,INDIRECT(AB51&amp;"!"&amp;AC51&amp;$AG$2),0)</f>
        <v>237</v>
      </c>
      <c r="AF51" s="43" t="str">
        <f>+'水洗化人口等'!B51</f>
        <v>12409</v>
      </c>
      <c r="AG51" s="11">
        <v>51</v>
      </c>
      <c r="AI51" s="43" t="s">
        <v>475</v>
      </c>
      <c r="AJ51" s="3" t="s">
        <v>8</v>
      </c>
    </row>
    <row r="52" spans="27:36" ht="13.5" hidden="1">
      <c r="AA52" s="4" t="s">
        <v>216</v>
      </c>
      <c r="AB52" s="47" t="s">
        <v>386</v>
      </c>
      <c r="AC52" s="47" t="s">
        <v>476</v>
      </c>
      <c r="AD52" s="47">
        <f ca="1">IF(AD$2=0,INDIRECT(AB52&amp;"!"&amp;AC52&amp;$AG$2),0)</f>
        <v>6</v>
      </c>
      <c r="AF52" s="43" t="str">
        <f>+'水洗化人口等'!B52</f>
        <v>12410</v>
      </c>
      <c r="AG52" s="11">
        <v>52</v>
      </c>
      <c r="AI52" s="43" t="s">
        <v>477</v>
      </c>
      <c r="AJ52" s="3" t="s">
        <v>7</v>
      </c>
    </row>
    <row r="53" spans="27:33" ht="13.5" hidden="1">
      <c r="AA53" s="4" t="s">
        <v>1</v>
      </c>
      <c r="AB53" s="47" t="s">
        <v>386</v>
      </c>
      <c r="AC53" s="47" t="s">
        <v>478</v>
      </c>
      <c r="AD53" s="47">
        <f ca="1">IF(AD$2=0,INDIRECT(AB53&amp;"!"&amp;AC53&amp;$AG$2),0)</f>
        <v>0</v>
      </c>
      <c r="AF53" s="43" t="str">
        <f>+'水洗化人口等'!B53</f>
        <v>12421</v>
      </c>
      <c r="AG53" s="11">
        <v>53</v>
      </c>
    </row>
    <row r="54" spans="32:33" ht="13.5" hidden="1">
      <c r="AF54" s="43" t="str">
        <f>+'水洗化人口等'!B54</f>
        <v>12422</v>
      </c>
      <c r="AG54" s="11">
        <v>54</v>
      </c>
    </row>
    <row r="55" spans="32:33" ht="13.5" hidden="1">
      <c r="AF55" s="43" t="str">
        <f>+'水洗化人口等'!B55</f>
        <v>12423</v>
      </c>
      <c r="AG55" s="11">
        <v>55</v>
      </c>
    </row>
    <row r="56" spans="32:33" ht="13.5" hidden="1">
      <c r="AF56" s="43" t="str">
        <f>+'水洗化人口等'!B56</f>
        <v>12424</v>
      </c>
      <c r="AG56" s="11">
        <v>56</v>
      </c>
    </row>
    <row r="57" spans="32:33" ht="13.5" hidden="1">
      <c r="AF57" s="43" t="str">
        <f>+'水洗化人口等'!B57</f>
        <v>12426</v>
      </c>
      <c r="AG57" s="11">
        <v>57</v>
      </c>
    </row>
    <row r="58" spans="32:33" ht="13.5" hidden="1">
      <c r="AF58" s="43" t="str">
        <f>+'水洗化人口等'!B58</f>
        <v>12427</v>
      </c>
      <c r="AG58" s="11">
        <v>58</v>
      </c>
    </row>
    <row r="59" spans="32:33" ht="13.5" hidden="1">
      <c r="AF59" s="43" t="str">
        <f>+'水洗化人口等'!B59</f>
        <v>12441</v>
      </c>
      <c r="AG59" s="11">
        <v>59</v>
      </c>
    </row>
    <row r="60" spans="32:33" ht="13.5" hidden="1">
      <c r="AF60" s="43" t="str">
        <f>+'水洗化人口等'!B60</f>
        <v>12443</v>
      </c>
      <c r="AG60" s="11">
        <v>60</v>
      </c>
    </row>
    <row r="61" spans="32:33" ht="13.5" hidden="1">
      <c r="AF61" s="43" t="str">
        <f>+'水洗化人口等'!B61</f>
        <v>12463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2011-02-23T10:00:46Z</dcterms:modified>
  <cp:category/>
  <cp:version/>
  <cp:contentType/>
  <cp:contentStatus/>
</cp:coreProperties>
</file>