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'し尿処理状況'!$2:$42</definedName>
    <definedName name="_xlnm.Print_Area" localSheetId="0">'水洗化人口等'!$2:$42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<sst xmlns="http://schemas.openxmlformats.org/spreadsheetml/2006/main" count="767" uniqueCount="402">
  <si>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</si>
  <si>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</si>
  <si>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</si>
  <si>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</si>
  <si>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</si>
  <si>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</si>
  <si>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</si>
  <si>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</si>
  <si>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</si>
  <si>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</si>
  <si>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</si>
  <si>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</si>
  <si>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</si>
  <si>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</si>
  <si>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</si>
  <si>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</si>
  <si>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</si>
  <si>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</si>
  <si>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</si>
  <si>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</si>
  <si>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</si>
  <si>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</si>
  <si>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</si>
  <si>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</si>
  <si>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</si>
  <si>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</si>
  <si>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</si>
  <si>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</si>
  <si>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</si>
  <si>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</si>
  <si>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</si>
  <si>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</si>
  <si>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</si>
  <si>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</si>
  <si>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</si>
  <si>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</si>
  <si>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</si>
  <si>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</si>
  <si>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</si>
  <si>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</si>
  <si>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</si>
  <si>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</si>
  <si>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</si>
  <si>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</si>
  <si>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</si>
  <si>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</si>
  <si>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</si>
  <si>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</si>
  <si>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</si>
  <si>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</si>
  <si>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</si>
  <si>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</si>
  <si>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</si>
  <si>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</si>
  <si>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</si>
  <si>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</si>
  <si>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</si>
  <si>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</si>
  <si>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</si>
  <si>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</si>
  <si>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</si>
  <si>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</si>
  <si>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</si>
  <si>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</si>
  <si>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</si>
  <si>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</si>
  <si>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</si>
  <si>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</si>
  <si>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</si>
  <si>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</si>
  <si>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</si>
  <si>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</si>
  <si>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</si>
  <si>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</si>
  <si>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</si>
  <si>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</si>
  <si>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</si>
  <si>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</si>
  <si>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</si>
  <si>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</si>
  <si>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</si>
  <si>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</si>
  <si>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</si>
  <si>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</si>
  <si>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</si>
  <si>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群馬県</t>
  </si>
  <si>
    <t>10000</t>
  </si>
  <si>
    <t>10000</t>
  </si>
  <si>
    <t>10201</t>
  </si>
  <si>
    <t>前橋市</t>
  </si>
  <si>
    <t>○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</si>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</sst>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SUM(D8:D42)</f>
        <v>2006903</v>
      </c>
      <c r="E7" s="74">
        <f>SUM(E8:E42)</f>
        <v>167769</v>
      </c>
      <c r="F7" s="78">
        <f>IF(D7&gt;0,E7/D7*100,"-")</f>
        <v>8.359596851467161</v>
      </c>
      <c r="G7" s="74">
        <f>SUM(G8:G42)</f>
        <v>167487</v>
      </c>
      <c r="H7" s="74">
        <f>SUM(H8:H42)</f>
        <v>282</v>
      </c>
      <c r="I7" s="74">
        <f>SUM(I8:I42)</f>
        <v>1839134</v>
      </c>
      <c r="J7" s="78">
        <f>IF($D7&gt;0,I7/$D7*100,"-")</f>
        <v>91.64040314853284</v>
      </c>
      <c r="K7" s="74">
        <f>SUM(K8:K42)</f>
        <v>874279</v>
      </c>
      <c r="L7" s="78">
        <f>IF($D7&gt;0,K7/$D7*100,"-")</f>
        <v>43.563590268189344</v>
      </c>
      <c r="M7" s="74">
        <f>SUM(M8:M42)</f>
        <v>27096</v>
      </c>
      <c r="N7" s="78">
        <f>IF($D7&gt;0,M7/$D7*100,"-")</f>
        <v>1.3501399918182393</v>
      </c>
      <c r="O7" s="74">
        <f>SUM(O8:O42)</f>
        <v>937759</v>
      </c>
      <c r="P7" s="74">
        <f>SUM(P8:P42)</f>
        <v>374865</v>
      </c>
      <c r="Q7" s="78">
        <f>IF($D7&gt;0,O7/$D7*100,"-")</f>
        <v>46.72667288852526</v>
      </c>
      <c r="R7" s="74">
        <f>SUM(R8:R42)</f>
        <v>45148</v>
      </c>
      <c r="S7" s="112">
        <f>COUNTIF(S8:S42,"○")</f>
        <v>25</v>
      </c>
      <c r="T7" s="112">
        <f>COUNTIF(T8:T42,"○")</f>
        <v>2</v>
      </c>
      <c r="U7" s="112">
        <f>COUNTIF(U8:U42,"○")</f>
        <v>1</v>
      </c>
      <c r="V7" s="112">
        <f>COUNTIF(V8:V42,"○")</f>
        <v>7</v>
      </c>
      <c r="W7" s="112">
        <f>COUNTIF(W8:W42,"○")</f>
        <v>16</v>
      </c>
      <c r="X7" s="112">
        <f>COUNTIF(X8:X42,"○")</f>
        <v>5</v>
      </c>
      <c r="Y7" s="112">
        <f>COUNTIF(Y8:Y42,"○")</f>
        <v>5</v>
      </c>
      <c r="Z7" s="112">
        <f>COUNTIF(Z8:Z42,"○")</f>
        <v>9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338793</v>
      </c>
      <c r="E8" s="75">
        <f>+SUM(G8,+H8)</f>
        <v>9264</v>
      </c>
      <c r="F8" s="79">
        <f>IF(D8&gt;0,E8/D8*100,"-")</f>
        <v>2.73441304867574</v>
      </c>
      <c r="G8" s="75">
        <v>9264</v>
      </c>
      <c r="H8" s="75">
        <v>0</v>
      </c>
      <c r="I8" s="75">
        <f>+SUM(K8,+M8,+O8)</f>
        <v>329529</v>
      </c>
      <c r="J8" s="79">
        <f>IF($D8&gt;0,I8/$D8*100,"-")</f>
        <v>97.26558695132425</v>
      </c>
      <c r="K8" s="75">
        <v>226493</v>
      </c>
      <c r="L8" s="79">
        <f>IF($D8&gt;0,K8/$D8*100,"-")</f>
        <v>66.8529160874044</v>
      </c>
      <c r="M8" s="75">
        <v>3361</v>
      </c>
      <c r="N8" s="79">
        <f>IF($D8&gt;0,M8/$D8*100,"-")</f>
        <v>0.9920511935016366</v>
      </c>
      <c r="O8" s="75">
        <v>99675</v>
      </c>
      <c r="P8" s="75">
        <v>30352</v>
      </c>
      <c r="Q8" s="79">
        <f>IF($D8&gt;0,O8/$D8*100,"-")</f>
        <v>29.42061967041822</v>
      </c>
      <c r="R8" s="75">
        <v>4646</v>
      </c>
      <c r="S8" s="68" t="s">
        <v>90</v>
      </c>
      <c r="T8" s="68"/>
      <c r="U8" s="68"/>
      <c r="V8" s="68"/>
      <c r="W8" s="69"/>
      <c r="X8" s="69"/>
      <c r="Y8" s="69"/>
      <c r="Z8" s="69" t="s">
        <v>90</v>
      </c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369088</v>
      </c>
      <c r="E9" s="75">
        <f>+SUM(G9,+H9)</f>
        <v>13769</v>
      </c>
      <c r="F9" s="79">
        <f>IF(D9&gt;0,E9/D9*100,"-")</f>
        <v>3.7305466447026183</v>
      </c>
      <c r="G9" s="75">
        <v>13769</v>
      </c>
      <c r="H9" s="75">
        <v>0</v>
      </c>
      <c r="I9" s="75">
        <f>+SUM(K9,+M9,+O9)</f>
        <v>355319</v>
      </c>
      <c r="J9" s="79">
        <f>IF($D9&gt;0,I9/$D9*100,"-")</f>
        <v>96.26945335529739</v>
      </c>
      <c r="K9" s="75">
        <v>244741</v>
      </c>
      <c r="L9" s="79">
        <f>IF($D9&gt;0,K9/$D9*100,"-")</f>
        <v>66.30966056875324</v>
      </c>
      <c r="M9" s="75">
        <v>0</v>
      </c>
      <c r="N9" s="79">
        <f>IF($D9&gt;0,M9/$D9*100,"-")</f>
        <v>0</v>
      </c>
      <c r="O9" s="75">
        <v>110578</v>
      </c>
      <c r="P9" s="75">
        <v>38024</v>
      </c>
      <c r="Q9" s="79">
        <f>IF($D9&gt;0,O9/$D9*100,"-")</f>
        <v>29.95979278654413</v>
      </c>
      <c r="R9" s="75">
        <v>4340</v>
      </c>
      <c r="S9" s="68"/>
      <c r="T9" s="68"/>
      <c r="U9" s="68"/>
      <c r="V9" s="68" t="s">
        <v>90</v>
      </c>
      <c r="W9" s="68"/>
      <c r="X9" s="68"/>
      <c r="Y9" s="68"/>
      <c r="Z9" s="68" t="s">
        <v>90</v>
      </c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122330</v>
      </c>
      <c r="E10" s="75">
        <f>+SUM(G10,+H10)</f>
        <v>14671</v>
      </c>
      <c r="F10" s="79">
        <f>IF(D10&gt;0,E10/D10*100,"-")</f>
        <v>11.992969835690346</v>
      </c>
      <c r="G10" s="75">
        <v>14671</v>
      </c>
      <c r="H10" s="75">
        <v>0</v>
      </c>
      <c r="I10" s="75">
        <f>+SUM(K10,+M10,+O10)</f>
        <v>107659</v>
      </c>
      <c r="J10" s="79">
        <f>IF($D10&gt;0,I10/$D10*100,"-")</f>
        <v>88.00703016430965</v>
      </c>
      <c r="K10" s="75">
        <v>82131</v>
      </c>
      <c r="L10" s="79">
        <f>IF($D10&gt;0,K10/$D10*100,"-")</f>
        <v>67.13888661816398</v>
      </c>
      <c r="M10" s="75">
        <v>358</v>
      </c>
      <c r="N10" s="79">
        <f>IF($D10&gt;0,M10/$D10*100,"-")</f>
        <v>0.2926510259135126</v>
      </c>
      <c r="O10" s="75">
        <v>25170</v>
      </c>
      <c r="P10" s="75">
        <v>9283</v>
      </c>
      <c r="Q10" s="79">
        <f>IF($D10&gt;0,O10/$D10*100,"-")</f>
        <v>20.575492520232157</v>
      </c>
      <c r="R10" s="75">
        <v>1875</v>
      </c>
      <c r="S10" s="68"/>
      <c r="T10" s="68"/>
      <c r="U10" s="68"/>
      <c r="V10" s="68" t="s">
        <v>90</v>
      </c>
      <c r="W10" s="69"/>
      <c r="X10" s="69"/>
      <c r="Y10" s="69"/>
      <c r="Z10" s="69" t="s">
        <v>90</v>
      </c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204917</v>
      </c>
      <c r="E11" s="75">
        <f>+SUM(G11,+H11)</f>
        <v>22417</v>
      </c>
      <c r="F11" s="79">
        <f>IF(D11&gt;0,E11/D11*100,"-")</f>
        <v>10.939551135337721</v>
      </c>
      <c r="G11" s="75">
        <v>22417</v>
      </c>
      <c r="H11" s="75">
        <v>0</v>
      </c>
      <c r="I11" s="75">
        <f>+SUM(K11,+M11,+O11)</f>
        <v>182500</v>
      </c>
      <c r="J11" s="79">
        <f>IF($D11&gt;0,I11/$D11*100,"-")</f>
        <v>89.06044886466228</v>
      </c>
      <c r="K11" s="75">
        <v>49000</v>
      </c>
      <c r="L11" s="79">
        <f>IF($D11&gt;0,K11/$D11*100,"-")</f>
        <v>23.912120517087406</v>
      </c>
      <c r="M11" s="75">
        <v>1500</v>
      </c>
      <c r="N11" s="79">
        <f>IF($D11&gt;0,M11/$D11*100,"-")</f>
        <v>0.732003689298594</v>
      </c>
      <c r="O11" s="75">
        <v>132000</v>
      </c>
      <c r="P11" s="75">
        <v>41000</v>
      </c>
      <c r="Q11" s="79">
        <f>IF($D11&gt;0,O11/$D11*100,"-")</f>
        <v>64.41632465827628</v>
      </c>
      <c r="R11" s="75">
        <v>11334</v>
      </c>
      <c r="S11" s="68"/>
      <c r="T11" s="68"/>
      <c r="U11" s="68"/>
      <c r="V11" s="68" t="s">
        <v>90</v>
      </c>
      <c r="W11" s="69"/>
      <c r="X11" s="69"/>
      <c r="Y11" s="69"/>
      <c r="Z11" s="69" t="s">
        <v>90</v>
      </c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214612</v>
      </c>
      <c r="E12" s="76">
        <f>+SUM(G12,+H12)</f>
        <v>20194</v>
      </c>
      <c r="F12" s="96">
        <f>IF(D12&gt;0,E12/D12*100,"-")</f>
        <v>9.40953907516821</v>
      </c>
      <c r="G12" s="76">
        <v>20194</v>
      </c>
      <c r="H12" s="76">
        <v>0</v>
      </c>
      <c r="I12" s="76">
        <f>+SUM(K12,+M12,+O12)</f>
        <v>194418</v>
      </c>
      <c r="J12" s="96">
        <f>IF($D12&gt;0,I12/$D12*100,"-")</f>
        <v>90.59046092483179</v>
      </c>
      <c r="K12" s="76">
        <v>59813</v>
      </c>
      <c r="L12" s="96">
        <f>IF($D12&gt;0,K12/$D12*100,"-")</f>
        <v>27.870296162376757</v>
      </c>
      <c r="M12" s="76">
        <v>13603</v>
      </c>
      <c r="N12" s="96">
        <f>IF($D12&gt;0,M12/$D12*100,"-")</f>
        <v>6.338415372858927</v>
      </c>
      <c r="O12" s="76">
        <v>121002</v>
      </c>
      <c r="P12" s="76">
        <v>57055</v>
      </c>
      <c r="Q12" s="96">
        <f>IF($D12&gt;0,O12/$D12*100,"-")</f>
        <v>56.3817493895961</v>
      </c>
      <c r="R12" s="76">
        <v>8155</v>
      </c>
      <c r="S12" s="70"/>
      <c r="T12" s="70" t="s">
        <v>90</v>
      </c>
      <c r="U12" s="70"/>
      <c r="V12" s="70"/>
      <c r="W12" s="70"/>
      <c r="X12" s="70" t="s">
        <v>90</v>
      </c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51411</v>
      </c>
      <c r="E13" s="76">
        <f>+SUM(G13,+H13)</f>
        <v>7303</v>
      </c>
      <c r="F13" s="96">
        <f>IF(D13&gt;0,E13/D13*100,"-")</f>
        <v>14.205131197603627</v>
      </c>
      <c r="G13" s="76">
        <v>7303</v>
      </c>
      <c r="H13" s="76">
        <v>0</v>
      </c>
      <c r="I13" s="76">
        <f>+SUM(K13,+M13,+O13)</f>
        <v>44108</v>
      </c>
      <c r="J13" s="96">
        <f>IF($D13&gt;0,I13/$D13*100,"-")</f>
        <v>85.79486880239638</v>
      </c>
      <c r="K13" s="76">
        <v>28086</v>
      </c>
      <c r="L13" s="96">
        <f>IF($D13&gt;0,K13/$D13*100,"-")</f>
        <v>54.63033203011028</v>
      </c>
      <c r="M13" s="76">
        <v>0</v>
      </c>
      <c r="N13" s="96">
        <f>IF($D13&gt;0,M13/$D13*100,"-")</f>
        <v>0</v>
      </c>
      <c r="O13" s="76">
        <v>16022</v>
      </c>
      <c r="P13" s="76">
        <v>5167</v>
      </c>
      <c r="Q13" s="96">
        <f>IF($D13&gt;0,O13/$D13*100,"-")</f>
        <v>31.164536772286088</v>
      </c>
      <c r="R13" s="76">
        <v>540</v>
      </c>
      <c r="S13" s="70"/>
      <c r="T13" s="70"/>
      <c r="U13" s="70"/>
      <c r="V13" s="70" t="s">
        <v>90</v>
      </c>
      <c r="W13" s="70"/>
      <c r="X13" s="70"/>
      <c r="Y13" s="70"/>
      <c r="Z13" s="70" t="s">
        <v>90</v>
      </c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78742</v>
      </c>
      <c r="E14" s="76">
        <f>+SUM(G14,+H14)</f>
        <v>5643</v>
      </c>
      <c r="F14" s="96">
        <f>IF(D14&gt;0,E14/D14*100,"-")</f>
        <v>7.166442305250058</v>
      </c>
      <c r="G14" s="76">
        <v>5643</v>
      </c>
      <c r="H14" s="76">
        <v>0</v>
      </c>
      <c r="I14" s="76">
        <f>+SUM(K14,+M14,+O14)</f>
        <v>73099</v>
      </c>
      <c r="J14" s="96">
        <f>IF($D14&gt;0,I14/$D14*100,"-")</f>
        <v>92.83355769474994</v>
      </c>
      <c r="K14" s="76">
        <v>32831</v>
      </c>
      <c r="L14" s="96">
        <f>IF($D14&gt;0,K14/$D14*100,"-")</f>
        <v>41.69439435117218</v>
      </c>
      <c r="M14" s="76">
        <v>2161</v>
      </c>
      <c r="N14" s="96">
        <f>IF($D14&gt;0,M14/$D14*100,"-")</f>
        <v>2.7444057809047266</v>
      </c>
      <c r="O14" s="76">
        <v>38107</v>
      </c>
      <c r="P14" s="76">
        <v>19807</v>
      </c>
      <c r="Q14" s="96">
        <f>IF($D14&gt;0,O14/$D14*100,"-")</f>
        <v>48.394757562673036</v>
      </c>
      <c r="R14" s="76">
        <v>1856</v>
      </c>
      <c r="S14" s="70" t="s">
        <v>90</v>
      </c>
      <c r="T14" s="70"/>
      <c r="U14" s="70"/>
      <c r="V14" s="70"/>
      <c r="W14" s="70" t="s">
        <v>90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85056</v>
      </c>
      <c r="E15" s="76">
        <f>+SUM(G15,+H15)</f>
        <v>11881</v>
      </c>
      <c r="F15" s="96">
        <f>IF(D15&gt;0,E15/D15*100,"-")</f>
        <v>13.968444319036868</v>
      </c>
      <c r="G15" s="76">
        <v>11881</v>
      </c>
      <c r="H15" s="76">
        <v>0</v>
      </c>
      <c r="I15" s="76">
        <f>+SUM(K15,+M15,+O15)</f>
        <v>73175</v>
      </c>
      <c r="J15" s="96">
        <f>IF($D15&gt;0,I15/$D15*100,"-")</f>
        <v>86.03155568096314</v>
      </c>
      <c r="K15" s="76">
        <v>22996</v>
      </c>
      <c r="L15" s="96">
        <f>IF($D15&gt;0,K15/$D15*100,"-")</f>
        <v>27.03630549285177</v>
      </c>
      <c r="M15" s="76">
        <v>2584</v>
      </c>
      <c r="N15" s="96">
        <f>IF($D15&gt;0,M15/$D15*100,"-")</f>
        <v>3.0379984951091044</v>
      </c>
      <c r="O15" s="76">
        <v>47595</v>
      </c>
      <c r="P15" s="76">
        <v>27124</v>
      </c>
      <c r="Q15" s="96">
        <f>IF($D15&gt;0,O15/$D15*100,"-")</f>
        <v>55.95725169300225</v>
      </c>
      <c r="R15" s="76">
        <v>607</v>
      </c>
      <c r="S15" s="70" t="s">
        <v>90</v>
      </c>
      <c r="T15" s="70"/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67991</v>
      </c>
      <c r="E16" s="76">
        <f>+SUM(G16,+H16)</f>
        <v>8347</v>
      </c>
      <c r="F16" s="96">
        <f>IF(D16&gt;0,E16/D16*100,"-")</f>
        <v>12.276624847406275</v>
      </c>
      <c r="G16" s="76">
        <v>8347</v>
      </c>
      <c r="H16" s="76">
        <v>0</v>
      </c>
      <c r="I16" s="76">
        <f>+SUM(K16,+M16,+O16)</f>
        <v>59644</v>
      </c>
      <c r="J16" s="96">
        <f>IF($D16&gt;0,I16/$D16*100,"-")</f>
        <v>87.72337515259373</v>
      </c>
      <c r="K16" s="76">
        <v>12852</v>
      </c>
      <c r="L16" s="96">
        <f>IF($D16&gt;0,K16/$D16*100,"-")</f>
        <v>18.90250180170905</v>
      </c>
      <c r="M16" s="76">
        <v>0</v>
      </c>
      <c r="N16" s="96">
        <f>IF($D16&gt;0,M16/$D16*100,"-")</f>
        <v>0</v>
      </c>
      <c r="O16" s="76">
        <v>46792</v>
      </c>
      <c r="P16" s="76">
        <v>16753</v>
      </c>
      <c r="Q16" s="96">
        <f>IF($D16&gt;0,O16/$D16*100,"-")</f>
        <v>68.82087335088467</v>
      </c>
      <c r="R16" s="76">
        <v>527</v>
      </c>
      <c r="S16" s="70" t="s">
        <v>90</v>
      </c>
      <c r="T16" s="70"/>
      <c r="U16" s="70"/>
      <c r="V16" s="70"/>
      <c r="W16" s="70"/>
      <c r="X16" s="70"/>
      <c r="Y16" s="70"/>
      <c r="Z16" s="70" t="s">
        <v>90</v>
      </c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52637</v>
      </c>
      <c r="E17" s="76">
        <f>+SUM(G17,+H17)</f>
        <v>5564</v>
      </c>
      <c r="F17" s="96">
        <f>IF(D17&gt;0,E17/D17*100,"-")</f>
        <v>10.570511237342552</v>
      </c>
      <c r="G17" s="76">
        <v>5380</v>
      </c>
      <c r="H17" s="76">
        <v>184</v>
      </c>
      <c r="I17" s="76">
        <f>+SUM(K17,+M17,+O17)</f>
        <v>47073</v>
      </c>
      <c r="J17" s="96">
        <f>IF($D17&gt;0,I17/$D17*100,"-")</f>
        <v>89.42948876265746</v>
      </c>
      <c r="K17" s="76">
        <v>9470</v>
      </c>
      <c r="L17" s="96">
        <f>IF($D17&gt;0,K17/$D17*100,"-")</f>
        <v>17.99114691186808</v>
      </c>
      <c r="M17" s="76">
        <v>1554</v>
      </c>
      <c r="N17" s="96">
        <f>IF($D17&gt;0,M17/$D17*100,"-")</f>
        <v>2.9522959135209073</v>
      </c>
      <c r="O17" s="76">
        <v>36049</v>
      </c>
      <c r="P17" s="76">
        <v>13216</v>
      </c>
      <c r="Q17" s="96">
        <f>IF($D17&gt;0,O17/$D17*100,"-")</f>
        <v>68.48604593726846</v>
      </c>
      <c r="R17" s="76">
        <v>565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61480</v>
      </c>
      <c r="E18" s="76">
        <f>+SUM(G18,+H18)</f>
        <v>8766</v>
      </c>
      <c r="F18" s="96">
        <f>IF(D18&gt;0,E18/D18*100,"-")</f>
        <v>14.25829538061158</v>
      </c>
      <c r="G18" s="76">
        <v>8766</v>
      </c>
      <c r="H18" s="76">
        <v>0</v>
      </c>
      <c r="I18" s="76">
        <f>+SUM(K18,+M18,+O18)</f>
        <v>52714</v>
      </c>
      <c r="J18" s="96">
        <f>IF($D18&gt;0,I18/$D18*100,"-")</f>
        <v>85.74170461938841</v>
      </c>
      <c r="K18" s="76">
        <v>15826</v>
      </c>
      <c r="L18" s="96">
        <f>IF($D18&gt;0,K18/$D18*100,"-")</f>
        <v>25.74170461938842</v>
      </c>
      <c r="M18" s="76">
        <v>0</v>
      </c>
      <c r="N18" s="96">
        <f>IF($D18&gt;0,M18/$D18*100,"-")</f>
        <v>0</v>
      </c>
      <c r="O18" s="76">
        <v>36888</v>
      </c>
      <c r="P18" s="76">
        <v>12539</v>
      </c>
      <c r="Q18" s="96">
        <f>IF($D18&gt;0,O18/$D18*100,"-")</f>
        <v>60</v>
      </c>
      <c r="R18" s="76">
        <v>407</v>
      </c>
      <c r="S18" s="70" t="s">
        <v>90</v>
      </c>
      <c r="T18" s="70"/>
      <c r="U18" s="70"/>
      <c r="V18" s="70"/>
      <c r="W18" s="70"/>
      <c r="X18" s="70"/>
      <c r="Y18" s="70" t="s">
        <v>90</v>
      </c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51732</v>
      </c>
      <c r="E19" s="76">
        <f>+SUM(G19,+H19)</f>
        <v>3488</v>
      </c>
      <c r="F19" s="96">
        <f>IF(D19&gt;0,E19/D19*100,"-")</f>
        <v>6.742441815510709</v>
      </c>
      <c r="G19" s="76">
        <v>3488</v>
      </c>
      <c r="H19" s="76">
        <v>0</v>
      </c>
      <c r="I19" s="76">
        <f>+SUM(K19,+M19,+O19)</f>
        <v>48244</v>
      </c>
      <c r="J19" s="96">
        <f>IF($D19&gt;0,I19/$D19*100,"-")</f>
        <v>93.25755818448928</v>
      </c>
      <c r="K19" s="76">
        <v>7427</v>
      </c>
      <c r="L19" s="96">
        <f>IF($D19&gt;0,K19/$D19*100,"-")</f>
        <v>14.356684450630173</v>
      </c>
      <c r="M19" s="76">
        <v>0</v>
      </c>
      <c r="N19" s="96">
        <f>IF($D19&gt;0,M19/$D19*100,"-")</f>
        <v>0</v>
      </c>
      <c r="O19" s="76">
        <v>40817</v>
      </c>
      <c r="P19" s="76">
        <v>15895</v>
      </c>
      <c r="Q19" s="96">
        <f>IF($D19&gt;0,O19/$D19*100,"-")</f>
        <v>78.90087373385913</v>
      </c>
      <c r="R19" s="76">
        <v>546</v>
      </c>
      <c r="S19" s="70"/>
      <c r="T19" s="70"/>
      <c r="U19" s="70"/>
      <c r="V19" s="70" t="s">
        <v>90</v>
      </c>
      <c r="W19" s="70"/>
      <c r="X19" s="70"/>
      <c r="Y19" s="70"/>
      <c r="Z19" s="70" t="s">
        <v>90</v>
      </c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14266</v>
      </c>
      <c r="E20" s="76">
        <f>+SUM(G20,+H20)</f>
        <v>0</v>
      </c>
      <c r="F20" s="96">
        <f>IF(D20&gt;0,E20/D20*100,"-")</f>
        <v>0</v>
      </c>
      <c r="G20" s="76">
        <v>0</v>
      </c>
      <c r="H20" s="76">
        <v>0</v>
      </c>
      <c r="I20" s="76">
        <f>+SUM(K20,+M20,+O20)</f>
        <v>14266</v>
      </c>
      <c r="J20" s="96">
        <f>IF($D20&gt;0,I20/$D20*100,"-")</f>
        <v>100</v>
      </c>
      <c r="K20" s="76">
        <v>3225</v>
      </c>
      <c r="L20" s="96">
        <f>IF($D20&gt;0,K20/$D20*100,"-")</f>
        <v>22.60619655124071</v>
      </c>
      <c r="M20" s="76">
        <v>0</v>
      </c>
      <c r="N20" s="96">
        <f>IF($D20&gt;0,M20/$D20*100,"-")</f>
        <v>0</v>
      </c>
      <c r="O20" s="76">
        <v>11041</v>
      </c>
      <c r="P20" s="76">
        <v>5081</v>
      </c>
      <c r="Q20" s="96">
        <f>IF($D20&gt;0,O20/$D20*100,"-")</f>
        <v>77.39380344875929</v>
      </c>
      <c r="R20" s="76">
        <v>93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19218</v>
      </c>
      <c r="E21" s="76">
        <f>+SUM(G21,+H21)</f>
        <v>255</v>
      </c>
      <c r="F21" s="96">
        <f>IF(D21&gt;0,E21/D21*100,"-")</f>
        <v>1.326881049016547</v>
      </c>
      <c r="G21" s="76">
        <v>255</v>
      </c>
      <c r="H21" s="76">
        <v>0</v>
      </c>
      <c r="I21" s="76">
        <f>+SUM(K21,+M21,+O21)</f>
        <v>18963</v>
      </c>
      <c r="J21" s="96">
        <f>IF($D21&gt;0,I21/$D21*100,"-")</f>
        <v>98.67311895098345</v>
      </c>
      <c r="K21" s="76">
        <v>10195</v>
      </c>
      <c r="L21" s="96">
        <f>IF($D21&gt;0,K21/$D21*100,"-")</f>
        <v>53.049224685190964</v>
      </c>
      <c r="M21" s="76">
        <v>0</v>
      </c>
      <c r="N21" s="96">
        <f>IF($D21&gt;0,M21/$D21*100,"-")</f>
        <v>0</v>
      </c>
      <c r="O21" s="76">
        <v>8768</v>
      </c>
      <c r="P21" s="76">
        <v>6674</v>
      </c>
      <c r="Q21" s="96">
        <f>IF($D21&gt;0,O21/$D21*100,"-")</f>
        <v>45.62389426579249</v>
      </c>
      <c r="R21" s="76">
        <v>104</v>
      </c>
      <c r="S21" s="70" t="s">
        <v>90</v>
      </c>
      <c r="T21" s="70"/>
      <c r="U21" s="70"/>
      <c r="V21" s="70"/>
      <c r="W21" s="70" t="s">
        <v>90</v>
      </c>
      <c r="X21" s="70"/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1354</v>
      </c>
      <c r="E22" s="76">
        <f>+SUM(G22,+H22)</f>
        <v>222</v>
      </c>
      <c r="F22" s="96">
        <f>IF(D22&gt;0,E22/D22*100,"-")</f>
        <v>16.395864106351553</v>
      </c>
      <c r="G22" s="76">
        <v>222</v>
      </c>
      <c r="H22" s="76">
        <v>0</v>
      </c>
      <c r="I22" s="76">
        <f>+SUM(K22,+M22,+O22)</f>
        <v>1132</v>
      </c>
      <c r="J22" s="96">
        <f>IF($D22&gt;0,I22/$D22*100,"-")</f>
        <v>83.60413589364845</v>
      </c>
      <c r="K22" s="76">
        <v>0</v>
      </c>
      <c r="L22" s="96">
        <f>IF($D22&gt;0,K22/$D22*100,"-")</f>
        <v>0</v>
      </c>
      <c r="M22" s="76">
        <v>0</v>
      </c>
      <c r="N22" s="96">
        <f>IF($D22&gt;0,M22/$D22*100,"-")</f>
        <v>0</v>
      </c>
      <c r="O22" s="76">
        <v>1132</v>
      </c>
      <c r="P22" s="76">
        <v>1132</v>
      </c>
      <c r="Q22" s="96">
        <f>IF($D22&gt;0,O22/$D22*100,"-")</f>
        <v>83.60413589364845</v>
      </c>
      <c r="R22" s="76">
        <v>8</v>
      </c>
      <c r="S22" s="70" t="s">
        <v>90</v>
      </c>
      <c r="T22" s="70"/>
      <c r="U22" s="70"/>
      <c r="V22" s="70"/>
      <c r="W22" s="70"/>
      <c r="X22" s="70"/>
      <c r="Y22" s="70" t="s">
        <v>90</v>
      </c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2374</v>
      </c>
      <c r="E23" s="76">
        <f>+SUM(G23,+H23)</f>
        <v>722</v>
      </c>
      <c r="F23" s="96">
        <f>IF(D23&gt;0,E23/D23*100,"-")</f>
        <v>30.41280539174389</v>
      </c>
      <c r="G23" s="76">
        <v>722</v>
      </c>
      <c r="H23" s="76">
        <v>0</v>
      </c>
      <c r="I23" s="76">
        <f>+SUM(K23,+M23,+O23)</f>
        <v>1652</v>
      </c>
      <c r="J23" s="96">
        <f>IF($D23&gt;0,I23/$D23*100,"-")</f>
        <v>69.58719460825611</v>
      </c>
      <c r="K23" s="76">
        <v>0</v>
      </c>
      <c r="L23" s="96">
        <f>IF($D23&gt;0,K23/$D23*100,"-")</f>
        <v>0</v>
      </c>
      <c r="M23" s="76">
        <v>0</v>
      </c>
      <c r="N23" s="96">
        <f>IF($D23&gt;0,M23/$D23*100,"-")</f>
        <v>0</v>
      </c>
      <c r="O23" s="76">
        <v>1652</v>
      </c>
      <c r="P23" s="76">
        <v>893</v>
      </c>
      <c r="Q23" s="96">
        <f>IF($D23&gt;0,O23/$D23*100,"-")</f>
        <v>69.58719460825611</v>
      </c>
      <c r="R23" s="76">
        <v>6</v>
      </c>
      <c r="S23" s="70"/>
      <c r="T23" s="70"/>
      <c r="U23" s="70"/>
      <c r="V23" s="70" t="s">
        <v>90</v>
      </c>
      <c r="W23" s="70"/>
      <c r="X23" s="70"/>
      <c r="Y23" s="70"/>
      <c r="Z23" s="70" t="s">
        <v>90</v>
      </c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9151</v>
      </c>
      <c r="E24" s="76">
        <f>+SUM(G24,+H24)</f>
        <v>2341</v>
      </c>
      <c r="F24" s="96">
        <f>IF(D24&gt;0,E24/D24*100,"-")</f>
        <v>25.58190361709103</v>
      </c>
      <c r="G24" s="76">
        <v>2277</v>
      </c>
      <c r="H24" s="76">
        <v>64</v>
      </c>
      <c r="I24" s="76">
        <f>+SUM(K24,+M24,+O24)</f>
        <v>6810</v>
      </c>
      <c r="J24" s="96">
        <f>IF($D24&gt;0,I24/$D24*100,"-")</f>
        <v>74.41809638290897</v>
      </c>
      <c r="K24" s="76">
        <v>0</v>
      </c>
      <c r="L24" s="96">
        <f>IF($D24&gt;0,K24/$D24*100,"-")</f>
        <v>0</v>
      </c>
      <c r="M24" s="76">
        <v>0</v>
      </c>
      <c r="N24" s="96">
        <f>IF($D24&gt;0,M24/$D24*100,"-")</f>
        <v>0</v>
      </c>
      <c r="O24" s="76">
        <v>6810</v>
      </c>
      <c r="P24" s="76">
        <v>1593</v>
      </c>
      <c r="Q24" s="96">
        <f>IF($D24&gt;0,O24/$D24*100,"-")</f>
        <v>74.41809638290897</v>
      </c>
      <c r="R24" s="76">
        <v>44</v>
      </c>
      <c r="S24" s="70" t="s">
        <v>90</v>
      </c>
      <c r="T24" s="70"/>
      <c r="U24" s="70"/>
      <c r="V24" s="70"/>
      <c r="W24" s="70"/>
      <c r="X24" s="70"/>
      <c r="Y24" s="70" t="s">
        <v>90</v>
      </c>
      <c r="Z24" s="70"/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2531</v>
      </c>
      <c r="E25" s="76">
        <f>+SUM(G25,+H25)</f>
        <v>1014</v>
      </c>
      <c r="F25" s="96">
        <f>IF(D25&gt;0,E25/D25*100,"-")</f>
        <v>40.06321612011063</v>
      </c>
      <c r="G25" s="76">
        <v>1014</v>
      </c>
      <c r="H25" s="76">
        <v>0</v>
      </c>
      <c r="I25" s="76">
        <f>+SUM(K25,+M25,+O25)</f>
        <v>1517</v>
      </c>
      <c r="J25" s="96">
        <f>IF($D25&gt;0,I25/$D25*100,"-")</f>
        <v>59.936783879889376</v>
      </c>
      <c r="K25" s="76">
        <v>0</v>
      </c>
      <c r="L25" s="96">
        <f>IF($D25&gt;0,K25/$D25*100,"-")</f>
        <v>0</v>
      </c>
      <c r="M25" s="76">
        <v>0</v>
      </c>
      <c r="N25" s="96">
        <f>IF($D25&gt;0,M25/$D25*100,"-")</f>
        <v>0</v>
      </c>
      <c r="O25" s="76">
        <v>1517</v>
      </c>
      <c r="P25" s="76">
        <v>561</v>
      </c>
      <c r="Q25" s="96">
        <f>IF($D25&gt;0,O25/$D25*100,"-")</f>
        <v>59.936783879889376</v>
      </c>
      <c r="R25" s="76">
        <v>20</v>
      </c>
      <c r="S25" s="70" t="s">
        <v>90</v>
      </c>
      <c r="T25" s="70"/>
      <c r="U25" s="70"/>
      <c r="V25" s="70"/>
      <c r="W25" s="70"/>
      <c r="X25" s="70"/>
      <c r="Y25" s="70" t="s">
        <v>90</v>
      </c>
      <c r="Z25" s="70"/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13798</v>
      </c>
      <c r="E26" s="76">
        <f>+SUM(G26,+H26)</f>
        <v>819</v>
      </c>
      <c r="F26" s="96">
        <f>IF(D26&gt;0,E26/D26*100,"-")</f>
        <v>5.93564284678939</v>
      </c>
      <c r="G26" s="76">
        <v>819</v>
      </c>
      <c r="H26" s="76">
        <v>0</v>
      </c>
      <c r="I26" s="76">
        <f>+SUM(K26,+M26,+O26)</f>
        <v>12979</v>
      </c>
      <c r="J26" s="96">
        <f>IF($D26&gt;0,I26/$D26*100,"-")</f>
        <v>94.06435715321061</v>
      </c>
      <c r="K26" s="76">
        <v>5631</v>
      </c>
      <c r="L26" s="96">
        <f>IF($D26&gt;0,K26/$D26*100,"-")</f>
        <v>40.81026235686331</v>
      </c>
      <c r="M26" s="76">
        <v>0</v>
      </c>
      <c r="N26" s="96">
        <f>IF($D26&gt;0,M26/$D26*100,"-")</f>
        <v>0</v>
      </c>
      <c r="O26" s="76">
        <v>7348</v>
      </c>
      <c r="P26" s="76">
        <v>3693</v>
      </c>
      <c r="Q26" s="96">
        <f>IF($D26&gt;0,O26/$D26*100,"-")</f>
        <v>53.254094796347296</v>
      </c>
      <c r="R26" s="76">
        <v>83</v>
      </c>
      <c r="S26" s="70" t="s">
        <v>90</v>
      </c>
      <c r="T26" s="70"/>
      <c r="U26" s="70"/>
      <c r="V26" s="70"/>
      <c r="W26" s="70" t="s">
        <v>90</v>
      </c>
      <c r="X26" s="70"/>
      <c r="Y26" s="70"/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18445</v>
      </c>
      <c r="E27" s="76">
        <f>+SUM(G27,+H27)</f>
        <v>2972</v>
      </c>
      <c r="F27" s="96">
        <f>IF(D27&gt;0,E27/D27*100,"-")</f>
        <v>16.11276768772025</v>
      </c>
      <c r="G27" s="76">
        <v>2965</v>
      </c>
      <c r="H27" s="76">
        <v>7</v>
      </c>
      <c r="I27" s="76">
        <f>+SUM(K27,+M27,+O27)</f>
        <v>15473</v>
      </c>
      <c r="J27" s="96">
        <f>IF($D27&gt;0,I27/$D27*100,"-")</f>
        <v>83.88723231227975</v>
      </c>
      <c r="K27" s="76">
        <v>6441</v>
      </c>
      <c r="L27" s="96">
        <f>IF($D27&gt;0,K27/$D27*100,"-")</f>
        <v>34.920032529140684</v>
      </c>
      <c r="M27" s="76">
        <v>0</v>
      </c>
      <c r="N27" s="96">
        <f>IF($D27&gt;0,M27/$D27*100,"-")</f>
        <v>0</v>
      </c>
      <c r="O27" s="76">
        <v>9032</v>
      </c>
      <c r="P27" s="76">
        <v>5728</v>
      </c>
      <c r="Q27" s="96">
        <f>IF($D27&gt;0,O27/$D27*100,"-")</f>
        <v>48.967199783139066</v>
      </c>
      <c r="R27" s="76">
        <v>188</v>
      </c>
      <c r="S27" s="70" t="s">
        <v>90</v>
      </c>
      <c r="T27" s="70"/>
      <c r="U27" s="70"/>
      <c r="V27" s="70"/>
      <c r="W27" s="70" t="s">
        <v>90</v>
      </c>
      <c r="X27" s="70"/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6175</v>
      </c>
      <c r="E28" s="76">
        <f>+SUM(G28,+H28)</f>
        <v>1488</v>
      </c>
      <c r="F28" s="96">
        <f>IF(D28&gt;0,E28/D28*100,"-")</f>
        <v>24.097165991902834</v>
      </c>
      <c r="G28" s="76">
        <v>1473</v>
      </c>
      <c r="H28" s="76">
        <v>15</v>
      </c>
      <c r="I28" s="76">
        <f>+SUM(K28,+M28,+O28)</f>
        <v>4687</v>
      </c>
      <c r="J28" s="96">
        <f>IF($D28&gt;0,I28/$D28*100,"-")</f>
        <v>75.90283400809716</v>
      </c>
      <c r="K28" s="76">
        <v>1019</v>
      </c>
      <c r="L28" s="96">
        <f>IF($D28&gt;0,K28/$D28*100,"-")</f>
        <v>16.50202429149798</v>
      </c>
      <c r="M28" s="76">
        <v>0</v>
      </c>
      <c r="N28" s="96">
        <f>IF($D28&gt;0,M28/$D28*100,"-")</f>
        <v>0</v>
      </c>
      <c r="O28" s="76">
        <v>3668</v>
      </c>
      <c r="P28" s="76">
        <v>2533</v>
      </c>
      <c r="Q28" s="96">
        <f>IF($D28&gt;0,O28/$D28*100,"-")</f>
        <v>59.40080971659919</v>
      </c>
      <c r="R28" s="76">
        <v>41</v>
      </c>
      <c r="S28" s="70" t="s">
        <v>90</v>
      </c>
      <c r="T28" s="70"/>
      <c r="U28" s="70"/>
      <c r="V28" s="70"/>
      <c r="W28" s="70"/>
      <c r="X28" s="70" t="s">
        <v>90</v>
      </c>
      <c r="Y28" s="70"/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10469</v>
      </c>
      <c r="E29" s="76">
        <f>+SUM(G29,+H29)</f>
        <v>2430</v>
      </c>
      <c r="F29" s="96">
        <f>IF(D29&gt;0,E29/D29*100,"-")</f>
        <v>23.211385996752316</v>
      </c>
      <c r="G29" s="76">
        <v>2418</v>
      </c>
      <c r="H29" s="76">
        <v>12</v>
      </c>
      <c r="I29" s="76">
        <f>+SUM(K29,+M29,+O29)</f>
        <v>8039</v>
      </c>
      <c r="J29" s="96">
        <f>IF($D29&gt;0,I29/$D29*100,"-")</f>
        <v>76.78861400324767</v>
      </c>
      <c r="K29" s="76">
        <v>3774</v>
      </c>
      <c r="L29" s="96">
        <f>IF($D29&gt;0,K29/$D29*100,"-")</f>
        <v>36.049288375202984</v>
      </c>
      <c r="M29" s="76">
        <v>0</v>
      </c>
      <c r="N29" s="96">
        <f>IF($D29&gt;0,M29/$D29*100,"-")</f>
        <v>0</v>
      </c>
      <c r="O29" s="76">
        <v>4265</v>
      </c>
      <c r="P29" s="76">
        <v>3795</v>
      </c>
      <c r="Q29" s="96">
        <f>IF($D29&gt;0,O29/$D29*100,"-")</f>
        <v>40.7393256280447</v>
      </c>
      <c r="R29" s="76">
        <v>93</v>
      </c>
      <c r="S29" s="70" t="s">
        <v>90</v>
      </c>
      <c r="T29" s="70"/>
      <c r="U29" s="70"/>
      <c r="V29" s="70"/>
      <c r="W29" s="70"/>
      <c r="X29" s="70" t="s">
        <v>90</v>
      </c>
      <c r="Y29" s="70"/>
      <c r="Z29" s="70"/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7229</v>
      </c>
      <c r="E30" s="76">
        <f>+SUM(G30,+H30)</f>
        <v>366</v>
      </c>
      <c r="F30" s="96">
        <f>IF(D30&gt;0,E30/D30*100,"-")</f>
        <v>5.062940932355789</v>
      </c>
      <c r="G30" s="76">
        <v>366</v>
      </c>
      <c r="H30" s="76">
        <v>0</v>
      </c>
      <c r="I30" s="76">
        <f>+SUM(K30,+M30,+O30)</f>
        <v>6863</v>
      </c>
      <c r="J30" s="96">
        <f>IF($D30&gt;0,I30/$D30*100,"-")</f>
        <v>94.93705906764421</v>
      </c>
      <c r="K30" s="76">
        <v>5569</v>
      </c>
      <c r="L30" s="96">
        <f>IF($D30&gt;0,K30/$D30*100,"-")</f>
        <v>77.03693456909669</v>
      </c>
      <c r="M30" s="76">
        <v>0</v>
      </c>
      <c r="N30" s="96">
        <f>IF($D30&gt;0,M30/$D30*100,"-")</f>
        <v>0</v>
      </c>
      <c r="O30" s="76">
        <v>1294</v>
      </c>
      <c r="P30" s="76">
        <v>765</v>
      </c>
      <c r="Q30" s="96">
        <f>IF($D30&gt;0,O30/$D30*100,"-")</f>
        <v>17.900124498547516</v>
      </c>
      <c r="R30" s="76">
        <v>217</v>
      </c>
      <c r="S30" s="70" t="s">
        <v>90</v>
      </c>
      <c r="T30" s="70"/>
      <c r="U30" s="70"/>
      <c r="V30" s="70"/>
      <c r="W30" s="70"/>
      <c r="X30" s="70" t="s">
        <v>90</v>
      </c>
      <c r="Y30" s="70"/>
      <c r="Z30" s="70"/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4206</v>
      </c>
      <c r="E31" s="76">
        <f>+SUM(G31,+H31)</f>
        <v>333</v>
      </c>
      <c r="F31" s="96">
        <f>IF(D31&gt;0,E31/D31*100,"-")</f>
        <v>7.917261055634807</v>
      </c>
      <c r="G31" s="76">
        <v>333</v>
      </c>
      <c r="H31" s="76">
        <v>0</v>
      </c>
      <c r="I31" s="76">
        <f>+SUM(K31,+M31,+O31)</f>
        <v>3873</v>
      </c>
      <c r="J31" s="96">
        <f>IF($D31&gt;0,I31/$D31*100,"-")</f>
        <v>92.08273894436519</v>
      </c>
      <c r="K31" s="76">
        <v>0</v>
      </c>
      <c r="L31" s="96">
        <f>IF($D31&gt;0,K31/$D31*100,"-")</f>
        <v>0</v>
      </c>
      <c r="M31" s="76">
        <v>0</v>
      </c>
      <c r="N31" s="96">
        <f>IF($D31&gt;0,M31/$D31*100,"-")</f>
        <v>0</v>
      </c>
      <c r="O31" s="76">
        <v>3873</v>
      </c>
      <c r="P31" s="76">
        <v>3265</v>
      </c>
      <c r="Q31" s="96">
        <f>IF($D31&gt;0,O31/$D31*100,"-")</f>
        <v>92.08273894436519</v>
      </c>
      <c r="R31" s="76">
        <v>23</v>
      </c>
      <c r="S31" s="70" t="s">
        <v>90</v>
      </c>
      <c r="T31" s="70"/>
      <c r="U31" s="70"/>
      <c r="V31" s="70"/>
      <c r="W31" s="70" t="s">
        <v>90</v>
      </c>
      <c r="X31" s="70"/>
      <c r="Y31" s="70"/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15944</v>
      </c>
      <c r="E32" s="76">
        <f>+SUM(G32,+H32)</f>
        <v>5014</v>
      </c>
      <c r="F32" s="96">
        <f>IF(D32&gt;0,E32/D32*100,"-")</f>
        <v>31.447566482689414</v>
      </c>
      <c r="G32" s="76">
        <v>5014</v>
      </c>
      <c r="H32" s="76">
        <v>0</v>
      </c>
      <c r="I32" s="76">
        <f>+SUM(K32,+M32,+O32)</f>
        <v>10930</v>
      </c>
      <c r="J32" s="96">
        <f>IF($D32&gt;0,I32/$D32*100,"-")</f>
        <v>68.55243351731059</v>
      </c>
      <c r="K32" s="76">
        <v>1806</v>
      </c>
      <c r="L32" s="96">
        <f>IF($D32&gt;0,K32/$D32*100,"-")</f>
        <v>11.327145007526342</v>
      </c>
      <c r="M32" s="76">
        <v>0</v>
      </c>
      <c r="N32" s="96">
        <f>IF($D32&gt;0,M32/$D32*100,"-")</f>
        <v>0</v>
      </c>
      <c r="O32" s="76">
        <v>9124</v>
      </c>
      <c r="P32" s="76">
        <v>5385</v>
      </c>
      <c r="Q32" s="96">
        <f>IF($D32&gt;0,O32/$D32*100,"-")</f>
        <v>57.22528850978424</v>
      </c>
      <c r="R32" s="76">
        <v>145</v>
      </c>
      <c r="S32" s="70" t="s">
        <v>90</v>
      </c>
      <c r="T32" s="70"/>
      <c r="U32" s="70"/>
      <c r="V32" s="70"/>
      <c r="W32" s="70" t="s">
        <v>90</v>
      </c>
      <c r="X32" s="70"/>
      <c r="Y32" s="70"/>
      <c r="Z32" s="70"/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5007</v>
      </c>
      <c r="E33" s="76">
        <f>+SUM(G33,+H33)</f>
        <v>312</v>
      </c>
      <c r="F33" s="96">
        <f>IF(D33&gt;0,E33/D33*100,"-")</f>
        <v>6.231276213301378</v>
      </c>
      <c r="G33" s="76">
        <v>312</v>
      </c>
      <c r="H33" s="76">
        <v>0</v>
      </c>
      <c r="I33" s="76">
        <f>+SUM(K33,+M33,+O33)</f>
        <v>4695</v>
      </c>
      <c r="J33" s="96">
        <f>IF($D33&gt;0,I33/$D33*100,"-")</f>
        <v>93.76872378669863</v>
      </c>
      <c r="K33" s="76">
        <v>766</v>
      </c>
      <c r="L33" s="96">
        <f>IF($D33&gt;0,K33/$D33*100,"-")</f>
        <v>15.298581985220691</v>
      </c>
      <c r="M33" s="76">
        <v>0</v>
      </c>
      <c r="N33" s="96">
        <f>IF($D33&gt;0,M33/$D33*100,"-")</f>
        <v>0</v>
      </c>
      <c r="O33" s="76">
        <v>3929</v>
      </c>
      <c r="P33" s="76">
        <v>556</v>
      </c>
      <c r="Q33" s="96">
        <f>IF($D33&gt;0,O33/$D33*100,"-")</f>
        <v>78.47014180147794</v>
      </c>
      <c r="R33" s="76">
        <v>22</v>
      </c>
      <c r="S33" s="70"/>
      <c r="T33" s="70" t="s">
        <v>90</v>
      </c>
      <c r="U33" s="70"/>
      <c r="V33" s="70"/>
      <c r="W33" s="70"/>
      <c r="X33" s="70" t="s">
        <v>90</v>
      </c>
      <c r="Y33" s="70"/>
      <c r="Z33" s="70"/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>+SUM(E34,+I34)</f>
        <v>4036</v>
      </c>
      <c r="E34" s="76">
        <f>+SUM(G34,+H34)</f>
        <v>500</v>
      </c>
      <c r="F34" s="96">
        <f>IF(D34&gt;0,E34/D34*100,"-")</f>
        <v>12.388503468780971</v>
      </c>
      <c r="G34" s="76">
        <v>500</v>
      </c>
      <c r="H34" s="76">
        <v>0</v>
      </c>
      <c r="I34" s="76">
        <f>+SUM(K34,+M34,+O34)</f>
        <v>3536</v>
      </c>
      <c r="J34" s="96">
        <f>IF($D34&gt;0,I34/$D34*100,"-")</f>
        <v>87.61149653121902</v>
      </c>
      <c r="K34" s="76">
        <v>2383</v>
      </c>
      <c r="L34" s="96">
        <f>IF($D34&gt;0,K34/$D34*100,"-")</f>
        <v>59.04360753221011</v>
      </c>
      <c r="M34" s="76">
        <v>0</v>
      </c>
      <c r="N34" s="96">
        <f>IF($D34&gt;0,M34/$D34*100,"-")</f>
        <v>0</v>
      </c>
      <c r="O34" s="76">
        <v>1153</v>
      </c>
      <c r="P34" s="76">
        <v>412</v>
      </c>
      <c r="Q34" s="96">
        <f>IF($D34&gt;0,O34/$D34*100,"-")</f>
        <v>28.56788899900892</v>
      </c>
      <c r="R34" s="76">
        <v>11</v>
      </c>
      <c r="S34" s="70" t="s">
        <v>90</v>
      </c>
      <c r="T34" s="70"/>
      <c r="U34" s="70"/>
      <c r="V34" s="70"/>
      <c r="W34" s="70" t="s">
        <v>90</v>
      </c>
      <c r="X34" s="70"/>
      <c r="Y34" s="70"/>
      <c r="Z34" s="70"/>
    </row>
    <row r="35" spans="1:26" s="61" customFormat="1" ht="12" customHeight="1">
      <c r="A35" s="62" t="s">
        <v>85</v>
      </c>
      <c r="B35" s="63" t="s">
        <v>143</v>
      </c>
      <c r="C35" s="62" t="s">
        <v>144</v>
      </c>
      <c r="D35" s="76">
        <f>+SUM(E35,+I35)</f>
        <v>7766</v>
      </c>
      <c r="E35" s="76">
        <f>+SUM(G35,+H35)</f>
        <v>581</v>
      </c>
      <c r="F35" s="96">
        <f>IF(D35&gt;0,E35/D35*100,"-")</f>
        <v>7.481328869430852</v>
      </c>
      <c r="G35" s="76">
        <v>581</v>
      </c>
      <c r="H35" s="76">
        <v>0</v>
      </c>
      <c r="I35" s="76">
        <f>+SUM(K35,+M35,+O35)</f>
        <v>7185</v>
      </c>
      <c r="J35" s="96">
        <f>IF($D35&gt;0,I35/$D35*100,"-")</f>
        <v>92.51867113056915</v>
      </c>
      <c r="K35" s="76">
        <v>0</v>
      </c>
      <c r="L35" s="96">
        <f>IF($D35&gt;0,K35/$D35*100,"-")</f>
        <v>0</v>
      </c>
      <c r="M35" s="76">
        <v>0</v>
      </c>
      <c r="N35" s="96">
        <f>IF($D35&gt;0,M35/$D35*100,"-")</f>
        <v>0</v>
      </c>
      <c r="O35" s="76">
        <v>7185</v>
      </c>
      <c r="P35" s="76">
        <v>6990</v>
      </c>
      <c r="Q35" s="96">
        <f>IF($D35&gt;0,O35/$D35*100,"-")</f>
        <v>92.51867113056915</v>
      </c>
      <c r="R35" s="76">
        <v>316</v>
      </c>
      <c r="S35" s="70"/>
      <c r="T35" s="70"/>
      <c r="U35" s="70"/>
      <c r="V35" s="70" t="s">
        <v>90</v>
      </c>
      <c r="W35" s="70"/>
      <c r="X35" s="70"/>
      <c r="Y35" s="70"/>
      <c r="Z35" s="70" t="s">
        <v>90</v>
      </c>
    </row>
    <row r="36" spans="1:26" s="61" customFormat="1" ht="12" customHeight="1">
      <c r="A36" s="62" t="s">
        <v>85</v>
      </c>
      <c r="B36" s="63" t="s">
        <v>145</v>
      </c>
      <c r="C36" s="62" t="s">
        <v>146</v>
      </c>
      <c r="D36" s="76">
        <f>+SUM(E36,+I36)</f>
        <v>21588</v>
      </c>
      <c r="E36" s="76">
        <f>+SUM(G36,+H36)</f>
        <v>3262</v>
      </c>
      <c r="F36" s="96">
        <f>IF(D36&gt;0,E36/D36*100,"-")</f>
        <v>15.110246433203631</v>
      </c>
      <c r="G36" s="76">
        <v>3262</v>
      </c>
      <c r="H36" s="76">
        <v>0</v>
      </c>
      <c r="I36" s="76">
        <f>+SUM(K36,+M36,+O36)</f>
        <v>18326</v>
      </c>
      <c r="J36" s="96">
        <f>IF($D36&gt;0,I36/$D36*100,"-")</f>
        <v>84.88975356679637</v>
      </c>
      <c r="K36" s="76">
        <v>8855</v>
      </c>
      <c r="L36" s="96">
        <f>IF($D36&gt;0,K36/$D36*100,"-")</f>
        <v>41.01815823605707</v>
      </c>
      <c r="M36" s="76">
        <v>0</v>
      </c>
      <c r="N36" s="96">
        <f>IF($D36&gt;0,M36/$D36*100,"-")</f>
        <v>0</v>
      </c>
      <c r="O36" s="76">
        <v>9471</v>
      </c>
      <c r="P36" s="76">
        <v>4763</v>
      </c>
      <c r="Q36" s="96">
        <f>IF($D36&gt;0,O36/$D36*100,"-")</f>
        <v>43.8715953307393</v>
      </c>
      <c r="R36" s="76">
        <v>172</v>
      </c>
      <c r="S36" s="70" t="s">
        <v>90</v>
      </c>
      <c r="T36" s="70"/>
      <c r="U36" s="70"/>
      <c r="V36" s="70"/>
      <c r="W36" s="70" t="s">
        <v>90</v>
      </c>
      <c r="X36" s="70"/>
      <c r="Y36" s="70"/>
      <c r="Z36" s="70"/>
    </row>
    <row r="37" spans="1:26" s="61" customFormat="1" ht="12" customHeight="1">
      <c r="A37" s="62" t="s">
        <v>85</v>
      </c>
      <c r="B37" s="63" t="s">
        <v>147</v>
      </c>
      <c r="C37" s="62" t="s">
        <v>148</v>
      </c>
      <c r="D37" s="76">
        <f>+SUM(E37,+I37)</f>
        <v>37800</v>
      </c>
      <c r="E37" s="76">
        <f>+SUM(G37,+H37)</f>
        <v>1770</v>
      </c>
      <c r="F37" s="96">
        <f>IF(D37&gt;0,E37/D37*100,"-")</f>
        <v>4.682539682539683</v>
      </c>
      <c r="G37" s="76">
        <v>1770</v>
      </c>
      <c r="H37" s="76">
        <v>0</v>
      </c>
      <c r="I37" s="76">
        <f>+SUM(K37,+M37,+O37)</f>
        <v>36030</v>
      </c>
      <c r="J37" s="96">
        <f>IF($D37&gt;0,I37/$D37*100,"-")</f>
        <v>95.31746031746032</v>
      </c>
      <c r="K37" s="76">
        <v>19401</v>
      </c>
      <c r="L37" s="96">
        <f>IF($D37&gt;0,K37/$D37*100,"-")</f>
        <v>51.32539682539683</v>
      </c>
      <c r="M37" s="76">
        <v>0</v>
      </c>
      <c r="N37" s="96">
        <f>IF($D37&gt;0,M37/$D37*100,"-")</f>
        <v>0</v>
      </c>
      <c r="O37" s="76">
        <v>16629</v>
      </c>
      <c r="P37" s="76">
        <v>3474</v>
      </c>
      <c r="Q37" s="96">
        <f>IF($D37&gt;0,O37/$D37*100,"-")</f>
        <v>43.992063492063494</v>
      </c>
      <c r="R37" s="76">
        <v>715</v>
      </c>
      <c r="S37" s="70"/>
      <c r="T37" s="70"/>
      <c r="U37" s="70" t="s">
        <v>90</v>
      </c>
      <c r="V37" s="70"/>
      <c r="W37" s="70"/>
      <c r="X37" s="70"/>
      <c r="Y37" s="70" t="s">
        <v>90</v>
      </c>
      <c r="Z37" s="70"/>
    </row>
    <row r="38" spans="1:26" s="61" customFormat="1" ht="12" customHeight="1">
      <c r="A38" s="62" t="s">
        <v>85</v>
      </c>
      <c r="B38" s="63" t="s">
        <v>149</v>
      </c>
      <c r="C38" s="62" t="s">
        <v>150</v>
      </c>
      <c r="D38" s="76">
        <f>+SUM(E38,+I38)</f>
        <v>15754</v>
      </c>
      <c r="E38" s="76">
        <f>+SUM(G38,+H38)</f>
        <v>655</v>
      </c>
      <c r="F38" s="96">
        <f>IF(D38&gt;0,E38/D38*100,"-")</f>
        <v>4.157674241462486</v>
      </c>
      <c r="G38" s="76">
        <v>655</v>
      </c>
      <c r="H38" s="76">
        <v>0</v>
      </c>
      <c r="I38" s="76">
        <f>+SUM(K38,+M38,+O38)</f>
        <v>15099</v>
      </c>
      <c r="J38" s="96">
        <f>IF($D38&gt;0,I38/$D38*100,"-")</f>
        <v>95.84232575853751</v>
      </c>
      <c r="K38" s="76">
        <v>2152</v>
      </c>
      <c r="L38" s="96">
        <f>IF($D38&gt;0,K38/$D38*100,"-")</f>
        <v>13.660022851339344</v>
      </c>
      <c r="M38" s="76">
        <v>0</v>
      </c>
      <c r="N38" s="96">
        <f>IF($D38&gt;0,M38/$D38*100,"-")</f>
        <v>0</v>
      </c>
      <c r="O38" s="76">
        <v>12947</v>
      </c>
      <c r="P38" s="76">
        <v>8307</v>
      </c>
      <c r="Q38" s="96">
        <f>IF($D38&gt;0,O38/$D38*100,"-")</f>
        <v>82.18230290719816</v>
      </c>
      <c r="R38" s="76">
        <v>143</v>
      </c>
      <c r="S38" s="70" t="s">
        <v>90</v>
      </c>
      <c r="T38" s="70"/>
      <c r="U38" s="70"/>
      <c r="V38" s="70"/>
      <c r="W38" s="70" t="s">
        <v>90</v>
      </c>
      <c r="X38" s="70"/>
      <c r="Y38" s="70"/>
      <c r="Z38" s="70"/>
    </row>
    <row r="39" spans="1:26" s="61" customFormat="1" ht="12" customHeight="1">
      <c r="A39" s="62" t="s">
        <v>85</v>
      </c>
      <c r="B39" s="63" t="s">
        <v>151</v>
      </c>
      <c r="C39" s="62" t="s">
        <v>152</v>
      </c>
      <c r="D39" s="76">
        <f>+SUM(E39,+I39)</f>
        <v>11263</v>
      </c>
      <c r="E39" s="76">
        <f>+SUM(G39,+H39)</f>
        <v>327</v>
      </c>
      <c r="F39" s="96">
        <f>IF(D39&gt;0,E39/D39*100,"-")</f>
        <v>2.9033117286690935</v>
      </c>
      <c r="G39" s="76">
        <v>327</v>
      </c>
      <c r="H39" s="76">
        <v>0</v>
      </c>
      <c r="I39" s="76">
        <f>+SUM(K39,+M39,+O39)</f>
        <v>10936</v>
      </c>
      <c r="J39" s="96">
        <f>IF($D39&gt;0,I39/$D39*100,"-")</f>
        <v>97.0966882713309</v>
      </c>
      <c r="K39" s="76">
        <v>2591</v>
      </c>
      <c r="L39" s="96">
        <f>IF($D39&gt;0,K39/$D39*100,"-")</f>
        <v>23.004528100861226</v>
      </c>
      <c r="M39" s="76">
        <v>0</v>
      </c>
      <c r="N39" s="96">
        <f>IF($D39&gt;0,M39/$D39*100,"-")</f>
        <v>0</v>
      </c>
      <c r="O39" s="76">
        <v>8345</v>
      </c>
      <c r="P39" s="76">
        <v>2841</v>
      </c>
      <c r="Q39" s="96">
        <f>IF($D39&gt;0,O39/$D39*100,"-")</f>
        <v>74.09216017046968</v>
      </c>
      <c r="R39" s="76">
        <v>150</v>
      </c>
      <c r="S39" s="70" t="s">
        <v>90</v>
      </c>
      <c r="T39" s="70"/>
      <c r="U39" s="70"/>
      <c r="V39" s="70"/>
      <c r="W39" s="70" t="s">
        <v>90</v>
      </c>
      <c r="X39" s="70"/>
      <c r="Y39" s="70"/>
      <c r="Z39" s="70"/>
    </row>
    <row r="40" spans="1:26" s="61" customFormat="1" ht="12" customHeight="1">
      <c r="A40" s="62" t="s">
        <v>85</v>
      </c>
      <c r="B40" s="63" t="s">
        <v>153</v>
      </c>
      <c r="C40" s="62" t="s">
        <v>154</v>
      </c>
      <c r="D40" s="76">
        <f>+SUM(E40,+I40)</f>
        <v>11559</v>
      </c>
      <c r="E40" s="76">
        <f>+SUM(G40,+H40)</f>
        <v>1579</v>
      </c>
      <c r="F40" s="96">
        <f>IF(D40&gt;0,E40/D40*100,"-")</f>
        <v>13.660351241456873</v>
      </c>
      <c r="G40" s="76">
        <v>1579</v>
      </c>
      <c r="H40" s="76">
        <v>0</v>
      </c>
      <c r="I40" s="76">
        <f>+SUM(K40,+M40,+O40)</f>
        <v>9980</v>
      </c>
      <c r="J40" s="96">
        <f>IF($D40&gt;0,I40/$D40*100,"-")</f>
        <v>86.33964875854313</v>
      </c>
      <c r="K40" s="76">
        <v>1038</v>
      </c>
      <c r="L40" s="96">
        <f>IF($D40&gt;0,K40/$D40*100,"-")</f>
        <v>8.98001557228134</v>
      </c>
      <c r="M40" s="76">
        <v>347</v>
      </c>
      <c r="N40" s="96">
        <f>IF($D40&gt;0,M40/$D40*100,"-")</f>
        <v>3.0019897915044553</v>
      </c>
      <c r="O40" s="76">
        <v>8595</v>
      </c>
      <c r="P40" s="76">
        <v>2723</v>
      </c>
      <c r="Q40" s="96">
        <f>IF($D40&gt;0,O40/$D40*100,"-")</f>
        <v>74.35764339475733</v>
      </c>
      <c r="R40" s="76">
        <v>316</v>
      </c>
      <c r="S40" s="70" t="s">
        <v>90</v>
      </c>
      <c r="T40" s="70"/>
      <c r="U40" s="70"/>
      <c r="V40" s="70"/>
      <c r="W40" s="70" t="s">
        <v>90</v>
      </c>
      <c r="X40" s="70"/>
      <c r="Y40" s="70"/>
      <c r="Z40" s="70"/>
    </row>
    <row r="41" spans="1:26" s="61" customFormat="1" ht="12" customHeight="1">
      <c r="A41" s="62" t="s">
        <v>85</v>
      </c>
      <c r="B41" s="63" t="s">
        <v>155</v>
      </c>
      <c r="C41" s="62" t="s">
        <v>156</v>
      </c>
      <c r="D41" s="76">
        <f>+SUM(E41,+I41)</f>
        <v>40823</v>
      </c>
      <c r="E41" s="76">
        <f>+SUM(G41,+H41)</f>
        <v>5000</v>
      </c>
      <c r="F41" s="96">
        <f>IF(D41&gt;0,E41/D41*100,"-")</f>
        <v>12.24799745241653</v>
      </c>
      <c r="G41" s="76">
        <v>5000</v>
      </c>
      <c r="H41" s="76">
        <v>0</v>
      </c>
      <c r="I41" s="76">
        <f>+SUM(K41,+M41,+O41)</f>
        <v>35823</v>
      </c>
      <c r="J41" s="96">
        <f>IF($D41&gt;0,I41/$D41*100,"-")</f>
        <v>87.75200254758347</v>
      </c>
      <c r="K41" s="76">
        <v>5117</v>
      </c>
      <c r="L41" s="96">
        <f>IF($D41&gt;0,K41/$D41*100,"-")</f>
        <v>12.534600592803077</v>
      </c>
      <c r="M41" s="76">
        <v>0</v>
      </c>
      <c r="N41" s="96">
        <f>IF($D41&gt;0,M41/$D41*100,"-")</f>
        <v>0</v>
      </c>
      <c r="O41" s="76">
        <v>30706</v>
      </c>
      <c r="P41" s="76">
        <v>11564</v>
      </c>
      <c r="Q41" s="96">
        <f>IF($D41&gt;0,O41/$D41*100,"-")</f>
        <v>75.2174019547804</v>
      </c>
      <c r="R41" s="76">
        <v>6424</v>
      </c>
      <c r="S41" s="70" t="s">
        <v>90</v>
      </c>
      <c r="T41" s="70"/>
      <c r="U41" s="70"/>
      <c r="V41" s="70"/>
      <c r="W41" s="70" t="s">
        <v>90</v>
      </c>
      <c r="X41" s="70"/>
      <c r="Y41" s="70"/>
      <c r="Z41" s="70"/>
    </row>
    <row r="42" spans="1:26" s="61" customFormat="1" ht="12" customHeight="1">
      <c r="A42" s="62" t="s">
        <v>85</v>
      </c>
      <c r="B42" s="63" t="s">
        <v>157</v>
      </c>
      <c r="C42" s="62" t="s">
        <v>158</v>
      </c>
      <c r="D42" s="76">
        <f>+SUM(E42,+I42)</f>
        <v>27358</v>
      </c>
      <c r="E42" s="76">
        <f>+SUM(G42,+H42)</f>
        <v>4500</v>
      </c>
      <c r="F42" s="96">
        <f>IF(D42&gt;0,E42/D42*100,"-")</f>
        <v>16.44857080195921</v>
      </c>
      <c r="G42" s="76">
        <v>4500</v>
      </c>
      <c r="H42" s="76">
        <v>0</v>
      </c>
      <c r="I42" s="76">
        <f>+SUM(K42,+M42,+O42)</f>
        <v>22858</v>
      </c>
      <c r="J42" s="96">
        <f>IF($D42&gt;0,I42/$D42*100,"-")</f>
        <v>83.5514291980408</v>
      </c>
      <c r="K42" s="76">
        <v>2650</v>
      </c>
      <c r="L42" s="96">
        <f>IF($D42&gt;0,K42/$D42*100,"-")</f>
        <v>9.686380583375978</v>
      </c>
      <c r="M42" s="76">
        <v>1628</v>
      </c>
      <c r="N42" s="96">
        <f>IF($D42&gt;0,M42/$D42*100,"-")</f>
        <v>5.950727392353242</v>
      </c>
      <c r="O42" s="76">
        <v>18580</v>
      </c>
      <c r="P42" s="76">
        <v>5922</v>
      </c>
      <c r="Q42" s="96">
        <f>IF($D42&gt;0,O42/$D42*100,"-")</f>
        <v>67.91432122231157</v>
      </c>
      <c r="R42" s="76">
        <v>416</v>
      </c>
      <c r="S42" s="70" t="s">
        <v>90</v>
      </c>
      <c r="T42" s="70"/>
      <c r="U42" s="70"/>
      <c r="V42" s="70"/>
      <c r="W42" s="70" t="s">
        <v>90</v>
      </c>
      <c r="X42" s="70"/>
      <c r="Y42" s="70"/>
      <c r="Z42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159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160</v>
      </c>
      <c r="B2" s="136" t="s">
        <v>161</v>
      </c>
      <c r="C2" s="136" t="s">
        <v>162</v>
      </c>
      <c r="D2" s="183" t="s">
        <v>163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164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165</v>
      </c>
      <c r="AG2" s="143"/>
      <c r="AH2" s="143"/>
      <c r="AI2" s="144"/>
      <c r="AJ2" s="142" t="s">
        <v>166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167</v>
      </c>
      <c r="AU2" s="136"/>
      <c r="AV2" s="136"/>
      <c r="AW2" s="136"/>
      <c r="AX2" s="136"/>
      <c r="AY2" s="136"/>
      <c r="AZ2" s="142" t="s">
        <v>168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169</v>
      </c>
      <c r="E3" s="184" t="s">
        <v>170</v>
      </c>
      <c r="F3" s="143"/>
      <c r="G3" s="144"/>
      <c r="H3" s="185" t="s">
        <v>171</v>
      </c>
      <c r="I3" s="147"/>
      <c r="J3" s="148"/>
      <c r="K3" s="184" t="s">
        <v>172</v>
      </c>
      <c r="L3" s="147"/>
      <c r="M3" s="148"/>
      <c r="N3" s="89" t="s">
        <v>169</v>
      </c>
      <c r="O3" s="184" t="s">
        <v>173</v>
      </c>
      <c r="P3" s="145"/>
      <c r="Q3" s="145"/>
      <c r="R3" s="145"/>
      <c r="S3" s="145"/>
      <c r="T3" s="145"/>
      <c r="U3" s="146"/>
      <c r="V3" s="184" t="s">
        <v>174</v>
      </c>
      <c r="W3" s="145"/>
      <c r="X3" s="145"/>
      <c r="Y3" s="145"/>
      <c r="Z3" s="145"/>
      <c r="AA3" s="145"/>
      <c r="AB3" s="146"/>
      <c r="AC3" s="186" t="s">
        <v>175</v>
      </c>
      <c r="AD3" s="87"/>
      <c r="AE3" s="88"/>
      <c r="AF3" s="138" t="s">
        <v>169</v>
      </c>
      <c r="AG3" s="136" t="s">
        <v>177</v>
      </c>
      <c r="AH3" s="136" t="s">
        <v>179</v>
      </c>
      <c r="AI3" s="136" t="s">
        <v>180</v>
      </c>
      <c r="AJ3" s="137" t="s">
        <v>64</v>
      </c>
      <c r="AK3" s="136" t="s">
        <v>182</v>
      </c>
      <c r="AL3" s="136" t="s">
        <v>183</v>
      </c>
      <c r="AM3" s="136" t="s">
        <v>184</v>
      </c>
      <c r="AN3" s="136" t="s">
        <v>179</v>
      </c>
      <c r="AO3" s="136" t="s">
        <v>180</v>
      </c>
      <c r="AP3" s="136" t="s">
        <v>185</v>
      </c>
      <c r="AQ3" s="136" t="s">
        <v>186</v>
      </c>
      <c r="AR3" s="136" t="s">
        <v>187</v>
      </c>
      <c r="AS3" s="136" t="s">
        <v>188</v>
      </c>
      <c r="AT3" s="138" t="s">
        <v>64</v>
      </c>
      <c r="AU3" s="136" t="s">
        <v>182</v>
      </c>
      <c r="AV3" s="136" t="s">
        <v>183</v>
      </c>
      <c r="AW3" s="136" t="s">
        <v>184</v>
      </c>
      <c r="AX3" s="136" t="s">
        <v>179</v>
      </c>
      <c r="AY3" s="136" t="s">
        <v>180</v>
      </c>
      <c r="AZ3" s="138" t="s">
        <v>64</v>
      </c>
      <c r="BA3" s="136" t="s">
        <v>189</v>
      </c>
      <c r="BB3" s="136" t="s">
        <v>179</v>
      </c>
      <c r="BC3" s="136" t="s">
        <v>180</v>
      </c>
    </row>
    <row r="4" spans="1:55" s="53" customFormat="1" ht="26.25" customHeight="1">
      <c r="A4" s="137"/>
      <c r="B4" s="137"/>
      <c r="C4" s="137"/>
      <c r="D4" s="89"/>
      <c r="E4" s="89" t="s">
        <v>64</v>
      </c>
      <c r="F4" s="120" t="s">
        <v>190</v>
      </c>
      <c r="G4" s="120" t="s">
        <v>191</v>
      </c>
      <c r="H4" s="89" t="s">
        <v>64</v>
      </c>
      <c r="I4" s="120" t="s">
        <v>190</v>
      </c>
      <c r="J4" s="120" t="s">
        <v>191</v>
      </c>
      <c r="K4" s="89" t="s">
        <v>64</v>
      </c>
      <c r="L4" s="120" t="s">
        <v>190</v>
      </c>
      <c r="M4" s="120" t="s">
        <v>191</v>
      </c>
      <c r="N4" s="89"/>
      <c r="O4" s="89" t="s">
        <v>64</v>
      </c>
      <c r="P4" s="120" t="s">
        <v>189</v>
      </c>
      <c r="Q4" s="120" t="s">
        <v>179</v>
      </c>
      <c r="R4" s="120" t="s">
        <v>180</v>
      </c>
      <c r="S4" s="120" t="s">
        <v>193</v>
      </c>
      <c r="T4" s="120" t="s">
        <v>195</v>
      </c>
      <c r="U4" s="120" t="s">
        <v>197</v>
      </c>
      <c r="V4" s="89" t="s">
        <v>64</v>
      </c>
      <c r="W4" s="120" t="s">
        <v>189</v>
      </c>
      <c r="X4" s="120" t="s">
        <v>179</v>
      </c>
      <c r="Y4" s="120" t="s">
        <v>180</v>
      </c>
      <c r="Z4" s="120" t="s">
        <v>193</v>
      </c>
      <c r="AA4" s="120" t="s">
        <v>195</v>
      </c>
      <c r="AB4" s="120" t="s">
        <v>197</v>
      </c>
      <c r="AC4" s="89" t="s">
        <v>64</v>
      </c>
      <c r="AD4" s="120" t="s">
        <v>190</v>
      </c>
      <c r="AE4" s="120" t="s">
        <v>191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198</v>
      </c>
      <c r="E6" s="94" t="s">
        <v>198</v>
      </c>
      <c r="F6" s="94" t="s">
        <v>198</v>
      </c>
      <c r="G6" s="94" t="s">
        <v>198</v>
      </c>
      <c r="H6" s="94" t="s">
        <v>198</v>
      </c>
      <c r="I6" s="94" t="s">
        <v>198</v>
      </c>
      <c r="J6" s="94" t="s">
        <v>198</v>
      </c>
      <c r="K6" s="94" t="s">
        <v>198</v>
      </c>
      <c r="L6" s="94" t="s">
        <v>198</v>
      </c>
      <c r="M6" s="94" t="s">
        <v>198</v>
      </c>
      <c r="N6" s="94" t="s">
        <v>198</v>
      </c>
      <c r="O6" s="94" t="s">
        <v>198</v>
      </c>
      <c r="P6" s="94" t="s">
        <v>198</v>
      </c>
      <c r="Q6" s="94" t="s">
        <v>198</v>
      </c>
      <c r="R6" s="94" t="s">
        <v>198</v>
      </c>
      <c r="S6" s="94" t="s">
        <v>198</v>
      </c>
      <c r="T6" s="94" t="s">
        <v>198</v>
      </c>
      <c r="U6" s="94" t="s">
        <v>198</v>
      </c>
      <c r="V6" s="94" t="s">
        <v>198</v>
      </c>
      <c r="W6" s="94" t="s">
        <v>198</v>
      </c>
      <c r="X6" s="94" t="s">
        <v>198</v>
      </c>
      <c r="Y6" s="94" t="s">
        <v>198</v>
      </c>
      <c r="Z6" s="94" t="s">
        <v>198</v>
      </c>
      <c r="AA6" s="94" t="s">
        <v>198</v>
      </c>
      <c r="AB6" s="94" t="s">
        <v>198</v>
      </c>
      <c r="AC6" s="94" t="s">
        <v>198</v>
      </c>
      <c r="AD6" s="94" t="s">
        <v>198</v>
      </c>
      <c r="AE6" s="94" t="s">
        <v>198</v>
      </c>
      <c r="AF6" s="95" t="s">
        <v>199</v>
      </c>
      <c r="AG6" s="95" t="s">
        <v>199</v>
      </c>
      <c r="AH6" s="95" t="s">
        <v>199</v>
      </c>
      <c r="AI6" s="95" t="s">
        <v>199</v>
      </c>
      <c r="AJ6" s="95" t="s">
        <v>199</v>
      </c>
      <c r="AK6" s="95" t="s">
        <v>199</v>
      </c>
      <c r="AL6" s="95" t="s">
        <v>199</v>
      </c>
      <c r="AM6" s="95" t="s">
        <v>199</v>
      </c>
      <c r="AN6" s="95" t="s">
        <v>199</v>
      </c>
      <c r="AO6" s="95" t="s">
        <v>199</v>
      </c>
      <c r="AP6" s="95" t="s">
        <v>199</v>
      </c>
      <c r="AQ6" s="95" t="s">
        <v>199</v>
      </c>
      <c r="AR6" s="95" t="s">
        <v>199</v>
      </c>
      <c r="AS6" s="95" t="s">
        <v>199</v>
      </c>
      <c r="AT6" s="95" t="s">
        <v>199</v>
      </c>
      <c r="AU6" s="95" t="s">
        <v>199</v>
      </c>
      <c r="AV6" s="95" t="s">
        <v>199</v>
      </c>
      <c r="AW6" s="95" t="s">
        <v>199</v>
      </c>
      <c r="AX6" s="95" t="s">
        <v>199</v>
      </c>
      <c r="AY6" s="95" t="s">
        <v>199</v>
      </c>
      <c r="AZ6" s="95" t="s">
        <v>199</v>
      </c>
      <c r="BA6" s="95" t="s">
        <v>199</v>
      </c>
      <c r="BB6" s="95" t="s">
        <v>199</v>
      </c>
      <c r="BC6" s="95" t="s">
        <v>199</v>
      </c>
    </row>
    <row r="7" spans="1:55" s="59" customFormat="1" ht="12" customHeight="1">
      <c r="A7" s="113" t="s">
        <v>85</v>
      </c>
      <c r="B7" s="114" t="s">
        <v>87</v>
      </c>
      <c r="C7" s="113" t="s">
        <v>64</v>
      </c>
      <c r="D7" s="81">
        <f>SUM(D8:D42)</f>
        <v>514668</v>
      </c>
      <c r="E7" s="81">
        <f>SUM(E8:E42)</f>
        <v>747</v>
      </c>
      <c r="F7" s="81">
        <f>SUM(F8:F42)</f>
        <v>119</v>
      </c>
      <c r="G7" s="81">
        <f>SUM(G8:G42)</f>
        <v>628</v>
      </c>
      <c r="H7" s="81">
        <f>SUM(H8:H42)</f>
        <v>31358</v>
      </c>
      <c r="I7" s="81">
        <f>SUM(I8:I42)</f>
        <v>11022</v>
      </c>
      <c r="J7" s="81">
        <f>SUM(J8:J42)</f>
        <v>20336</v>
      </c>
      <c r="K7" s="81">
        <f>SUM(K8:K42)</f>
        <v>482563</v>
      </c>
      <c r="L7" s="81">
        <f>SUM(L8:L42)</f>
        <v>107835</v>
      </c>
      <c r="M7" s="81">
        <f>SUM(M8:M42)</f>
        <v>374728</v>
      </c>
      <c r="N7" s="81">
        <f>SUM(N8:N42)</f>
        <v>514831</v>
      </c>
      <c r="O7" s="81">
        <f>SUM(O8:O42)</f>
        <v>118976</v>
      </c>
      <c r="P7" s="81">
        <f>SUM(P8:P42)</f>
        <v>118976</v>
      </c>
      <c r="Q7" s="81">
        <f>SUM(Q8:Q42)</f>
        <v>0</v>
      </c>
      <c r="R7" s="81">
        <f>SUM(R8:R42)</f>
        <v>0</v>
      </c>
      <c r="S7" s="81">
        <f>SUM(S8:S42)</f>
        <v>0</v>
      </c>
      <c r="T7" s="81">
        <f>SUM(T8:T42)</f>
        <v>0</v>
      </c>
      <c r="U7" s="81">
        <f>SUM(U8:U42)</f>
        <v>0</v>
      </c>
      <c r="V7" s="81">
        <f>SUM(V8:V42)</f>
        <v>395692</v>
      </c>
      <c r="W7" s="81">
        <f>SUM(W8:W42)</f>
        <v>377542</v>
      </c>
      <c r="X7" s="81">
        <f>SUM(X8:X42)</f>
        <v>15238</v>
      </c>
      <c r="Y7" s="81">
        <f>SUM(Y8:Y42)</f>
        <v>0</v>
      </c>
      <c r="Z7" s="81">
        <f>SUM(Z8:Z42)</f>
        <v>284</v>
      </c>
      <c r="AA7" s="81">
        <f>SUM(AA8:AA42)</f>
        <v>923</v>
      </c>
      <c r="AB7" s="81">
        <f>SUM(AB8:AB42)</f>
        <v>1705</v>
      </c>
      <c r="AC7" s="81">
        <f>SUM(AC8:AC42)</f>
        <v>163</v>
      </c>
      <c r="AD7" s="81">
        <f>SUM(AD8:AD42)</f>
        <v>163</v>
      </c>
      <c r="AE7" s="81">
        <f>SUM(AE8:AE42)</f>
        <v>0</v>
      </c>
      <c r="AF7" s="81">
        <f>SUM(AF8:AF42)</f>
        <v>3971</v>
      </c>
      <c r="AG7" s="81">
        <f>SUM(AG8:AG42)</f>
        <v>3971</v>
      </c>
      <c r="AH7" s="81">
        <f>SUM(AH8:AH42)</f>
        <v>0</v>
      </c>
      <c r="AI7" s="81">
        <f>SUM(AI8:AI42)</f>
        <v>0</v>
      </c>
      <c r="AJ7" s="81">
        <f>SUM(AJ8:AJ42)</f>
        <v>5281</v>
      </c>
      <c r="AK7" s="81">
        <f>SUM(AK8:AK42)</f>
        <v>2076</v>
      </c>
      <c r="AL7" s="81">
        <f>SUM(AL8:AL42)</f>
        <v>0</v>
      </c>
      <c r="AM7" s="81">
        <f>SUM(AM8:AM42)</f>
        <v>63</v>
      </c>
      <c r="AN7" s="81">
        <f>SUM(AN8:AN42)</f>
        <v>10</v>
      </c>
      <c r="AO7" s="81">
        <f>SUM(AO8:AO42)</f>
        <v>0</v>
      </c>
      <c r="AP7" s="81">
        <f>SUM(AP8:AP42)</f>
        <v>0</v>
      </c>
      <c r="AQ7" s="81">
        <f>SUM(AQ8:AQ42)</f>
        <v>325</v>
      </c>
      <c r="AR7" s="81">
        <f>SUM(AR8:AR42)</f>
        <v>337</v>
      </c>
      <c r="AS7" s="81">
        <f>SUM(AS8:AS42)</f>
        <v>2470</v>
      </c>
      <c r="AT7" s="81">
        <f>SUM(AT8:AT42)</f>
        <v>766</v>
      </c>
      <c r="AU7" s="81">
        <f>SUM(AU8:AU42)</f>
        <v>766</v>
      </c>
      <c r="AV7" s="81">
        <f>SUM(AV8:AV42)</f>
        <v>0</v>
      </c>
      <c r="AW7" s="81">
        <f>SUM(AW8:AW42)</f>
        <v>0</v>
      </c>
      <c r="AX7" s="81">
        <f>SUM(AX8:AX42)</f>
        <v>0</v>
      </c>
      <c r="AY7" s="81">
        <f>SUM(AY8:AY42)</f>
        <v>0</v>
      </c>
      <c r="AZ7" s="81">
        <f>SUM(AZ8:AZ42)</f>
        <v>15398</v>
      </c>
      <c r="BA7" s="81">
        <f>SUM(BA8:BA42)</f>
        <v>160</v>
      </c>
      <c r="BB7" s="81">
        <f>SUM(BB8:BB42)</f>
        <v>15238</v>
      </c>
      <c r="BC7" s="81">
        <f>SUM(BC8:BC42)</f>
        <v>0</v>
      </c>
    </row>
    <row r="8" spans="1:55" s="61" customFormat="1" ht="12" customHeight="1">
      <c r="A8" s="115" t="s">
        <v>200</v>
      </c>
      <c r="B8" s="116" t="s">
        <v>201</v>
      </c>
      <c r="C8" s="115" t="s">
        <v>202</v>
      </c>
      <c r="D8" s="75">
        <f>SUM(E8,+H8,+K8)</f>
        <v>36173</v>
      </c>
      <c r="E8" s="75">
        <f>SUM(F8:G8)</f>
        <v>499</v>
      </c>
      <c r="F8" s="75">
        <v>119</v>
      </c>
      <c r="G8" s="75">
        <v>380</v>
      </c>
      <c r="H8" s="75">
        <f>SUM(I8:J8)</f>
        <v>0</v>
      </c>
      <c r="I8" s="75">
        <v>0</v>
      </c>
      <c r="J8" s="75">
        <v>0</v>
      </c>
      <c r="K8" s="75">
        <f>SUM(L8:M8)</f>
        <v>35674</v>
      </c>
      <c r="L8" s="75">
        <v>6879</v>
      </c>
      <c r="M8" s="75">
        <v>28795</v>
      </c>
      <c r="N8" s="75">
        <f>SUM(O8,+V8,+AC8)</f>
        <v>36173</v>
      </c>
      <c r="O8" s="75">
        <f>SUM(P8:U8)</f>
        <v>6998</v>
      </c>
      <c r="P8" s="75">
        <v>6998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29175</v>
      </c>
      <c r="W8" s="75">
        <v>29175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0</v>
      </c>
      <c r="AD8" s="75">
        <v>0</v>
      </c>
      <c r="AE8" s="75">
        <v>0</v>
      </c>
      <c r="AF8" s="75">
        <f>SUM(AG8:AI8)</f>
        <v>2277</v>
      </c>
      <c r="AG8" s="75">
        <v>2277</v>
      </c>
      <c r="AH8" s="75">
        <v>0</v>
      </c>
      <c r="AI8" s="75">
        <v>0</v>
      </c>
      <c r="AJ8" s="75">
        <f>SUM(AK8:AS8)</f>
        <v>2277</v>
      </c>
      <c r="AK8" s="7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2277</v>
      </c>
      <c r="AT8" s="75">
        <f>SUM(AU8:AY8)</f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200</v>
      </c>
      <c r="B9" s="116" t="s">
        <v>203</v>
      </c>
      <c r="C9" s="115" t="s">
        <v>204</v>
      </c>
      <c r="D9" s="75">
        <f>SUM(E9,+H9,+K9)</f>
        <v>57243</v>
      </c>
      <c r="E9" s="75">
        <f>SUM(F9:G9)</f>
        <v>0</v>
      </c>
      <c r="F9" s="75">
        <v>0</v>
      </c>
      <c r="G9" s="75">
        <v>0</v>
      </c>
      <c r="H9" s="75">
        <f>SUM(I9:J9)</f>
        <v>2300</v>
      </c>
      <c r="I9" s="75">
        <v>2300</v>
      </c>
      <c r="J9" s="75">
        <v>0</v>
      </c>
      <c r="K9" s="75">
        <f>SUM(L9:M9)</f>
        <v>54943</v>
      </c>
      <c r="L9" s="75">
        <v>3675</v>
      </c>
      <c r="M9" s="75">
        <v>51268</v>
      </c>
      <c r="N9" s="75">
        <f>SUM(O9,+V9,+AC9)</f>
        <v>57243</v>
      </c>
      <c r="O9" s="75">
        <f>SUM(P9:U9)</f>
        <v>5975</v>
      </c>
      <c r="P9" s="75">
        <v>5975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51268</v>
      </c>
      <c r="W9" s="75">
        <v>51268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>SUM(AD9:AE9)</f>
        <v>0</v>
      </c>
      <c r="AD9" s="75">
        <v>0</v>
      </c>
      <c r="AE9" s="75">
        <v>0</v>
      </c>
      <c r="AF9" s="75">
        <f>SUM(AG9:AI9)</f>
        <v>240</v>
      </c>
      <c r="AG9" s="75">
        <v>240</v>
      </c>
      <c r="AH9" s="75">
        <v>0</v>
      </c>
      <c r="AI9" s="75">
        <v>0</v>
      </c>
      <c r="AJ9" s="75">
        <f>SUM(AK9:AS9)</f>
        <v>0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  <c r="AT9" s="75">
        <f>SUM(AU9:AY9)</f>
        <v>240</v>
      </c>
      <c r="AU9" s="75">
        <v>240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200</v>
      </c>
      <c r="B10" s="116" t="s">
        <v>205</v>
      </c>
      <c r="C10" s="115" t="s">
        <v>206</v>
      </c>
      <c r="D10" s="75">
        <f>SUM(E10,+H10,+K10)</f>
        <v>22203</v>
      </c>
      <c r="E10" s="75">
        <f>SUM(F10:G10)</f>
        <v>0</v>
      </c>
      <c r="F10" s="75">
        <v>0</v>
      </c>
      <c r="G10" s="75">
        <v>0</v>
      </c>
      <c r="H10" s="75">
        <f>SUM(I10:J10)</f>
        <v>950</v>
      </c>
      <c r="I10" s="75">
        <v>159</v>
      </c>
      <c r="J10" s="75">
        <v>791</v>
      </c>
      <c r="K10" s="75">
        <f>SUM(L10:M10)</f>
        <v>21253</v>
      </c>
      <c r="L10" s="75">
        <v>13942</v>
      </c>
      <c r="M10" s="75">
        <v>7311</v>
      </c>
      <c r="N10" s="75">
        <f>SUM(O10,+V10,+AC10)</f>
        <v>22203</v>
      </c>
      <c r="O10" s="75">
        <f>SUM(P10:U10)</f>
        <v>14101</v>
      </c>
      <c r="P10" s="75">
        <v>14101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8102</v>
      </c>
      <c r="W10" s="75">
        <v>7818</v>
      </c>
      <c r="X10" s="75">
        <v>0</v>
      </c>
      <c r="Y10" s="75">
        <v>0</v>
      </c>
      <c r="Z10" s="75">
        <v>284</v>
      </c>
      <c r="AA10" s="75">
        <v>0</v>
      </c>
      <c r="AB10" s="75">
        <v>0</v>
      </c>
      <c r="AC10" s="75">
        <f>SUM(AD10:AE10)</f>
        <v>0</v>
      </c>
      <c r="AD10" s="75">
        <v>0</v>
      </c>
      <c r="AE10" s="75">
        <v>0</v>
      </c>
      <c r="AF10" s="75">
        <f>SUM(AG10:AI10)</f>
        <v>90</v>
      </c>
      <c r="AG10" s="75">
        <v>90</v>
      </c>
      <c r="AH10" s="75">
        <v>0</v>
      </c>
      <c r="AI10" s="75">
        <v>0</v>
      </c>
      <c r="AJ10" s="75">
        <f>SUM(AK10:AS10)</f>
        <v>90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90</v>
      </c>
      <c r="AS10" s="75">
        <v>0</v>
      </c>
      <c r="AT10" s="75">
        <f>SUM(AU10:AY10)</f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0</v>
      </c>
      <c r="BA10" s="75">
        <v>0</v>
      </c>
      <c r="BB10" s="75">
        <v>0</v>
      </c>
      <c r="BC10" s="75">
        <v>0</v>
      </c>
    </row>
    <row r="11" spans="1:55" s="61" customFormat="1" ht="12" customHeight="1">
      <c r="A11" s="115" t="s">
        <v>200</v>
      </c>
      <c r="B11" s="116" t="s">
        <v>207</v>
      </c>
      <c r="C11" s="115" t="s">
        <v>208</v>
      </c>
      <c r="D11" s="75">
        <f>SUM(E11,+H11,+K11)</f>
        <v>62480</v>
      </c>
      <c r="E11" s="75">
        <f>SUM(F11:G11)</f>
        <v>0</v>
      </c>
      <c r="F11" s="75">
        <v>0</v>
      </c>
      <c r="G11" s="75">
        <v>0</v>
      </c>
      <c r="H11" s="75">
        <f>SUM(I11:J11)</f>
        <v>0</v>
      </c>
      <c r="I11" s="75">
        <v>0</v>
      </c>
      <c r="J11" s="75">
        <v>0</v>
      </c>
      <c r="K11" s="75">
        <f>SUM(L11:M11)</f>
        <v>62480</v>
      </c>
      <c r="L11" s="75">
        <v>12885</v>
      </c>
      <c r="M11" s="75">
        <v>49595</v>
      </c>
      <c r="N11" s="75">
        <f>SUM(O11,+V11,+AC11)</f>
        <v>62480</v>
      </c>
      <c r="O11" s="75">
        <f>SUM(P11:U11)</f>
        <v>12885</v>
      </c>
      <c r="P11" s="75">
        <v>12885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49595</v>
      </c>
      <c r="W11" s="75">
        <v>49595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0</v>
      </c>
      <c r="AD11" s="75">
        <v>0</v>
      </c>
      <c r="AE11" s="75">
        <v>0</v>
      </c>
      <c r="AF11" s="75">
        <f>SUM(AG11:AI11)</f>
        <v>165</v>
      </c>
      <c r="AG11" s="75">
        <v>165</v>
      </c>
      <c r="AH11" s="75">
        <v>0</v>
      </c>
      <c r="AI11" s="75">
        <v>0</v>
      </c>
      <c r="AJ11" s="75">
        <f>SUM(AK11:AS11)</f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165</v>
      </c>
      <c r="AU11" s="75">
        <v>165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200</v>
      </c>
      <c r="B12" s="117" t="s">
        <v>209</v>
      </c>
      <c r="C12" s="70" t="s">
        <v>210</v>
      </c>
      <c r="D12" s="76">
        <f>SUM(E12,+H12,+K12)</f>
        <v>68768</v>
      </c>
      <c r="E12" s="76">
        <f>SUM(F12:G12)</f>
        <v>0</v>
      </c>
      <c r="F12" s="76">
        <v>0</v>
      </c>
      <c r="G12" s="76">
        <v>0</v>
      </c>
      <c r="H12" s="76">
        <f>SUM(I12:J12)</f>
        <v>0</v>
      </c>
      <c r="I12" s="76">
        <v>0</v>
      </c>
      <c r="J12" s="76">
        <v>0</v>
      </c>
      <c r="K12" s="76">
        <f>SUM(L12:M12)</f>
        <v>68768</v>
      </c>
      <c r="L12" s="76">
        <v>26427</v>
      </c>
      <c r="M12" s="76">
        <v>42341</v>
      </c>
      <c r="N12" s="76">
        <f>SUM(O12,+V12,+AC12)</f>
        <v>68768</v>
      </c>
      <c r="O12" s="76">
        <f>SUM(P12:U12)</f>
        <v>26427</v>
      </c>
      <c r="P12" s="76">
        <v>26427</v>
      </c>
      <c r="Q12" s="76"/>
      <c r="R12" s="76">
        <v>0</v>
      </c>
      <c r="S12" s="76">
        <v>0</v>
      </c>
      <c r="T12" s="76">
        <v>0</v>
      </c>
      <c r="U12" s="76">
        <v>0</v>
      </c>
      <c r="V12" s="76">
        <f>SUM(W12:AB12)</f>
        <v>42341</v>
      </c>
      <c r="W12" s="76">
        <v>42341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314</v>
      </c>
      <c r="AG12" s="76">
        <v>314</v>
      </c>
      <c r="AH12" s="76">
        <v>0</v>
      </c>
      <c r="AI12" s="76">
        <v>0</v>
      </c>
      <c r="AJ12" s="76">
        <f>SUM(AK12:AS12)</f>
        <v>314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314</v>
      </c>
      <c r="AR12" s="76">
        <v>0</v>
      </c>
      <c r="AS12" s="76">
        <v>0</v>
      </c>
      <c r="AT12" s="76">
        <f>SUM(AU12:AY12)</f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0</v>
      </c>
      <c r="BA12" s="76"/>
      <c r="BB12" s="76">
        <v>0</v>
      </c>
      <c r="BC12" s="76">
        <v>0</v>
      </c>
    </row>
    <row r="13" spans="1:55" s="61" customFormat="1" ht="12" customHeight="1">
      <c r="A13" s="70" t="s">
        <v>200</v>
      </c>
      <c r="B13" s="117" t="s">
        <v>211</v>
      </c>
      <c r="C13" s="70" t="s">
        <v>212</v>
      </c>
      <c r="D13" s="76">
        <f>SUM(E13,+H13,+K13)</f>
        <v>14446</v>
      </c>
      <c r="E13" s="76">
        <f>SUM(F13:G13)</f>
        <v>0</v>
      </c>
      <c r="F13" s="76">
        <v>0</v>
      </c>
      <c r="G13" s="76">
        <v>0</v>
      </c>
      <c r="H13" s="76">
        <f>SUM(I13:J13)</f>
        <v>0</v>
      </c>
      <c r="I13" s="76">
        <v>0</v>
      </c>
      <c r="J13" s="76">
        <v>0</v>
      </c>
      <c r="K13" s="76">
        <f>SUM(L13:M13)</f>
        <v>14446</v>
      </c>
      <c r="L13" s="76">
        <v>3732</v>
      </c>
      <c r="M13" s="76">
        <v>10714</v>
      </c>
      <c r="N13" s="76">
        <f>SUM(O13,+V13,+AC13)</f>
        <v>14446</v>
      </c>
      <c r="O13" s="76">
        <f>SUM(P13:U13)</f>
        <v>3732</v>
      </c>
      <c r="P13" s="76">
        <v>3732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10714</v>
      </c>
      <c r="W13" s="76">
        <v>10714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0</v>
      </c>
      <c r="AD13" s="76">
        <v>0</v>
      </c>
      <c r="AE13" s="76">
        <v>0</v>
      </c>
      <c r="AF13" s="76">
        <f>SUM(AG13:AI13)</f>
        <v>45</v>
      </c>
      <c r="AG13" s="76">
        <v>45</v>
      </c>
      <c r="AH13" s="76">
        <v>0</v>
      </c>
      <c r="AI13" s="76">
        <v>0</v>
      </c>
      <c r="AJ13" s="76">
        <f>SUM(AK13:AS13)</f>
        <v>0</v>
      </c>
      <c r="AK13" s="76">
        <v>0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45</v>
      </c>
      <c r="AU13" s="76">
        <v>45</v>
      </c>
      <c r="AV13" s="76">
        <v>0</v>
      </c>
      <c r="AW13" s="76">
        <v>0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200</v>
      </c>
      <c r="B14" s="117" t="s">
        <v>213</v>
      </c>
      <c r="C14" s="70" t="s">
        <v>214</v>
      </c>
      <c r="D14" s="76">
        <f>SUM(E14,+H14,+K14)</f>
        <v>26206</v>
      </c>
      <c r="E14" s="76">
        <f>SUM(F14:G14)</f>
        <v>0</v>
      </c>
      <c r="F14" s="76">
        <v>0</v>
      </c>
      <c r="G14" s="76">
        <v>0</v>
      </c>
      <c r="H14" s="76">
        <f>SUM(I14:J14)</f>
        <v>4317</v>
      </c>
      <c r="I14" s="76">
        <v>4317</v>
      </c>
      <c r="J14" s="76">
        <v>0</v>
      </c>
      <c r="K14" s="76">
        <f>SUM(L14:M14)</f>
        <v>21889</v>
      </c>
      <c r="L14" s="76">
        <v>0</v>
      </c>
      <c r="M14" s="76">
        <v>21889</v>
      </c>
      <c r="N14" s="76">
        <f>SUM(O14,+V14,+AC14)</f>
        <v>26206</v>
      </c>
      <c r="O14" s="76">
        <f>SUM(P14:U14)</f>
        <v>4317</v>
      </c>
      <c r="P14" s="76">
        <v>4317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21889</v>
      </c>
      <c r="W14" s="76">
        <v>21889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0</v>
      </c>
      <c r="AD14" s="76">
        <v>0</v>
      </c>
      <c r="AE14" s="76">
        <v>0</v>
      </c>
      <c r="AF14" s="76">
        <f>SUM(AG14:AI14)</f>
        <v>111</v>
      </c>
      <c r="AG14" s="76">
        <v>111</v>
      </c>
      <c r="AH14" s="76">
        <v>0</v>
      </c>
      <c r="AI14" s="76">
        <v>0</v>
      </c>
      <c r="AJ14" s="76">
        <f>SUM(AK14:AS14)</f>
        <v>111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111</v>
      </c>
      <c r="AT14" s="76">
        <f>SUM(AU14:AY14)</f>
        <v>0</v>
      </c>
      <c r="AU14" s="76">
        <v>0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3</v>
      </c>
      <c r="BA14" s="76">
        <v>3</v>
      </c>
      <c r="BB14" s="76">
        <v>0</v>
      </c>
      <c r="BC14" s="76">
        <v>0</v>
      </c>
    </row>
    <row r="15" spans="1:55" s="61" customFormat="1" ht="12" customHeight="1">
      <c r="A15" s="70" t="s">
        <v>200</v>
      </c>
      <c r="B15" s="117" t="s">
        <v>215</v>
      </c>
      <c r="C15" s="70" t="s">
        <v>216</v>
      </c>
      <c r="D15" s="76">
        <f>SUM(E15,+H15,+K15)</f>
        <v>36085</v>
      </c>
      <c r="E15" s="76">
        <f>SUM(F15:G15)</f>
        <v>0</v>
      </c>
      <c r="F15" s="76">
        <v>0</v>
      </c>
      <c r="G15" s="76">
        <v>0</v>
      </c>
      <c r="H15" s="76">
        <f>SUM(I15:J15)</f>
        <v>18609</v>
      </c>
      <c r="I15" s="76">
        <v>0</v>
      </c>
      <c r="J15" s="76">
        <v>18609</v>
      </c>
      <c r="K15" s="76">
        <f>SUM(L15:M15)</f>
        <v>17476</v>
      </c>
      <c r="L15" s="76">
        <v>2906</v>
      </c>
      <c r="M15" s="76">
        <v>14570</v>
      </c>
      <c r="N15" s="76">
        <f>SUM(O15,+V15,+AC15)</f>
        <v>36085</v>
      </c>
      <c r="O15" s="76">
        <f>SUM(P15:U15)</f>
        <v>2906</v>
      </c>
      <c r="P15" s="76">
        <v>2906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33179</v>
      </c>
      <c r="W15" s="76">
        <v>15561</v>
      </c>
      <c r="X15" s="76">
        <v>15238</v>
      </c>
      <c r="Y15" s="76">
        <v>0</v>
      </c>
      <c r="Z15" s="76">
        <v>0</v>
      </c>
      <c r="AA15" s="76">
        <v>675</v>
      </c>
      <c r="AB15" s="76">
        <v>1705</v>
      </c>
      <c r="AC15" s="76">
        <f>SUM(AD15:AE15)</f>
        <v>0</v>
      </c>
      <c r="AD15" s="76">
        <v>0</v>
      </c>
      <c r="AE15" s="76">
        <v>0</v>
      </c>
      <c r="AF15" s="76">
        <f>SUM(AG15:AI15)</f>
        <v>48</v>
      </c>
      <c r="AG15" s="76">
        <v>48</v>
      </c>
      <c r="AH15" s="76">
        <v>0</v>
      </c>
      <c r="AI15" s="76">
        <v>0</v>
      </c>
      <c r="AJ15" s="76">
        <f>SUM(AK15:AS15)</f>
        <v>48</v>
      </c>
      <c r="AK15" s="76">
        <v>0</v>
      </c>
      <c r="AL15" s="76">
        <v>0</v>
      </c>
      <c r="AM15" s="76">
        <v>48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>SUM(AU15:AY15)</f>
        <v>0</v>
      </c>
      <c r="AU15" s="76">
        <v>0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15238</v>
      </c>
      <c r="BA15" s="76">
        <v>0</v>
      </c>
      <c r="BB15" s="76">
        <v>15238</v>
      </c>
      <c r="BC15" s="76">
        <v>0</v>
      </c>
    </row>
    <row r="16" spans="1:55" s="61" customFormat="1" ht="12" customHeight="1">
      <c r="A16" s="70" t="s">
        <v>200</v>
      </c>
      <c r="B16" s="117" t="s">
        <v>217</v>
      </c>
      <c r="C16" s="70" t="s">
        <v>218</v>
      </c>
      <c r="D16" s="76">
        <f>SUM(E16,+H16,+K16)</f>
        <v>23464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23464</v>
      </c>
      <c r="L16" s="76">
        <v>3179</v>
      </c>
      <c r="M16" s="76">
        <v>20285</v>
      </c>
      <c r="N16" s="76">
        <f>SUM(O16,+V16,+AC16)</f>
        <v>23464</v>
      </c>
      <c r="O16" s="76">
        <f>SUM(P16:U16)</f>
        <v>3179</v>
      </c>
      <c r="P16" s="76">
        <v>3179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20285</v>
      </c>
      <c r="W16" s="76">
        <v>20285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105</v>
      </c>
      <c r="AG16" s="76">
        <v>105</v>
      </c>
      <c r="AH16" s="76">
        <v>0</v>
      </c>
      <c r="AI16" s="76">
        <v>0</v>
      </c>
      <c r="AJ16" s="76">
        <f>SUM(AK16:AS16)</f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f>SUM(AU16:AY16)</f>
        <v>105</v>
      </c>
      <c r="AU16" s="76">
        <v>105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200</v>
      </c>
      <c r="B17" s="117" t="s">
        <v>219</v>
      </c>
      <c r="C17" s="70" t="s">
        <v>220</v>
      </c>
      <c r="D17" s="76">
        <f>SUM(E17,+H17,+K17)</f>
        <v>17546</v>
      </c>
      <c r="E17" s="76">
        <f>SUM(F17:G17)</f>
        <v>0</v>
      </c>
      <c r="F17" s="76">
        <v>0</v>
      </c>
      <c r="G17" s="76">
        <v>0</v>
      </c>
      <c r="H17" s="76">
        <f>SUM(I17:J17)</f>
        <v>0</v>
      </c>
      <c r="I17" s="76">
        <v>0</v>
      </c>
      <c r="J17" s="76">
        <v>0</v>
      </c>
      <c r="K17" s="76">
        <f>SUM(L17:M17)</f>
        <v>17546</v>
      </c>
      <c r="L17" s="76">
        <v>3172</v>
      </c>
      <c r="M17" s="76">
        <v>14374</v>
      </c>
      <c r="N17" s="76">
        <f>SUM(O17,+V17,+AC17)</f>
        <v>17654</v>
      </c>
      <c r="O17" s="76">
        <f>SUM(P17:U17)</f>
        <v>3172</v>
      </c>
      <c r="P17" s="76">
        <v>3172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14374</v>
      </c>
      <c r="W17" s="76">
        <v>14374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108</v>
      </c>
      <c r="AD17" s="76">
        <v>108</v>
      </c>
      <c r="AE17" s="76">
        <v>0</v>
      </c>
      <c r="AF17" s="76">
        <f>SUM(AG17:AI17)</f>
        <v>42</v>
      </c>
      <c r="AG17" s="76">
        <v>42</v>
      </c>
      <c r="AH17" s="76">
        <v>0</v>
      </c>
      <c r="AI17" s="76">
        <v>0</v>
      </c>
      <c r="AJ17" s="76">
        <f>SUM(AK17:AS17)</f>
        <v>905</v>
      </c>
      <c r="AK17" s="76">
        <v>900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5</v>
      </c>
      <c r="AR17" s="76">
        <v>0</v>
      </c>
      <c r="AS17" s="76">
        <v>0</v>
      </c>
      <c r="AT17" s="76">
        <f>SUM(AU17:AY17)</f>
        <v>37</v>
      </c>
      <c r="AU17" s="76">
        <v>37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200</v>
      </c>
      <c r="B18" s="117" t="s">
        <v>221</v>
      </c>
      <c r="C18" s="70" t="s">
        <v>222</v>
      </c>
      <c r="D18" s="76">
        <f>SUM(E18,+H18,+K18)</f>
        <v>29098</v>
      </c>
      <c r="E18" s="76">
        <f>SUM(F18:G18)</f>
        <v>0</v>
      </c>
      <c r="F18" s="76">
        <v>0</v>
      </c>
      <c r="G18" s="76">
        <v>0</v>
      </c>
      <c r="H18" s="76">
        <f>SUM(I18:J18)</f>
        <v>0</v>
      </c>
      <c r="I18" s="76">
        <v>0</v>
      </c>
      <c r="J18" s="76">
        <v>0</v>
      </c>
      <c r="K18" s="76">
        <f>SUM(L18:M18)</f>
        <v>29098</v>
      </c>
      <c r="L18" s="76">
        <v>5372</v>
      </c>
      <c r="M18" s="76">
        <v>23726</v>
      </c>
      <c r="N18" s="76">
        <f>SUM(O18,+V18,+AC18)</f>
        <v>29098</v>
      </c>
      <c r="O18" s="76">
        <f>SUM(P18:U18)</f>
        <v>5372</v>
      </c>
      <c r="P18" s="76">
        <v>5372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23726</v>
      </c>
      <c r="W18" s="76">
        <v>23726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0</v>
      </c>
      <c r="AD18" s="76">
        <v>0</v>
      </c>
      <c r="AE18" s="76">
        <v>0</v>
      </c>
      <c r="AF18" s="76">
        <f>SUM(AG18:AI18)</f>
        <v>83</v>
      </c>
      <c r="AG18" s="76">
        <v>83</v>
      </c>
      <c r="AH18" s="76">
        <v>0</v>
      </c>
      <c r="AI18" s="76">
        <v>0</v>
      </c>
      <c r="AJ18" s="76">
        <f>SUM(AK18:AS18)</f>
        <v>853</v>
      </c>
      <c r="AK18" s="76">
        <v>853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f>SUM(AU18:AY18)</f>
        <v>83</v>
      </c>
      <c r="AU18" s="76">
        <v>83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0</v>
      </c>
      <c r="BA18" s="76">
        <v>0</v>
      </c>
      <c r="BB18" s="76">
        <v>0</v>
      </c>
      <c r="BC18" s="76">
        <v>0</v>
      </c>
    </row>
    <row r="19" spans="1:55" s="61" customFormat="1" ht="12" customHeight="1">
      <c r="A19" s="70" t="s">
        <v>200</v>
      </c>
      <c r="B19" s="117" t="s">
        <v>223</v>
      </c>
      <c r="C19" s="70" t="s">
        <v>224</v>
      </c>
      <c r="D19" s="76">
        <f>SUM(E19,+H19,+K19)</f>
        <v>24988</v>
      </c>
      <c r="E19" s="76">
        <f>SUM(F19:G19)</f>
        <v>0</v>
      </c>
      <c r="F19" s="76">
        <v>0</v>
      </c>
      <c r="G19" s="76">
        <v>0</v>
      </c>
      <c r="H19" s="76">
        <f>SUM(I19:J19)</f>
        <v>0</v>
      </c>
      <c r="I19" s="76">
        <v>0</v>
      </c>
      <c r="J19" s="76">
        <v>0</v>
      </c>
      <c r="K19" s="76">
        <f>SUM(L19:M19)</f>
        <v>24988</v>
      </c>
      <c r="L19" s="76">
        <v>9246</v>
      </c>
      <c r="M19" s="76">
        <v>15742</v>
      </c>
      <c r="N19" s="76">
        <f>SUM(O19,+V19,+AC19)</f>
        <v>24988</v>
      </c>
      <c r="O19" s="76">
        <f>SUM(P19:U19)</f>
        <v>9246</v>
      </c>
      <c r="P19" s="76">
        <v>9246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15742</v>
      </c>
      <c r="W19" s="76">
        <v>15742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0</v>
      </c>
      <c r="AD19" s="76">
        <v>0</v>
      </c>
      <c r="AE19" s="76">
        <v>0</v>
      </c>
      <c r="AF19" s="76">
        <f>SUM(AG19:AI19)</f>
        <v>0</v>
      </c>
      <c r="AG19" s="76">
        <v>0</v>
      </c>
      <c r="AH19" s="76">
        <v>0</v>
      </c>
      <c r="AI19" s="76">
        <v>0</v>
      </c>
      <c r="AJ19" s="76">
        <f>SUM(AK19:AS19)</f>
        <v>0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f>SUM(AU19:AY19)</f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200</v>
      </c>
      <c r="B20" s="117" t="s">
        <v>225</v>
      </c>
      <c r="C20" s="70" t="s">
        <v>226</v>
      </c>
      <c r="D20" s="76">
        <f>SUM(E20,+H20,+K20)</f>
        <v>3092</v>
      </c>
      <c r="E20" s="76">
        <f>SUM(F20:G20)</f>
        <v>0</v>
      </c>
      <c r="F20" s="76">
        <v>0</v>
      </c>
      <c r="G20" s="76">
        <v>0</v>
      </c>
      <c r="H20" s="76">
        <f>SUM(I20:J20)</f>
        <v>0</v>
      </c>
      <c r="I20" s="76">
        <v>0</v>
      </c>
      <c r="J20" s="76">
        <v>0</v>
      </c>
      <c r="K20" s="76">
        <f>SUM(L20:M20)</f>
        <v>3092</v>
      </c>
      <c r="L20" s="76">
        <v>558</v>
      </c>
      <c r="M20" s="76">
        <v>2534</v>
      </c>
      <c r="N20" s="76">
        <f>SUM(O20,+V20,+AC20)</f>
        <v>3092</v>
      </c>
      <c r="O20" s="76">
        <f>SUM(P20:U20)</f>
        <v>558</v>
      </c>
      <c r="P20" s="76">
        <v>558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2534</v>
      </c>
      <c r="W20" s="76">
        <v>2534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0</v>
      </c>
      <c r="AD20" s="76">
        <v>0</v>
      </c>
      <c r="AE20" s="76">
        <v>0</v>
      </c>
      <c r="AF20" s="76">
        <f>SUM(AG20:AI20)</f>
        <v>8</v>
      </c>
      <c r="AG20" s="76">
        <v>8</v>
      </c>
      <c r="AH20" s="76">
        <v>0</v>
      </c>
      <c r="AI20" s="76">
        <v>0</v>
      </c>
      <c r="AJ20" s="76">
        <f>SUM(AK20:AS20)</f>
        <v>8</v>
      </c>
      <c r="AK20" s="76">
        <v>0</v>
      </c>
      <c r="AL20" s="76">
        <v>0</v>
      </c>
      <c r="AM20" s="76">
        <v>8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f>SUM(AU20:AY20)</f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0</v>
      </c>
      <c r="BA20" s="76">
        <v>0</v>
      </c>
      <c r="BB20" s="76">
        <v>0</v>
      </c>
      <c r="BC20" s="76">
        <v>0</v>
      </c>
    </row>
    <row r="21" spans="1:55" s="61" customFormat="1" ht="12" customHeight="1">
      <c r="A21" s="70" t="s">
        <v>200</v>
      </c>
      <c r="B21" s="117" t="s">
        <v>227</v>
      </c>
      <c r="C21" s="70" t="s">
        <v>228</v>
      </c>
      <c r="D21" s="76">
        <f>SUM(E21,+H21,+K21)</f>
        <v>2967</v>
      </c>
      <c r="E21" s="76">
        <f>SUM(F21:G21)</f>
        <v>0</v>
      </c>
      <c r="F21" s="76">
        <v>0</v>
      </c>
      <c r="G21" s="76">
        <v>0</v>
      </c>
      <c r="H21" s="76">
        <f>SUM(I21:J21)</f>
        <v>0</v>
      </c>
      <c r="I21" s="76">
        <v>0</v>
      </c>
      <c r="J21" s="76">
        <v>0</v>
      </c>
      <c r="K21" s="76">
        <f>SUM(L21:M21)</f>
        <v>2967</v>
      </c>
      <c r="L21" s="76">
        <v>315</v>
      </c>
      <c r="M21" s="76">
        <v>2652</v>
      </c>
      <c r="N21" s="76">
        <f>SUM(O21,+V21,+AC21)</f>
        <v>2967</v>
      </c>
      <c r="O21" s="76">
        <f>SUM(P21:U21)</f>
        <v>315</v>
      </c>
      <c r="P21" s="76">
        <v>315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2652</v>
      </c>
      <c r="W21" s="76">
        <v>2652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8</v>
      </c>
      <c r="AG21" s="76">
        <v>8</v>
      </c>
      <c r="AH21" s="76">
        <v>0</v>
      </c>
      <c r="AI21" s="76">
        <v>0</v>
      </c>
      <c r="AJ21" s="76">
        <f>SUM(AK21:AS21)</f>
        <v>8</v>
      </c>
      <c r="AK21" s="76">
        <v>0</v>
      </c>
      <c r="AL21" s="76">
        <v>0</v>
      </c>
      <c r="AM21" s="76">
        <v>0</v>
      </c>
      <c r="AN21" s="76">
        <v>8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f>SUM(AU21:AY21)</f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200</v>
      </c>
      <c r="B22" s="117" t="s">
        <v>229</v>
      </c>
      <c r="C22" s="70" t="s">
        <v>230</v>
      </c>
      <c r="D22" s="76">
        <f>SUM(E22,+H22,+K22)</f>
        <v>897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897</v>
      </c>
      <c r="L22" s="76">
        <v>212</v>
      </c>
      <c r="M22" s="76">
        <v>685</v>
      </c>
      <c r="N22" s="76">
        <f>SUM(O22,+V22,+AC22)</f>
        <v>897</v>
      </c>
      <c r="O22" s="76">
        <f>SUM(P22:U22)</f>
        <v>212</v>
      </c>
      <c r="P22" s="76">
        <v>212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685</v>
      </c>
      <c r="W22" s="76">
        <v>685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3</v>
      </c>
      <c r="AG22" s="76">
        <v>3</v>
      </c>
      <c r="AH22" s="76">
        <v>0</v>
      </c>
      <c r="AI22" s="76">
        <v>0</v>
      </c>
      <c r="AJ22" s="76">
        <f>SUM(AK22:AS22)</f>
        <v>3</v>
      </c>
      <c r="AK22" s="76">
        <v>0</v>
      </c>
      <c r="AL22" s="76">
        <v>0</v>
      </c>
      <c r="AM22" s="76">
        <v>1</v>
      </c>
      <c r="AN22" s="76">
        <v>2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f>SUM(AU22:AY22)</f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0</v>
      </c>
      <c r="BA22" s="76">
        <v>0</v>
      </c>
      <c r="BB22" s="76">
        <v>0</v>
      </c>
      <c r="BC22" s="76">
        <v>0</v>
      </c>
    </row>
    <row r="23" spans="1:55" s="61" customFormat="1" ht="12" customHeight="1">
      <c r="A23" s="70" t="s">
        <v>200</v>
      </c>
      <c r="B23" s="117" t="s">
        <v>231</v>
      </c>
      <c r="C23" s="70" t="s">
        <v>232</v>
      </c>
      <c r="D23" s="76">
        <f>SUM(E23,+H23,+K23)</f>
        <v>1495</v>
      </c>
      <c r="E23" s="76">
        <f>SUM(F23:G23)</f>
        <v>0</v>
      </c>
      <c r="F23" s="76">
        <v>0</v>
      </c>
      <c r="G23" s="76">
        <v>0</v>
      </c>
      <c r="H23" s="76">
        <f>SUM(I23:J23)</f>
        <v>0</v>
      </c>
      <c r="I23" s="76">
        <v>0</v>
      </c>
      <c r="J23" s="76">
        <v>0</v>
      </c>
      <c r="K23" s="76">
        <f>SUM(L23:M23)</f>
        <v>1495</v>
      </c>
      <c r="L23" s="76">
        <v>362</v>
      </c>
      <c r="M23" s="76">
        <v>1133</v>
      </c>
      <c r="N23" s="76">
        <f>SUM(O23,+V23,+AC23)</f>
        <v>1495</v>
      </c>
      <c r="O23" s="76">
        <f>SUM(P23:U23)</f>
        <v>362</v>
      </c>
      <c r="P23" s="76">
        <v>362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1133</v>
      </c>
      <c r="W23" s="76">
        <v>1133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7</v>
      </c>
      <c r="AG23" s="76">
        <v>7</v>
      </c>
      <c r="AH23" s="76">
        <v>0</v>
      </c>
      <c r="AI23" s="76">
        <v>0</v>
      </c>
      <c r="AJ23" s="76">
        <f>SUM(AK23:AS23)</f>
        <v>7</v>
      </c>
      <c r="AK23" s="76"/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7</v>
      </c>
      <c r="AS23" s="76">
        <v>0</v>
      </c>
      <c r="AT23" s="76">
        <f>SUM(AU23:AY23)</f>
        <v>0</v>
      </c>
      <c r="AU23" s="76"/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0</v>
      </c>
      <c r="BA23" s="76"/>
      <c r="BB23" s="76">
        <v>0</v>
      </c>
      <c r="BC23" s="76">
        <v>0</v>
      </c>
    </row>
    <row r="24" spans="1:55" s="61" customFormat="1" ht="12" customHeight="1">
      <c r="A24" s="70" t="s">
        <v>200</v>
      </c>
      <c r="B24" s="117" t="s">
        <v>233</v>
      </c>
      <c r="C24" s="70" t="s">
        <v>234</v>
      </c>
      <c r="D24" s="76">
        <f>SUM(E24,+H24,+K24)</f>
        <v>6165</v>
      </c>
      <c r="E24" s="76">
        <f>SUM(F24:G24)</f>
        <v>0</v>
      </c>
      <c r="F24" s="76">
        <v>0</v>
      </c>
      <c r="G24" s="76">
        <v>0</v>
      </c>
      <c r="H24" s="76">
        <f>SUM(I24:J24)</f>
        <v>1857</v>
      </c>
      <c r="I24" s="76">
        <v>1857</v>
      </c>
      <c r="J24" s="76">
        <v>0</v>
      </c>
      <c r="K24" s="76">
        <f>SUM(L24:M24)</f>
        <v>4308</v>
      </c>
      <c r="L24" s="76">
        <v>0</v>
      </c>
      <c r="M24" s="76">
        <v>4308</v>
      </c>
      <c r="N24" s="76">
        <f>SUM(O24,+V24,+AC24)</f>
        <v>6206</v>
      </c>
      <c r="O24" s="76">
        <f>SUM(P24:U24)</f>
        <v>1857</v>
      </c>
      <c r="P24" s="76">
        <v>1857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4308</v>
      </c>
      <c r="W24" s="76">
        <v>4308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41</v>
      </c>
      <c r="AD24" s="76">
        <v>41</v>
      </c>
      <c r="AE24" s="76">
        <v>0</v>
      </c>
      <c r="AF24" s="76">
        <f>SUM(AG24:AI24)</f>
        <v>20</v>
      </c>
      <c r="AG24" s="76">
        <v>20</v>
      </c>
      <c r="AH24" s="76">
        <v>0</v>
      </c>
      <c r="AI24" s="76">
        <v>0</v>
      </c>
      <c r="AJ24" s="76">
        <f>SUM(AK24:AS24)</f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f>SUM(AU24:AY24)</f>
        <v>20</v>
      </c>
      <c r="AU24" s="76">
        <v>20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200</v>
      </c>
      <c r="B25" s="117" t="s">
        <v>235</v>
      </c>
      <c r="C25" s="70" t="s">
        <v>236</v>
      </c>
      <c r="D25" s="76">
        <f>SUM(E25,+H25,+K25)</f>
        <v>1759</v>
      </c>
      <c r="E25" s="76">
        <f>SUM(F25:G25)</f>
        <v>0</v>
      </c>
      <c r="F25" s="76">
        <v>0</v>
      </c>
      <c r="G25" s="76">
        <v>0</v>
      </c>
      <c r="H25" s="76">
        <f>SUM(I25:J25)</f>
        <v>579</v>
      </c>
      <c r="I25" s="76">
        <v>579</v>
      </c>
      <c r="J25" s="76">
        <v>0</v>
      </c>
      <c r="K25" s="76">
        <f>SUM(L25:M25)</f>
        <v>1180</v>
      </c>
      <c r="L25" s="76">
        <v>0</v>
      </c>
      <c r="M25" s="76">
        <v>1180</v>
      </c>
      <c r="N25" s="76">
        <f>SUM(O25,+V25,+AC25)</f>
        <v>1759</v>
      </c>
      <c r="O25" s="76">
        <f>SUM(P25:U25)</f>
        <v>579</v>
      </c>
      <c r="P25" s="76">
        <v>579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1180</v>
      </c>
      <c r="W25" s="76">
        <v>1180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5</v>
      </c>
      <c r="AG25" s="76">
        <v>5</v>
      </c>
      <c r="AH25" s="76">
        <v>0</v>
      </c>
      <c r="AI25" s="76">
        <v>0</v>
      </c>
      <c r="AJ25" s="76">
        <f>SUM(AK25:AS25)</f>
        <v>0</v>
      </c>
      <c r="AK25" s="76"/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f>SUM(AU25:AY25)</f>
        <v>5</v>
      </c>
      <c r="AU25" s="76">
        <v>5</v>
      </c>
      <c r="AV25" s="76">
        <v>0</v>
      </c>
      <c r="AW25" s="76">
        <v>0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200</v>
      </c>
      <c r="B26" s="117" t="s">
        <v>237</v>
      </c>
      <c r="C26" s="70" t="s">
        <v>238</v>
      </c>
      <c r="D26" s="76">
        <f>SUM(E26,+H26,+K26)</f>
        <v>2863</v>
      </c>
      <c r="E26" s="76">
        <f>SUM(F26:G26)</f>
        <v>0</v>
      </c>
      <c r="F26" s="76">
        <v>0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2863</v>
      </c>
      <c r="L26" s="76">
        <v>451</v>
      </c>
      <c r="M26" s="76">
        <v>2412</v>
      </c>
      <c r="N26" s="76">
        <f>SUM(O26,+V26,+AC26)</f>
        <v>2863</v>
      </c>
      <c r="O26" s="76">
        <f>SUM(P26:U26)</f>
        <v>451</v>
      </c>
      <c r="P26" s="76">
        <v>451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2412</v>
      </c>
      <c r="W26" s="76">
        <v>2412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0</v>
      </c>
      <c r="AD26" s="76">
        <v>0</v>
      </c>
      <c r="AE26" s="76">
        <v>0</v>
      </c>
      <c r="AF26" s="76">
        <f>SUM(AG26:AI26)</f>
        <v>11</v>
      </c>
      <c r="AG26" s="76">
        <v>11</v>
      </c>
      <c r="AH26" s="76">
        <v>0</v>
      </c>
      <c r="AI26" s="76">
        <v>0</v>
      </c>
      <c r="AJ26" s="76">
        <f>SUM(AK26:AS26)</f>
        <v>271</v>
      </c>
      <c r="AK26" s="76">
        <v>265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6</v>
      </c>
      <c r="AR26" s="76">
        <v>0</v>
      </c>
      <c r="AS26" s="76">
        <v>0</v>
      </c>
      <c r="AT26" s="76">
        <f>SUM(AU26:AY26)</f>
        <v>5</v>
      </c>
      <c r="AU26" s="76">
        <v>5</v>
      </c>
      <c r="AV26" s="76">
        <v>0</v>
      </c>
      <c r="AW26" s="76">
        <v>0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200</v>
      </c>
      <c r="B27" s="117" t="s">
        <v>239</v>
      </c>
      <c r="C27" s="70" t="s">
        <v>240</v>
      </c>
      <c r="D27" s="76">
        <f>SUM(E27,+H27,+K27)</f>
        <v>4773</v>
      </c>
      <c r="E27" s="76">
        <f>SUM(F27:G27)</f>
        <v>0</v>
      </c>
      <c r="F27" s="76">
        <v>0</v>
      </c>
      <c r="G27" s="76">
        <v>0</v>
      </c>
      <c r="H27" s="76">
        <f>SUM(I27:J27)</f>
        <v>0</v>
      </c>
      <c r="I27" s="76">
        <v>0</v>
      </c>
      <c r="J27" s="76">
        <v>0</v>
      </c>
      <c r="K27" s="76">
        <f>SUM(L27:M27)</f>
        <v>4773</v>
      </c>
      <c r="L27" s="76">
        <v>1449</v>
      </c>
      <c r="M27" s="76">
        <v>3324</v>
      </c>
      <c r="N27" s="76">
        <f>SUM(O27,+V27,+AC27)</f>
        <v>4776</v>
      </c>
      <c r="O27" s="76">
        <f>SUM(P27:U27)</f>
        <v>1449</v>
      </c>
      <c r="P27" s="76">
        <v>1449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3324</v>
      </c>
      <c r="W27" s="76">
        <v>3324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3</v>
      </c>
      <c r="AD27" s="76">
        <v>3</v>
      </c>
      <c r="AE27" s="76">
        <v>0</v>
      </c>
      <c r="AF27" s="76">
        <f>SUM(AG27:AI27)</f>
        <v>22</v>
      </c>
      <c r="AG27" s="76">
        <v>22</v>
      </c>
      <c r="AH27" s="76">
        <v>0</v>
      </c>
      <c r="AI27" s="76">
        <v>0</v>
      </c>
      <c r="AJ27" s="76">
        <f>SUM(AK27:AS27)</f>
        <v>22</v>
      </c>
      <c r="AK27" s="76">
        <v>14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76">
        <v>8</v>
      </c>
      <c r="AT27" s="76">
        <f>SUM(AU27:AY27)</f>
        <v>14</v>
      </c>
      <c r="AU27" s="76">
        <v>14</v>
      </c>
      <c r="AV27" s="76">
        <v>0</v>
      </c>
      <c r="AW27" s="76">
        <v>0</v>
      </c>
      <c r="AX27" s="76">
        <v>0</v>
      </c>
      <c r="AY27" s="76">
        <v>0</v>
      </c>
      <c r="AZ27" s="76">
        <f>SUM(BA27:BC27)</f>
        <v>8</v>
      </c>
      <c r="BA27" s="76">
        <v>8</v>
      </c>
      <c r="BB27" s="76">
        <v>0</v>
      </c>
      <c r="BC27" s="76">
        <v>0</v>
      </c>
    </row>
    <row r="28" spans="1:55" s="61" customFormat="1" ht="12" customHeight="1">
      <c r="A28" s="70" t="s">
        <v>200</v>
      </c>
      <c r="B28" s="117" t="s">
        <v>241</v>
      </c>
      <c r="C28" s="70" t="s">
        <v>242</v>
      </c>
      <c r="D28" s="76">
        <f>SUM(E28,+H28,+K28)</f>
        <v>3825</v>
      </c>
      <c r="E28" s="76">
        <f>SUM(F28:G28)</f>
        <v>0</v>
      </c>
      <c r="F28" s="76">
        <v>0</v>
      </c>
      <c r="G28" s="76">
        <v>0</v>
      </c>
      <c r="H28" s="76">
        <f>SUM(I28:J28)</f>
        <v>0</v>
      </c>
      <c r="I28" s="76">
        <v>0</v>
      </c>
      <c r="J28" s="76">
        <v>0</v>
      </c>
      <c r="K28" s="76">
        <f>SUM(L28:M28)</f>
        <v>3825</v>
      </c>
      <c r="L28" s="76">
        <v>841</v>
      </c>
      <c r="M28" s="76">
        <v>2984</v>
      </c>
      <c r="N28" s="76">
        <f>SUM(O28,+V28,+AC28)</f>
        <v>3831</v>
      </c>
      <c r="O28" s="76">
        <f>SUM(P28:U28)</f>
        <v>841</v>
      </c>
      <c r="P28" s="76">
        <v>841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2984</v>
      </c>
      <c r="W28" s="76">
        <v>2984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6</v>
      </c>
      <c r="AD28" s="76">
        <v>6</v>
      </c>
      <c r="AE28" s="76">
        <v>0</v>
      </c>
      <c r="AF28" s="76">
        <f>SUM(AG28:AI28)</f>
        <v>8</v>
      </c>
      <c r="AG28" s="76">
        <v>8</v>
      </c>
      <c r="AH28" s="76">
        <v>0</v>
      </c>
      <c r="AI28" s="76">
        <v>0</v>
      </c>
      <c r="AJ28" s="76">
        <f>SUM(AK28:AS28)</f>
        <v>8</v>
      </c>
      <c r="AK28" s="76">
        <v>0</v>
      </c>
      <c r="AL28" s="76">
        <v>0</v>
      </c>
      <c r="AM28" s="76">
        <v>2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6</v>
      </c>
      <c r="AT28" s="76">
        <f>SUM(AU28:AY28)</f>
        <v>0</v>
      </c>
      <c r="AU28" s="76">
        <v>0</v>
      </c>
      <c r="AV28" s="76">
        <v>0</v>
      </c>
      <c r="AW28" s="76">
        <v>0</v>
      </c>
      <c r="AX28" s="76">
        <v>0</v>
      </c>
      <c r="AY28" s="76">
        <v>0</v>
      </c>
      <c r="AZ28" s="76">
        <f>SUM(BA28:BC28)</f>
        <v>35</v>
      </c>
      <c r="BA28" s="76">
        <v>35</v>
      </c>
      <c r="BB28" s="76">
        <v>0</v>
      </c>
      <c r="BC28" s="76">
        <v>0</v>
      </c>
    </row>
    <row r="29" spans="1:55" s="61" customFormat="1" ht="12" customHeight="1">
      <c r="A29" s="70" t="s">
        <v>200</v>
      </c>
      <c r="B29" s="117" t="s">
        <v>243</v>
      </c>
      <c r="C29" s="70" t="s">
        <v>244</v>
      </c>
      <c r="D29" s="76">
        <f>SUM(E29,+H29,+K29)</f>
        <v>4139</v>
      </c>
      <c r="E29" s="76">
        <f>SUM(F29:G29)</f>
        <v>0</v>
      </c>
      <c r="F29" s="76">
        <v>0</v>
      </c>
      <c r="G29" s="76">
        <v>0</v>
      </c>
      <c r="H29" s="76">
        <f>SUM(I29:J29)</f>
        <v>0</v>
      </c>
      <c r="I29" s="76">
        <v>0</v>
      </c>
      <c r="J29" s="76">
        <v>0</v>
      </c>
      <c r="K29" s="76">
        <f>SUM(L29:M29)</f>
        <v>4139</v>
      </c>
      <c r="L29" s="76">
        <v>846</v>
      </c>
      <c r="M29" s="76">
        <v>3293</v>
      </c>
      <c r="N29" s="76">
        <f>SUM(O29,+V29,+AC29)</f>
        <v>4144</v>
      </c>
      <c r="O29" s="76">
        <f>SUM(P29:U29)</f>
        <v>846</v>
      </c>
      <c r="P29" s="76">
        <v>846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3293</v>
      </c>
      <c r="W29" s="76">
        <v>3293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5</v>
      </c>
      <c r="AD29" s="76">
        <v>5</v>
      </c>
      <c r="AE29" s="76">
        <v>0</v>
      </c>
      <c r="AF29" s="76">
        <f>SUM(AG29:AI29)</f>
        <v>9</v>
      </c>
      <c r="AG29" s="76">
        <v>9</v>
      </c>
      <c r="AH29" s="76">
        <v>0</v>
      </c>
      <c r="AI29" s="76">
        <v>0</v>
      </c>
      <c r="AJ29" s="76">
        <f>SUM(AK29:AS29)</f>
        <v>9</v>
      </c>
      <c r="AK29" s="76">
        <v>0</v>
      </c>
      <c r="AL29" s="76">
        <v>0</v>
      </c>
      <c r="AM29" s="76">
        <v>2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7</v>
      </c>
      <c r="AT29" s="76">
        <f>SUM(AU29:AY29)</f>
        <v>0</v>
      </c>
      <c r="AU29" s="76">
        <v>0</v>
      </c>
      <c r="AV29" s="76">
        <v>0</v>
      </c>
      <c r="AW29" s="76">
        <v>0</v>
      </c>
      <c r="AX29" s="76">
        <v>0</v>
      </c>
      <c r="AY29" s="76">
        <v>0</v>
      </c>
      <c r="AZ29" s="76">
        <f>SUM(BA29:BC29)</f>
        <v>38</v>
      </c>
      <c r="BA29" s="76">
        <v>38</v>
      </c>
      <c r="BB29" s="76">
        <v>0</v>
      </c>
      <c r="BC29" s="76">
        <v>0</v>
      </c>
    </row>
    <row r="30" spans="1:55" s="61" customFormat="1" ht="12" customHeight="1">
      <c r="A30" s="70" t="s">
        <v>200</v>
      </c>
      <c r="B30" s="117" t="s">
        <v>245</v>
      </c>
      <c r="C30" s="70" t="s">
        <v>246</v>
      </c>
      <c r="D30" s="76">
        <f>SUM(E30,+H30,+K30)</f>
        <v>1443</v>
      </c>
      <c r="E30" s="76">
        <f>SUM(F30:G30)</f>
        <v>0</v>
      </c>
      <c r="F30" s="76">
        <v>0</v>
      </c>
      <c r="G30" s="76">
        <v>0</v>
      </c>
      <c r="H30" s="76">
        <f>SUM(I30:J30)</f>
        <v>0</v>
      </c>
      <c r="I30" s="76">
        <v>0</v>
      </c>
      <c r="J30" s="76">
        <v>0</v>
      </c>
      <c r="K30" s="76">
        <f>SUM(L30:M30)</f>
        <v>1443</v>
      </c>
      <c r="L30" s="76">
        <v>86</v>
      </c>
      <c r="M30" s="76">
        <v>1357</v>
      </c>
      <c r="N30" s="76">
        <f>SUM(O30,+V30,+AC30)</f>
        <v>1443</v>
      </c>
      <c r="O30" s="76">
        <f>SUM(P30:U30)</f>
        <v>86</v>
      </c>
      <c r="P30" s="76">
        <v>86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1357</v>
      </c>
      <c r="W30" s="76">
        <v>1357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0</v>
      </c>
      <c r="AD30" s="76">
        <v>0</v>
      </c>
      <c r="AE30" s="76">
        <v>0</v>
      </c>
      <c r="AF30" s="76">
        <f>SUM(AG30:AI30)</f>
        <v>3</v>
      </c>
      <c r="AG30" s="76">
        <v>3</v>
      </c>
      <c r="AH30" s="76">
        <v>0</v>
      </c>
      <c r="AI30" s="76">
        <v>0</v>
      </c>
      <c r="AJ30" s="76">
        <f>SUM(AK30:AS30)</f>
        <v>3</v>
      </c>
      <c r="AK30" s="76">
        <v>0</v>
      </c>
      <c r="AL30" s="76">
        <v>0</v>
      </c>
      <c r="AM30" s="76">
        <v>1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2</v>
      </c>
      <c r="AT30" s="76">
        <f>SUM(AU30:AY30)</f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f>SUM(BA30:BC30)</f>
        <v>13</v>
      </c>
      <c r="BA30" s="76">
        <v>13</v>
      </c>
      <c r="BB30" s="76">
        <v>0</v>
      </c>
      <c r="BC30" s="76">
        <v>0</v>
      </c>
    </row>
    <row r="31" spans="1:55" s="61" customFormat="1" ht="12" customHeight="1">
      <c r="A31" s="70" t="s">
        <v>200</v>
      </c>
      <c r="B31" s="117" t="s">
        <v>247</v>
      </c>
      <c r="C31" s="70" t="s">
        <v>248</v>
      </c>
      <c r="D31" s="76">
        <f>SUM(E31,+H31,+K31)</f>
        <v>1679</v>
      </c>
      <c r="E31" s="76">
        <f>SUM(F31:G31)</f>
        <v>0</v>
      </c>
      <c r="F31" s="76">
        <v>0</v>
      </c>
      <c r="G31" s="76">
        <v>0</v>
      </c>
      <c r="H31" s="76">
        <f>SUM(I31:J31)</f>
        <v>0</v>
      </c>
      <c r="I31" s="76">
        <v>0</v>
      </c>
      <c r="J31" s="76">
        <v>0</v>
      </c>
      <c r="K31" s="76">
        <f>SUM(L31:M31)</f>
        <v>1679</v>
      </c>
      <c r="L31" s="76">
        <v>388</v>
      </c>
      <c r="M31" s="76">
        <v>1291</v>
      </c>
      <c r="N31" s="76">
        <f>SUM(O31,+V31,+AC31)</f>
        <v>1679</v>
      </c>
      <c r="O31" s="76">
        <f>SUM(P31:U31)</f>
        <v>388</v>
      </c>
      <c r="P31" s="76">
        <v>388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1291</v>
      </c>
      <c r="W31" s="76">
        <v>1291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0</v>
      </c>
      <c r="AD31" s="76">
        <v>0</v>
      </c>
      <c r="AE31" s="76">
        <v>0</v>
      </c>
      <c r="AF31" s="76">
        <f>SUM(AG31:AI31)</f>
        <v>8</v>
      </c>
      <c r="AG31" s="76">
        <v>8</v>
      </c>
      <c r="AH31" s="76">
        <v>0</v>
      </c>
      <c r="AI31" s="76">
        <v>0</v>
      </c>
      <c r="AJ31" s="76">
        <f>SUM(AK31:AS31)</f>
        <v>8</v>
      </c>
      <c r="AK31" s="76">
        <v>6</v>
      </c>
      <c r="AL31" s="76">
        <v>0</v>
      </c>
      <c r="AM31" s="76">
        <v>0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2</v>
      </c>
      <c r="AT31" s="76">
        <f>SUM(AU31:AY31)</f>
        <v>6</v>
      </c>
      <c r="AU31" s="76">
        <v>6</v>
      </c>
      <c r="AV31" s="76">
        <v>0</v>
      </c>
      <c r="AW31" s="76">
        <v>0</v>
      </c>
      <c r="AX31" s="76">
        <v>0</v>
      </c>
      <c r="AY31" s="76">
        <v>0</v>
      </c>
      <c r="AZ31" s="76">
        <f>SUM(BA31:BC31)</f>
        <v>0</v>
      </c>
      <c r="BA31" s="76">
        <v>0</v>
      </c>
      <c r="BB31" s="76">
        <v>0</v>
      </c>
      <c r="BC31" s="76">
        <v>0</v>
      </c>
    </row>
    <row r="32" spans="1:55" s="61" customFormat="1" ht="12" customHeight="1">
      <c r="A32" s="70" t="s">
        <v>200</v>
      </c>
      <c r="B32" s="117" t="s">
        <v>249</v>
      </c>
      <c r="C32" s="70" t="s">
        <v>250</v>
      </c>
      <c r="D32" s="76">
        <f>SUM(E32,+H32,+K32)</f>
        <v>7418</v>
      </c>
      <c r="E32" s="76">
        <f>SUM(F32:G32)</f>
        <v>0</v>
      </c>
      <c r="F32" s="76">
        <v>0</v>
      </c>
      <c r="G32" s="76">
        <v>0</v>
      </c>
      <c r="H32" s="76">
        <f>SUM(I32:J32)</f>
        <v>0</v>
      </c>
      <c r="I32" s="76">
        <v>0</v>
      </c>
      <c r="J32" s="76">
        <v>0</v>
      </c>
      <c r="K32" s="76">
        <f>SUM(L32:M32)</f>
        <v>7418</v>
      </c>
      <c r="L32" s="76">
        <v>2667</v>
      </c>
      <c r="M32" s="76">
        <v>4751</v>
      </c>
      <c r="N32" s="76">
        <f>SUM(O32,+V32,+AC32)</f>
        <v>7418</v>
      </c>
      <c r="O32" s="76">
        <f>SUM(P32:U32)</f>
        <v>2667</v>
      </c>
      <c r="P32" s="76">
        <v>2667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4751</v>
      </c>
      <c r="W32" s="76">
        <v>4751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0</v>
      </c>
      <c r="AD32" s="76">
        <v>0</v>
      </c>
      <c r="AE32" s="76">
        <v>0</v>
      </c>
      <c r="AF32" s="76">
        <f>SUM(AG32:AI32)</f>
        <v>38</v>
      </c>
      <c r="AG32" s="76">
        <v>38</v>
      </c>
      <c r="AH32" s="76">
        <v>0</v>
      </c>
      <c r="AI32" s="76">
        <v>0</v>
      </c>
      <c r="AJ32" s="76">
        <f>SUM(AK32:AS32)</f>
        <v>38</v>
      </c>
      <c r="AK32" s="76">
        <v>27</v>
      </c>
      <c r="AL32" s="76">
        <v>0</v>
      </c>
      <c r="AM32" s="76">
        <v>1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10</v>
      </c>
      <c r="AT32" s="76">
        <f>SUM(AU32:AY32)</f>
        <v>27</v>
      </c>
      <c r="AU32" s="76">
        <v>27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0</v>
      </c>
      <c r="BA32" s="76">
        <v>0</v>
      </c>
      <c r="BB32" s="76">
        <v>0</v>
      </c>
      <c r="BC32" s="76">
        <v>0</v>
      </c>
    </row>
    <row r="33" spans="1:55" s="61" customFormat="1" ht="12" customHeight="1">
      <c r="A33" s="70" t="s">
        <v>200</v>
      </c>
      <c r="B33" s="117" t="s">
        <v>251</v>
      </c>
      <c r="C33" s="70" t="s">
        <v>252</v>
      </c>
      <c r="D33" s="76">
        <f>SUM(E33,+H33,+K33)</f>
        <v>3500</v>
      </c>
      <c r="E33" s="76">
        <f>SUM(F33:G33)</f>
        <v>0</v>
      </c>
      <c r="F33" s="76">
        <v>0</v>
      </c>
      <c r="G33" s="76">
        <v>0</v>
      </c>
      <c r="H33" s="76">
        <f>SUM(I33:J33)</f>
        <v>0</v>
      </c>
      <c r="I33" s="76">
        <v>0</v>
      </c>
      <c r="J33" s="76">
        <v>0</v>
      </c>
      <c r="K33" s="76">
        <f>SUM(L33:M33)</f>
        <v>3500</v>
      </c>
      <c r="L33" s="76">
        <v>552</v>
      </c>
      <c r="M33" s="76">
        <v>2948</v>
      </c>
      <c r="N33" s="76">
        <f>SUM(O33,+V33,+AC33)</f>
        <v>3500</v>
      </c>
      <c r="O33" s="76">
        <f>SUM(P33:U33)</f>
        <v>552</v>
      </c>
      <c r="P33" s="76">
        <v>552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f>SUM(W33:AB33)</f>
        <v>2948</v>
      </c>
      <c r="W33" s="76">
        <v>2948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f>SUM(AD33:AE33)</f>
        <v>0</v>
      </c>
      <c r="AD33" s="76">
        <v>0</v>
      </c>
      <c r="AE33" s="76">
        <v>0</v>
      </c>
      <c r="AF33" s="76">
        <f>SUM(AG33:AI33)</f>
        <v>0</v>
      </c>
      <c r="AG33" s="76">
        <v>0</v>
      </c>
      <c r="AH33" s="76">
        <v>0</v>
      </c>
      <c r="AI33" s="76">
        <v>0</v>
      </c>
      <c r="AJ33" s="76">
        <f>SUM(AK33:AS33)</f>
        <v>0</v>
      </c>
      <c r="AK33" s="76">
        <v>0</v>
      </c>
      <c r="AL33" s="76">
        <v>0</v>
      </c>
      <c r="AM33" s="76">
        <v>0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f>SUM(AU33:AY33)</f>
        <v>0</v>
      </c>
      <c r="AU33" s="76">
        <v>0</v>
      </c>
      <c r="AV33" s="76">
        <v>0</v>
      </c>
      <c r="AW33" s="76">
        <v>0</v>
      </c>
      <c r="AX33" s="76">
        <v>0</v>
      </c>
      <c r="AY33" s="76">
        <v>0</v>
      </c>
      <c r="AZ33" s="76">
        <f>SUM(BA33:BC33)</f>
        <v>0</v>
      </c>
      <c r="BA33" s="76">
        <v>0</v>
      </c>
      <c r="BB33" s="76">
        <v>0</v>
      </c>
      <c r="BC33" s="76">
        <v>0</v>
      </c>
    </row>
    <row r="34" spans="1:55" s="61" customFormat="1" ht="12" customHeight="1">
      <c r="A34" s="70" t="s">
        <v>200</v>
      </c>
      <c r="B34" s="117" t="s">
        <v>253</v>
      </c>
      <c r="C34" s="70" t="s">
        <v>254</v>
      </c>
      <c r="D34" s="76">
        <f>SUM(E34,+H34,+K34)</f>
        <v>876</v>
      </c>
      <c r="E34" s="76">
        <f>SUM(F34:G34)</f>
        <v>0</v>
      </c>
      <c r="F34" s="76">
        <v>0</v>
      </c>
      <c r="G34" s="76">
        <v>0</v>
      </c>
      <c r="H34" s="76">
        <f>SUM(I34:J34)</f>
        <v>0</v>
      </c>
      <c r="I34" s="76">
        <v>0</v>
      </c>
      <c r="J34" s="76">
        <v>0</v>
      </c>
      <c r="K34" s="76">
        <f>SUM(L34:M34)</f>
        <v>876</v>
      </c>
      <c r="L34" s="76">
        <v>265</v>
      </c>
      <c r="M34" s="76">
        <v>611</v>
      </c>
      <c r="N34" s="76">
        <f>SUM(O34,+V34,+AC34)</f>
        <v>876</v>
      </c>
      <c r="O34" s="76">
        <f>SUM(P34:U34)</f>
        <v>265</v>
      </c>
      <c r="P34" s="76">
        <v>265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f>SUM(W34:AB34)</f>
        <v>611</v>
      </c>
      <c r="W34" s="76">
        <v>611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f>SUM(AD34:AE34)</f>
        <v>0</v>
      </c>
      <c r="AD34" s="76">
        <v>0</v>
      </c>
      <c r="AE34" s="76">
        <v>0</v>
      </c>
      <c r="AF34" s="76">
        <f>SUM(AG34:AI34)</f>
        <v>3</v>
      </c>
      <c r="AG34" s="76">
        <v>3</v>
      </c>
      <c r="AH34" s="76">
        <v>0</v>
      </c>
      <c r="AI34" s="76">
        <v>0</v>
      </c>
      <c r="AJ34" s="76">
        <f>SUM(AK34:AS34)</f>
        <v>0</v>
      </c>
      <c r="AK34" s="76"/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f>SUM(AU34:AY34)</f>
        <v>3</v>
      </c>
      <c r="AU34" s="76">
        <v>3</v>
      </c>
      <c r="AV34" s="76">
        <v>0</v>
      </c>
      <c r="AW34" s="76">
        <v>0</v>
      </c>
      <c r="AX34" s="76">
        <v>0</v>
      </c>
      <c r="AY34" s="76">
        <v>0</v>
      </c>
      <c r="AZ34" s="76">
        <f>SUM(BA34:BC34)</f>
        <v>0</v>
      </c>
      <c r="BA34" s="76">
        <v>0</v>
      </c>
      <c r="BB34" s="76">
        <v>0</v>
      </c>
      <c r="BC34" s="76">
        <v>0</v>
      </c>
    </row>
    <row r="35" spans="1:55" s="61" customFormat="1" ht="12" customHeight="1">
      <c r="A35" s="70" t="s">
        <v>200</v>
      </c>
      <c r="B35" s="117" t="s">
        <v>255</v>
      </c>
      <c r="C35" s="70" t="s">
        <v>256</v>
      </c>
      <c r="D35" s="76">
        <f>SUM(E35,+H35,+K35)</f>
        <v>1615</v>
      </c>
      <c r="E35" s="76">
        <f>SUM(F35:G35)</f>
        <v>248</v>
      </c>
      <c r="F35" s="76">
        <v>0</v>
      </c>
      <c r="G35" s="76">
        <v>248</v>
      </c>
      <c r="H35" s="76">
        <f>SUM(I35:J35)</f>
        <v>0</v>
      </c>
      <c r="I35" s="76">
        <v>0</v>
      </c>
      <c r="J35" s="76">
        <v>0</v>
      </c>
      <c r="K35" s="76">
        <f>SUM(L35:M35)</f>
        <v>1367</v>
      </c>
      <c r="L35" s="76">
        <v>601</v>
      </c>
      <c r="M35" s="76">
        <v>766</v>
      </c>
      <c r="N35" s="76">
        <f>SUM(O35,+V35,+AC35)</f>
        <v>1615</v>
      </c>
      <c r="O35" s="76">
        <f>SUM(P35:U35)</f>
        <v>601</v>
      </c>
      <c r="P35" s="76">
        <v>601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f>SUM(W35:AB35)</f>
        <v>1014</v>
      </c>
      <c r="W35" s="76">
        <v>766</v>
      </c>
      <c r="X35" s="76">
        <v>0</v>
      </c>
      <c r="Y35" s="76">
        <v>0</v>
      </c>
      <c r="Z35" s="76">
        <v>0</v>
      </c>
      <c r="AA35" s="76">
        <v>248</v>
      </c>
      <c r="AB35" s="76">
        <v>0</v>
      </c>
      <c r="AC35" s="76">
        <f>SUM(AD35:AE35)</f>
        <v>0</v>
      </c>
      <c r="AD35" s="76">
        <v>0</v>
      </c>
      <c r="AE35" s="76">
        <v>0</v>
      </c>
      <c r="AF35" s="76">
        <f>SUM(AG35:AI35)</f>
        <v>4</v>
      </c>
      <c r="AG35" s="76">
        <v>4</v>
      </c>
      <c r="AH35" s="76">
        <v>0</v>
      </c>
      <c r="AI35" s="76">
        <v>0</v>
      </c>
      <c r="AJ35" s="76">
        <f>SUM(AK35:AS35)</f>
        <v>4</v>
      </c>
      <c r="AK35" s="76"/>
      <c r="AL35" s="76">
        <v>0</v>
      </c>
      <c r="AM35" s="76">
        <v>0</v>
      </c>
      <c r="AN35" s="76">
        <v>0</v>
      </c>
      <c r="AO35" s="76">
        <v>0</v>
      </c>
      <c r="AP35" s="76">
        <v>0</v>
      </c>
      <c r="AQ35" s="76">
        <v>0</v>
      </c>
      <c r="AR35" s="76">
        <v>4</v>
      </c>
      <c r="AS35" s="76">
        <v>0</v>
      </c>
      <c r="AT35" s="76">
        <f>SUM(AU35:AY35)</f>
        <v>0</v>
      </c>
      <c r="AU35" s="76">
        <v>0</v>
      </c>
      <c r="AV35" s="76">
        <v>0</v>
      </c>
      <c r="AW35" s="76">
        <v>0</v>
      </c>
      <c r="AX35" s="76">
        <v>0</v>
      </c>
      <c r="AY35" s="76">
        <v>0</v>
      </c>
      <c r="AZ35" s="76">
        <f>SUM(BA35:BC35)</f>
        <v>0</v>
      </c>
      <c r="BA35" s="76">
        <v>0</v>
      </c>
      <c r="BB35" s="76">
        <v>0</v>
      </c>
      <c r="BC35" s="76">
        <v>0</v>
      </c>
    </row>
    <row r="36" spans="1:55" s="61" customFormat="1" ht="12" customHeight="1">
      <c r="A36" s="70" t="s">
        <v>200</v>
      </c>
      <c r="B36" s="117" t="s">
        <v>257</v>
      </c>
      <c r="C36" s="70" t="s">
        <v>258</v>
      </c>
      <c r="D36" s="76">
        <f>SUM(E36,+H36,+K36)</f>
        <v>6109</v>
      </c>
      <c r="E36" s="76">
        <f>SUM(F36:G36)</f>
        <v>0</v>
      </c>
      <c r="F36" s="76">
        <v>0</v>
      </c>
      <c r="G36" s="76">
        <v>0</v>
      </c>
      <c r="H36" s="76">
        <f>SUM(I36:J36)</f>
        <v>0</v>
      </c>
      <c r="I36" s="76">
        <v>0</v>
      </c>
      <c r="J36" s="76">
        <v>0</v>
      </c>
      <c r="K36" s="76">
        <f>SUM(L36:M36)</f>
        <v>6109</v>
      </c>
      <c r="L36" s="76">
        <v>1247</v>
      </c>
      <c r="M36" s="76">
        <v>4862</v>
      </c>
      <c r="N36" s="76">
        <f>SUM(O36,+V36,+AC36)</f>
        <v>6109</v>
      </c>
      <c r="O36" s="76">
        <f>SUM(P36:U36)</f>
        <v>1247</v>
      </c>
      <c r="P36" s="76">
        <v>1247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f>SUM(W36:AB36)</f>
        <v>4862</v>
      </c>
      <c r="W36" s="76">
        <v>4862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f>SUM(AD36:AE36)</f>
        <v>0</v>
      </c>
      <c r="AD36" s="76">
        <v>0</v>
      </c>
      <c r="AE36" s="76">
        <v>0</v>
      </c>
      <c r="AF36" s="76">
        <f>SUM(AG36:AI36)</f>
        <v>29</v>
      </c>
      <c r="AG36" s="76">
        <v>29</v>
      </c>
      <c r="AH36" s="76">
        <v>0</v>
      </c>
      <c r="AI36" s="76">
        <v>0</v>
      </c>
      <c r="AJ36" s="76">
        <f>SUM(AK36:AS36)</f>
        <v>29</v>
      </c>
      <c r="AK36" s="76">
        <v>0</v>
      </c>
      <c r="AL36" s="76">
        <v>0</v>
      </c>
      <c r="AM36" s="76">
        <v>0</v>
      </c>
      <c r="AN36" s="76">
        <v>0</v>
      </c>
      <c r="AO36" s="76">
        <v>0</v>
      </c>
      <c r="AP36" s="76">
        <v>0</v>
      </c>
      <c r="AQ36" s="76">
        <v>0</v>
      </c>
      <c r="AR36" s="76">
        <v>29</v>
      </c>
      <c r="AS36" s="76">
        <v>0</v>
      </c>
      <c r="AT36" s="76">
        <f>SUM(AU36:AY36)</f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f>SUM(BA36:BC36)</f>
        <v>62</v>
      </c>
      <c r="BA36" s="76">
        <v>62</v>
      </c>
      <c r="BB36" s="76">
        <v>0</v>
      </c>
      <c r="BC36" s="76">
        <v>0</v>
      </c>
    </row>
    <row r="37" spans="1:55" s="61" customFormat="1" ht="12" customHeight="1">
      <c r="A37" s="70" t="s">
        <v>200</v>
      </c>
      <c r="B37" s="117" t="s">
        <v>259</v>
      </c>
      <c r="C37" s="70" t="s">
        <v>260</v>
      </c>
      <c r="D37" s="76">
        <f>SUM(E37,+H37,+K37)</f>
        <v>4664</v>
      </c>
      <c r="E37" s="76">
        <f>SUM(F37:G37)</f>
        <v>0</v>
      </c>
      <c r="F37" s="76">
        <v>0</v>
      </c>
      <c r="G37" s="76">
        <v>0</v>
      </c>
      <c r="H37" s="76">
        <f>SUM(I37:J37)</f>
        <v>0</v>
      </c>
      <c r="I37" s="76"/>
      <c r="J37" s="76"/>
      <c r="K37" s="76">
        <f>SUM(L37:M37)</f>
        <v>4664</v>
      </c>
      <c r="L37" s="76">
        <v>831</v>
      </c>
      <c r="M37" s="76">
        <v>3833</v>
      </c>
      <c r="N37" s="76">
        <f>SUM(O37,+V37,+AC37)</f>
        <v>4664</v>
      </c>
      <c r="O37" s="76">
        <f>SUM(P37:U37)</f>
        <v>831</v>
      </c>
      <c r="P37" s="76">
        <v>831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f>SUM(W37:AB37)</f>
        <v>3833</v>
      </c>
      <c r="W37" s="76">
        <v>3833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f>SUM(AD37:AE37)</f>
        <v>0</v>
      </c>
      <c r="AD37" s="76">
        <v>0</v>
      </c>
      <c r="AE37" s="76">
        <v>0</v>
      </c>
      <c r="AF37" s="76">
        <f>SUM(AG37:AI37)</f>
        <v>11</v>
      </c>
      <c r="AG37" s="76">
        <v>11</v>
      </c>
      <c r="AH37" s="76">
        <v>0</v>
      </c>
      <c r="AI37" s="76">
        <v>0</v>
      </c>
      <c r="AJ37" s="76">
        <f>SUM(AK37:AS37)</f>
        <v>11</v>
      </c>
      <c r="AK37" s="76">
        <v>11</v>
      </c>
      <c r="AL37" s="76">
        <v>0</v>
      </c>
      <c r="AM37" s="76">
        <v>0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0</v>
      </c>
      <c r="AT37" s="76">
        <f>SUM(AU37:AY37)</f>
        <v>11</v>
      </c>
      <c r="AU37" s="76">
        <v>11</v>
      </c>
      <c r="AV37" s="76">
        <v>0</v>
      </c>
      <c r="AW37" s="76">
        <v>0</v>
      </c>
      <c r="AX37" s="76">
        <v>0</v>
      </c>
      <c r="AY37" s="76">
        <v>0</v>
      </c>
      <c r="AZ37" s="76">
        <f>SUM(BA37:BC37)</f>
        <v>0</v>
      </c>
      <c r="BA37" s="76">
        <v>0</v>
      </c>
      <c r="BB37" s="76">
        <v>0</v>
      </c>
      <c r="BC37" s="76">
        <v>0</v>
      </c>
    </row>
    <row r="38" spans="1:55" s="61" customFormat="1" ht="12" customHeight="1">
      <c r="A38" s="70" t="s">
        <v>200</v>
      </c>
      <c r="B38" s="117" t="s">
        <v>261</v>
      </c>
      <c r="C38" s="70" t="s">
        <v>262</v>
      </c>
      <c r="D38" s="76">
        <f>SUM(E38,+H38,+K38)</f>
        <v>4602</v>
      </c>
      <c r="E38" s="76">
        <f>SUM(F38:G38)</f>
        <v>0</v>
      </c>
      <c r="F38" s="76">
        <v>0</v>
      </c>
      <c r="G38" s="76">
        <v>0</v>
      </c>
      <c r="H38" s="76">
        <f>SUM(I38:J38)</f>
        <v>682</v>
      </c>
      <c r="I38" s="76">
        <v>682</v>
      </c>
      <c r="J38" s="76">
        <v>0</v>
      </c>
      <c r="K38" s="76">
        <f>SUM(L38:M38)</f>
        <v>3920</v>
      </c>
      <c r="L38" s="76">
        <v>0</v>
      </c>
      <c r="M38" s="76">
        <v>3920</v>
      </c>
      <c r="N38" s="76">
        <f>SUM(O38,+V38,+AC38)</f>
        <v>4602</v>
      </c>
      <c r="O38" s="76">
        <f>SUM(P38:U38)</f>
        <v>682</v>
      </c>
      <c r="P38" s="76">
        <v>682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f>SUM(W38:AB38)</f>
        <v>3920</v>
      </c>
      <c r="W38" s="76">
        <v>3920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f>SUM(AD38:AE38)</f>
        <v>0</v>
      </c>
      <c r="AD38" s="76">
        <v>0</v>
      </c>
      <c r="AE38" s="76">
        <v>0</v>
      </c>
      <c r="AF38" s="76">
        <f>SUM(AG38:AI38)</f>
        <v>20</v>
      </c>
      <c r="AG38" s="76">
        <v>20</v>
      </c>
      <c r="AH38" s="76">
        <v>0</v>
      </c>
      <c r="AI38" s="76">
        <v>0</v>
      </c>
      <c r="AJ38" s="76">
        <f>SUM(AK38:AS38)</f>
        <v>20</v>
      </c>
      <c r="AK38" s="76">
        <v>0</v>
      </c>
      <c r="AL38" s="76">
        <v>0</v>
      </c>
      <c r="AM38" s="76">
        <v>0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20</v>
      </c>
      <c r="AT38" s="76">
        <f>SUM(AU38:AY38)</f>
        <v>0</v>
      </c>
      <c r="AU38" s="76">
        <v>0</v>
      </c>
      <c r="AV38" s="76">
        <v>0</v>
      </c>
      <c r="AW38" s="76">
        <v>0</v>
      </c>
      <c r="AX38" s="76">
        <v>0</v>
      </c>
      <c r="AY38" s="76">
        <v>0</v>
      </c>
      <c r="AZ38" s="76">
        <f>SUM(BA38:BC38)</f>
        <v>1</v>
      </c>
      <c r="BA38" s="76">
        <v>1</v>
      </c>
      <c r="BB38" s="76">
        <v>0</v>
      </c>
      <c r="BC38" s="76">
        <v>0</v>
      </c>
    </row>
    <row r="39" spans="1:55" s="61" customFormat="1" ht="12" customHeight="1">
      <c r="A39" s="70" t="s">
        <v>200</v>
      </c>
      <c r="B39" s="117" t="s">
        <v>263</v>
      </c>
      <c r="C39" s="70" t="s">
        <v>264</v>
      </c>
      <c r="D39" s="76">
        <f>SUM(E39,+H39,+K39)</f>
        <v>2917</v>
      </c>
      <c r="E39" s="76">
        <f>SUM(F39:G39)</f>
        <v>0</v>
      </c>
      <c r="F39" s="76">
        <v>0</v>
      </c>
      <c r="G39" s="76">
        <v>0</v>
      </c>
      <c r="H39" s="76">
        <f>SUM(I39:J39)</f>
        <v>295</v>
      </c>
      <c r="I39" s="76">
        <v>295</v>
      </c>
      <c r="J39" s="76">
        <v>0</v>
      </c>
      <c r="K39" s="76">
        <f>SUM(L39:M39)</f>
        <v>2622</v>
      </c>
      <c r="L39" s="76">
        <v>0</v>
      </c>
      <c r="M39" s="76">
        <v>2622</v>
      </c>
      <c r="N39" s="76">
        <f>SUM(O39,+V39,+AC39)</f>
        <v>2917</v>
      </c>
      <c r="O39" s="76">
        <f>SUM(P39:U39)</f>
        <v>295</v>
      </c>
      <c r="P39" s="76">
        <v>295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f>SUM(W39:AB39)</f>
        <v>2622</v>
      </c>
      <c r="W39" s="76">
        <v>2622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f>SUM(AD39:AE39)</f>
        <v>0</v>
      </c>
      <c r="AD39" s="76">
        <v>0</v>
      </c>
      <c r="AE39" s="76">
        <v>0</v>
      </c>
      <c r="AF39" s="76">
        <f>SUM(AG39:AI39)</f>
        <v>12</v>
      </c>
      <c r="AG39" s="76">
        <v>12</v>
      </c>
      <c r="AH39" s="76">
        <v>0</v>
      </c>
      <c r="AI39" s="76">
        <v>0</v>
      </c>
      <c r="AJ39" s="76">
        <f>SUM(AK39:AS39)</f>
        <v>12</v>
      </c>
      <c r="AK39" s="76">
        <v>0</v>
      </c>
      <c r="AL39" s="76">
        <v>0</v>
      </c>
      <c r="AM39" s="76">
        <v>0</v>
      </c>
      <c r="AN39" s="76">
        <v>0</v>
      </c>
      <c r="AO39" s="76">
        <v>0</v>
      </c>
      <c r="AP39" s="76">
        <v>0</v>
      </c>
      <c r="AQ39" s="76">
        <v>0</v>
      </c>
      <c r="AR39" s="76">
        <v>0</v>
      </c>
      <c r="AS39" s="76">
        <v>12</v>
      </c>
      <c r="AT39" s="76">
        <f>SUM(AU39:AY39)</f>
        <v>0</v>
      </c>
      <c r="AU39" s="76">
        <v>0</v>
      </c>
      <c r="AV39" s="76">
        <v>0</v>
      </c>
      <c r="AW39" s="76">
        <v>0</v>
      </c>
      <c r="AX39" s="76">
        <v>0</v>
      </c>
      <c r="AY39" s="76">
        <v>0</v>
      </c>
      <c r="AZ39" s="76">
        <f>SUM(BA39:BC39)</f>
        <v>0</v>
      </c>
      <c r="BA39" s="76">
        <v>0</v>
      </c>
      <c r="BB39" s="76">
        <v>0</v>
      </c>
      <c r="BC39" s="76">
        <v>0</v>
      </c>
    </row>
    <row r="40" spans="1:55" s="61" customFormat="1" ht="12" customHeight="1">
      <c r="A40" s="70" t="s">
        <v>200</v>
      </c>
      <c r="B40" s="117" t="s">
        <v>265</v>
      </c>
      <c r="C40" s="70" t="s">
        <v>266</v>
      </c>
      <c r="D40" s="76">
        <f>SUM(E40,+H40,+K40)</f>
        <v>3678</v>
      </c>
      <c r="E40" s="76">
        <f>SUM(F40:G40)</f>
        <v>0</v>
      </c>
      <c r="F40" s="76">
        <v>0</v>
      </c>
      <c r="G40" s="76">
        <v>0</v>
      </c>
      <c r="H40" s="76">
        <f>SUM(I40:J40)</f>
        <v>833</v>
      </c>
      <c r="I40" s="76">
        <v>833</v>
      </c>
      <c r="J40" s="76">
        <v>0</v>
      </c>
      <c r="K40" s="76">
        <f>SUM(L40:M40)</f>
        <v>2845</v>
      </c>
      <c r="L40" s="76">
        <v>0</v>
      </c>
      <c r="M40" s="76">
        <v>2845</v>
      </c>
      <c r="N40" s="76">
        <f>SUM(O40,+V40,+AC40)</f>
        <v>3678</v>
      </c>
      <c r="O40" s="76">
        <f>SUM(P40:U40)</f>
        <v>833</v>
      </c>
      <c r="P40" s="76">
        <v>833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f>SUM(W40:AB40)</f>
        <v>2845</v>
      </c>
      <c r="W40" s="76">
        <v>2845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f>SUM(AD40:AE40)</f>
        <v>0</v>
      </c>
      <c r="AD40" s="76">
        <v>0</v>
      </c>
      <c r="AE40" s="76">
        <v>0</v>
      </c>
      <c r="AF40" s="76">
        <f>SUM(AG40:AI40)</f>
        <v>15</v>
      </c>
      <c r="AG40" s="76">
        <v>15</v>
      </c>
      <c r="AH40" s="76">
        <v>0</v>
      </c>
      <c r="AI40" s="76">
        <v>0</v>
      </c>
      <c r="AJ40" s="76">
        <f>SUM(AK40:AS40)</f>
        <v>15</v>
      </c>
      <c r="AK40" s="76">
        <v>0</v>
      </c>
      <c r="AL40" s="76">
        <v>0</v>
      </c>
      <c r="AM40" s="76">
        <v>0</v>
      </c>
      <c r="AN40" s="76">
        <v>0</v>
      </c>
      <c r="AO40" s="76">
        <v>0</v>
      </c>
      <c r="AP40" s="76">
        <v>0</v>
      </c>
      <c r="AQ40" s="76">
        <v>0</v>
      </c>
      <c r="AR40" s="76">
        <v>0</v>
      </c>
      <c r="AS40" s="76">
        <v>15</v>
      </c>
      <c r="AT40" s="76">
        <f>SUM(AU40:AY40)</f>
        <v>0</v>
      </c>
      <c r="AU40" s="76">
        <v>0</v>
      </c>
      <c r="AV40" s="76">
        <v>0</v>
      </c>
      <c r="AW40" s="76">
        <v>0</v>
      </c>
      <c r="AX40" s="76">
        <v>0</v>
      </c>
      <c r="AY40" s="76">
        <v>0</v>
      </c>
      <c r="AZ40" s="76">
        <f>SUM(BA40:BC40)</f>
        <v>0</v>
      </c>
      <c r="BA40" s="76">
        <v>0</v>
      </c>
      <c r="BB40" s="76">
        <v>0</v>
      </c>
      <c r="BC40" s="76">
        <v>0</v>
      </c>
    </row>
    <row r="41" spans="1:55" s="61" customFormat="1" ht="12" customHeight="1">
      <c r="A41" s="70" t="s">
        <v>200</v>
      </c>
      <c r="B41" s="117" t="s">
        <v>267</v>
      </c>
      <c r="C41" s="70" t="s">
        <v>268</v>
      </c>
      <c r="D41" s="76">
        <f>SUM(E41,+H41,+K41)</f>
        <v>14180</v>
      </c>
      <c r="E41" s="76">
        <f>SUM(F41:G41)</f>
        <v>0</v>
      </c>
      <c r="F41" s="76">
        <v>0</v>
      </c>
      <c r="G41" s="76">
        <v>0</v>
      </c>
      <c r="H41" s="76">
        <f>SUM(I41:J41)</f>
        <v>0</v>
      </c>
      <c r="I41" s="76">
        <v>0</v>
      </c>
      <c r="J41" s="76">
        <v>0</v>
      </c>
      <c r="K41" s="76">
        <f>SUM(L41:M41)</f>
        <v>14180</v>
      </c>
      <c r="L41" s="76">
        <v>2450</v>
      </c>
      <c r="M41" s="76">
        <v>11730</v>
      </c>
      <c r="N41" s="76">
        <f>SUM(O41,+V41,+AC41)</f>
        <v>14180</v>
      </c>
      <c r="O41" s="76">
        <f>SUM(P41:U41)</f>
        <v>2450</v>
      </c>
      <c r="P41" s="76">
        <v>2450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f>SUM(W41:AB41)</f>
        <v>11730</v>
      </c>
      <c r="W41" s="76">
        <v>11730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f>SUM(AD41:AE41)</f>
        <v>0</v>
      </c>
      <c r="AD41" s="76">
        <v>0</v>
      </c>
      <c r="AE41" s="76">
        <v>0</v>
      </c>
      <c r="AF41" s="76">
        <f>SUM(AG41:AI41)</f>
        <v>143</v>
      </c>
      <c r="AG41" s="76">
        <v>143</v>
      </c>
      <c r="AH41" s="76">
        <v>0</v>
      </c>
      <c r="AI41" s="76">
        <v>0</v>
      </c>
      <c r="AJ41" s="76">
        <f>SUM(AK41:AS41)</f>
        <v>143</v>
      </c>
      <c r="AK41" s="76">
        <v>0</v>
      </c>
      <c r="AL41" s="76">
        <v>0</v>
      </c>
      <c r="AM41" s="76">
        <v>0</v>
      </c>
      <c r="AN41" s="76">
        <v>0</v>
      </c>
      <c r="AO41" s="76">
        <v>0</v>
      </c>
      <c r="AP41" s="76">
        <v>0</v>
      </c>
      <c r="AQ41" s="76">
        <v>0</v>
      </c>
      <c r="AR41" s="76">
        <v>143</v>
      </c>
      <c r="AS41" s="76">
        <v>0</v>
      </c>
      <c r="AT41" s="76">
        <f>SUM(AU41:AY41)</f>
        <v>0</v>
      </c>
      <c r="AU41" s="76">
        <v>0</v>
      </c>
      <c r="AV41" s="76">
        <v>0</v>
      </c>
      <c r="AW41" s="76">
        <v>0</v>
      </c>
      <c r="AX41" s="76">
        <v>0</v>
      </c>
      <c r="AY41" s="76">
        <v>0</v>
      </c>
      <c r="AZ41" s="76">
        <f>SUM(BA41:BC41)</f>
        <v>0</v>
      </c>
      <c r="BA41" s="76">
        <v>0</v>
      </c>
      <c r="BB41" s="76">
        <v>0</v>
      </c>
      <c r="BC41" s="76">
        <v>0</v>
      </c>
    </row>
    <row r="42" spans="1:55" s="61" customFormat="1" ht="12" customHeight="1">
      <c r="A42" s="70" t="s">
        <v>200</v>
      </c>
      <c r="B42" s="117" t="s">
        <v>269</v>
      </c>
      <c r="C42" s="70" t="s">
        <v>270</v>
      </c>
      <c r="D42" s="76">
        <f>SUM(E42,+H42,+K42)</f>
        <v>11312</v>
      </c>
      <c r="E42" s="76">
        <f>SUM(F42:G42)</f>
        <v>0</v>
      </c>
      <c r="F42" s="76">
        <v>0</v>
      </c>
      <c r="G42" s="76">
        <v>0</v>
      </c>
      <c r="H42" s="76">
        <f>SUM(I42:J42)</f>
        <v>936</v>
      </c>
      <c r="I42" s="76">
        <v>0</v>
      </c>
      <c r="J42" s="76">
        <v>936</v>
      </c>
      <c r="K42" s="76">
        <f>SUM(L42:M42)</f>
        <v>10376</v>
      </c>
      <c r="L42" s="76">
        <v>2299</v>
      </c>
      <c r="M42" s="76">
        <v>8077</v>
      </c>
      <c r="N42" s="76">
        <f>SUM(O42,+V42,+AC42)</f>
        <v>11312</v>
      </c>
      <c r="O42" s="76">
        <f>SUM(P42:U42)</f>
        <v>2299</v>
      </c>
      <c r="P42" s="76">
        <v>2299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f>SUM(W42:AB42)</f>
        <v>9013</v>
      </c>
      <c r="W42" s="76">
        <v>9013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f>SUM(AD42:AE42)</f>
        <v>0</v>
      </c>
      <c r="AD42" s="76">
        <v>0</v>
      </c>
      <c r="AE42" s="76">
        <v>0</v>
      </c>
      <c r="AF42" s="76">
        <f>SUM(AG42:AI42)</f>
        <v>64</v>
      </c>
      <c r="AG42" s="76">
        <v>64</v>
      </c>
      <c r="AH42" s="76">
        <v>0</v>
      </c>
      <c r="AI42" s="76">
        <v>0</v>
      </c>
      <c r="AJ42" s="76">
        <f>SUM(AK42:AS42)</f>
        <v>64</v>
      </c>
      <c r="AK42" s="76">
        <v>0</v>
      </c>
      <c r="AL42" s="76">
        <v>0</v>
      </c>
      <c r="AM42" s="76">
        <v>0</v>
      </c>
      <c r="AN42" s="76">
        <v>0</v>
      </c>
      <c r="AO42" s="76">
        <v>0</v>
      </c>
      <c r="AP42" s="76">
        <v>0</v>
      </c>
      <c r="AQ42" s="76">
        <v>0</v>
      </c>
      <c r="AR42" s="76">
        <v>64</v>
      </c>
      <c r="AS42" s="76">
        <v>0</v>
      </c>
      <c r="AT42" s="76">
        <f>SUM(AU42:AY42)</f>
        <v>0</v>
      </c>
      <c r="AU42" s="76">
        <v>0</v>
      </c>
      <c r="AV42" s="76">
        <v>0</v>
      </c>
      <c r="AW42" s="76">
        <v>0</v>
      </c>
      <c r="AX42" s="76">
        <v>0</v>
      </c>
      <c r="AY42" s="76">
        <v>0</v>
      </c>
      <c r="AZ42" s="76">
        <f>SUM(BA42:BC42)</f>
        <v>0</v>
      </c>
      <c r="BA42" s="76">
        <v>0</v>
      </c>
      <c r="BB42" s="76">
        <v>0</v>
      </c>
      <c r="BC42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271</v>
      </c>
      <c r="C2" s="46" t="s">
        <v>86</v>
      </c>
      <c r="D2" s="187" t="s">
        <v>272</v>
      </c>
      <c r="E2" s="3"/>
      <c r="F2" s="3"/>
      <c r="G2" s="3"/>
      <c r="H2" s="3"/>
      <c r="I2" s="3"/>
      <c r="J2" s="3"/>
      <c r="K2" s="3"/>
      <c r="L2" s="3" t="str">
        <f>LEFT(C2,2)</f>
        <v>10</v>
      </c>
      <c r="M2" s="3" t="str">
        <f>IF(L2&lt;&gt;"",VLOOKUP(L2,$AI$6:$AJ$52,2,FALSE),"-")</f>
        <v>群馬県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273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274</v>
      </c>
      <c r="G6" s="150"/>
      <c r="H6" s="39" t="s">
        <v>275</v>
      </c>
      <c r="I6" s="39" t="s">
        <v>276</v>
      </c>
      <c r="J6" s="39" t="s">
        <v>277</v>
      </c>
      <c r="K6" s="5" t="s">
        <v>278</v>
      </c>
      <c r="L6" s="16" t="s">
        <v>279</v>
      </c>
      <c r="M6" s="40" t="s">
        <v>280</v>
      </c>
      <c r="AF6" s="11">
        <f>+'水洗化人口等'!B6</f>
        <v>0</v>
      </c>
      <c r="AG6" s="11">
        <v>6</v>
      </c>
      <c r="AI6" s="43" t="s">
        <v>281</v>
      </c>
      <c r="AJ6" s="3" t="s">
        <v>53</v>
      </c>
    </row>
    <row r="7" spans="2:36" ht="16.5" customHeight="1">
      <c r="B7" s="151" t="s">
        <v>282</v>
      </c>
      <c r="C7" s="6" t="s">
        <v>283</v>
      </c>
      <c r="D7" s="17">
        <f>AD7</f>
        <v>167487</v>
      </c>
      <c r="F7" s="188" t="s">
        <v>284</v>
      </c>
      <c r="G7" s="7" t="s">
        <v>176</v>
      </c>
      <c r="H7" s="18">
        <f>AD14</f>
        <v>118976</v>
      </c>
      <c r="I7" s="18">
        <f>AD24</f>
        <v>377542</v>
      </c>
      <c r="J7" s="18">
        <f>SUM(H7:I7)</f>
        <v>496518</v>
      </c>
      <c r="K7" s="19">
        <f>IF(J$13&gt;0,J7/J$13,0)</f>
        <v>0.9647345473198256</v>
      </c>
      <c r="L7" s="20">
        <f>AD34</f>
        <v>3971</v>
      </c>
      <c r="M7" s="21">
        <f>AD37</f>
        <v>160</v>
      </c>
      <c r="AA7" s="4" t="s">
        <v>283</v>
      </c>
      <c r="AB7" s="47" t="s">
        <v>285</v>
      </c>
      <c r="AC7" s="47" t="s">
        <v>286</v>
      </c>
      <c r="AD7" s="11">
        <f ca="1">IF(AD$2=0,INDIRECT(AB7&amp;"!"&amp;AC7&amp;$AG$2),0)</f>
        <v>167487</v>
      </c>
      <c r="AF7" s="43" t="str">
        <f>+'水洗化人口等'!B7</f>
        <v>10000</v>
      </c>
      <c r="AG7" s="11">
        <v>7</v>
      </c>
      <c r="AI7" s="43" t="s">
        <v>287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282</v>
      </c>
      <c r="F8" s="159"/>
      <c r="G8" s="7" t="s">
        <v>178</v>
      </c>
      <c r="H8" s="18">
        <f>AD15</f>
        <v>0</v>
      </c>
      <c r="I8" s="18">
        <f>AD25</f>
        <v>15238</v>
      </c>
      <c r="J8" s="18">
        <f>SUM(H8:I8)</f>
        <v>15238</v>
      </c>
      <c r="K8" s="19">
        <f>IF(J$13&gt;0,J8/J$13,0)</f>
        <v>0.029607436250165153</v>
      </c>
      <c r="L8" s="20">
        <f>AD35</f>
        <v>0</v>
      </c>
      <c r="M8" s="21">
        <f>AD38</f>
        <v>15238</v>
      </c>
      <c r="AA8" s="4" t="s">
        <v>69</v>
      </c>
      <c r="AB8" s="47" t="s">
        <v>285</v>
      </c>
      <c r="AC8" s="47" t="s">
        <v>288</v>
      </c>
      <c r="AD8" s="11">
        <f ca="1">IF(AD$2=0,INDIRECT(AB8&amp;"!"&amp;AC8&amp;$AG$2),0)</f>
        <v>282</v>
      </c>
      <c r="AF8" s="43" t="str">
        <f>+'水洗化人口等'!B8</f>
        <v>10201</v>
      </c>
      <c r="AG8" s="11">
        <v>8</v>
      </c>
      <c r="AI8" s="43" t="s">
        <v>289</v>
      </c>
      <c r="AJ8" s="3" t="s">
        <v>51</v>
      </c>
    </row>
    <row r="9" spans="2:36" ht="16.5" customHeight="1">
      <c r="B9" s="153"/>
      <c r="C9" s="8" t="s">
        <v>290</v>
      </c>
      <c r="D9" s="23">
        <f>SUM(D7:D8)</f>
        <v>167769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291</v>
      </c>
      <c r="AB9" s="47" t="s">
        <v>285</v>
      </c>
      <c r="AC9" s="47" t="s">
        <v>292</v>
      </c>
      <c r="AD9" s="11">
        <f ca="1">IF(AD$2=0,INDIRECT(AB9&amp;"!"&amp;AC9&amp;$AG$2),0)</f>
        <v>874279</v>
      </c>
      <c r="AF9" s="43" t="str">
        <f>+'水洗化人口等'!B9</f>
        <v>10202</v>
      </c>
      <c r="AG9" s="11">
        <v>9</v>
      </c>
      <c r="AI9" s="43" t="s">
        <v>293</v>
      </c>
      <c r="AJ9" s="3" t="s">
        <v>50</v>
      </c>
    </row>
    <row r="10" spans="2:36" ht="16.5" customHeight="1">
      <c r="B10" s="154" t="s">
        <v>294</v>
      </c>
      <c r="C10" s="189" t="s">
        <v>291</v>
      </c>
      <c r="D10" s="22">
        <f>AD9</f>
        <v>874279</v>
      </c>
      <c r="F10" s="159"/>
      <c r="G10" s="7" t="s">
        <v>192</v>
      </c>
      <c r="H10" s="18">
        <f>AD17</f>
        <v>0</v>
      </c>
      <c r="I10" s="18">
        <f>AD27</f>
        <v>284</v>
      </c>
      <c r="J10" s="18">
        <f>SUM(H10:I10)</f>
        <v>284</v>
      </c>
      <c r="K10" s="19">
        <f>IF(J$13&gt;0,J10/J$13,0)</f>
        <v>0.0005518120419377152</v>
      </c>
      <c r="L10" s="24" t="s">
        <v>295</v>
      </c>
      <c r="M10" s="25" t="s">
        <v>295</v>
      </c>
      <c r="AA10" s="4" t="s">
        <v>296</v>
      </c>
      <c r="AB10" s="47" t="s">
        <v>285</v>
      </c>
      <c r="AC10" s="47" t="s">
        <v>297</v>
      </c>
      <c r="AD10" s="11">
        <f ca="1">IF(AD$2=0,INDIRECT(AB10&amp;"!"&amp;AC10&amp;$AG$2),0)</f>
        <v>27096</v>
      </c>
      <c r="AF10" s="43" t="str">
        <f>+'水洗化人口等'!B10</f>
        <v>10203</v>
      </c>
      <c r="AG10" s="11">
        <v>10</v>
      </c>
      <c r="AI10" s="43" t="s">
        <v>298</v>
      </c>
      <c r="AJ10" s="3" t="s">
        <v>49</v>
      </c>
    </row>
    <row r="11" spans="2:36" ht="16.5" customHeight="1">
      <c r="B11" s="155"/>
      <c r="C11" s="7" t="s">
        <v>296</v>
      </c>
      <c r="D11" s="22">
        <f>AD10</f>
        <v>27096</v>
      </c>
      <c r="F11" s="159"/>
      <c r="G11" s="7" t="s">
        <v>194</v>
      </c>
      <c r="H11" s="18">
        <f>AD18</f>
        <v>0</v>
      </c>
      <c r="I11" s="18">
        <f>AD28</f>
        <v>923</v>
      </c>
      <c r="J11" s="18">
        <f>SUM(H11:I11)</f>
        <v>923</v>
      </c>
      <c r="K11" s="19">
        <f>IF(J$13&gt;0,J11/J$13,0)</f>
        <v>0.0017933891362975744</v>
      </c>
      <c r="L11" s="24" t="s">
        <v>295</v>
      </c>
      <c r="M11" s="25" t="s">
        <v>295</v>
      </c>
      <c r="AA11" s="4" t="s">
        <v>299</v>
      </c>
      <c r="AB11" s="47" t="s">
        <v>285</v>
      </c>
      <c r="AC11" s="47" t="s">
        <v>300</v>
      </c>
      <c r="AD11" s="11">
        <f ca="1">IF(AD$2=0,INDIRECT(AB11&amp;"!"&amp;AC11&amp;$AG$2),0)</f>
        <v>937759</v>
      </c>
      <c r="AF11" s="43" t="str">
        <f>+'水洗化人口等'!B11</f>
        <v>10204</v>
      </c>
      <c r="AG11" s="11">
        <v>11</v>
      </c>
      <c r="AI11" s="43" t="s">
        <v>301</v>
      </c>
      <c r="AJ11" s="3" t="s">
        <v>48</v>
      </c>
    </row>
    <row r="12" spans="2:36" ht="16.5" customHeight="1">
      <c r="B12" s="155"/>
      <c r="C12" s="7" t="s">
        <v>299</v>
      </c>
      <c r="D12" s="22">
        <f>AD11</f>
        <v>937759</v>
      </c>
      <c r="F12" s="159"/>
      <c r="G12" s="7" t="s">
        <v>196</v>
      </c>
      <c r="H12" s="18">
        <f>AD19</f>
        <v>0</v>
      </c>
      <c r="I12" s="18">
        <f>AD29</f>
        <v>1705</v>
      </c>
      <c r="J12" s="18">
        <f>SUM(H12:I12)</f>
        <v>1705</v>
      </c>
      <c r="K12" s="19">
        <f>IF(J$13&gt;0,J12/J$13,0)</f>
        <v>0.003312815251773959</v>
      </c>
      <c r="L12" s="24" t="s">
        <v>295</v>
      </c>
      <c r="M12" s="25" t="s">
        <v>295</v>
      </c>
      <c r="AA12" s="4" t="s">
        <v>302</v>
      </c>
      <c r="AB12" s="47" t="s">
        <v>285</v>
      </c>
      <c r="AC12" s="47" t="s">
        <v>303</v>
      </c>
      <c r="AD12" s="11">
        <f ca="1">IF(AD$2=0,INDIRECT(AB12&amp;"!"&amp;AC12&amp;$AG$2),0)</f>
        <v>374865</v>
      </c>
      <c r="AF12" s="43" t="str">
        <f>+'水洗化人口等'!B12</f>
        <v>10205</v>
      </c>
      <c r="AG12" s="11">
        <v>12</v>
      </c>
      <c r="AI12" s="43" t="s">
        <v>304</v>
      </c>
      <c r="AJ12" s="3" t="s">
        <v>47</v>
      </c>
    </row>
    <row r="13" spans="2:36" ht="16.5" customHeight="1">
      <c r="B13" s="156"/>
      <c r="C13" s="8" t="s">
        <v>290</v>
      </c>
      <c r="D13" s="23">
        <f>SUM(D10:D12)</f>
        <v>1839134</v>
      </c>
      <c r="F13" s="160"/>
      <c r="G13" s="7" t="s">
        <v>290</v>
      </c>
      <c r="H13" s="18">
        <f>SUM(H7:H12)</f>
        <v>118976</v>
      </c>
      <c r="I13" s="18">
        <f>SUM(I7:I12)</f>
        <v>395692</v>
      </c>
      <c r="J13" s="18">
        <f>SUM(J7:J12)</f>
        <v>514668</v>
      </c>
      <c r="K13" s="19">
        <v>1</v>
      </c>
      <c r="L13" s="24" t="s">
        <v>295</v>
      </c>
      <c r="M13" s="25" t="s">
        <v>295</v>
      </c>
      <c r="AA13" s="4" t="s">
        <v>60</v>
      </c>
      <c r="AB13" s="47" t="s">
        <v>285</v>
      </c>
      <c r="AC13" s="47" t="s">
        <v>305</v>
      </c>
      <c r="AD13" s="11">
        <f ca="1">IF(AD$2=0,INDIRECT(AB13&amp;"!"&amp;AC13&amp;$AG$2),0)</f>
        <v>45148</v>
      </c>
      <c r="AF13" s="43" t="str">
        <f>+'水洗化人口等'!B13</f>
        <v>10206</v>
      </c>
      <c r="AG13" s="11">
        <v>13</v>
      </c>
      <c r="AI13" s="43" t="s">
        <v>306</v>
      </c>
      <c r="AJ13" s="3" t="s">
        <v>46</v>
      </c>
    </row>
    <row r="14" spans="2:36" ht="16.5" customHeight="1" thickBot="1">
      <c r="B14" s="157" t="s">
        <v>307</v>
      </c>
      <c r="C14" s="158"/>
      <c r="D14" s="26">
        <f>SUM(D9,D13)</f>
        <v>2006903</v>
      </c>
      <c r="F14" s="161" t="s">
        <v>308</v>
      </c>
      <c r="G14" s="162"/>
      <c r="H14" s="18">
        <f>AD20</f>
        <v>163</v>
      </c>
      <c r="I14" s="18">
        <f>AD30</f>
        <v>0</v>
      </c>
      <c r="J14" s="18">
        <f>SUM(H14:I14)</f>
        <v>163</v>
      </c>
      <c r="K14" s="27" t="s">
        <v>295</v>
      </c>
      <c r="L14" s="24" t="s">
        <v>295</v>
      </c>
      <c r="M14" s="25" t="s">
        <v>295</v>
      </c>
      <c r="AA14" s="4" t="s">
        <v>176</v>
      </c>
      <c r="AB14" s="47" t="s">
        <v>309</v>
      </c>
      <c r="AC14" s="47" t="s">
        <v>303</v>
      </c>
      <c r="AD14" s="11">
        <f ca="1">IF(AD$2=0,INDIRECT(AB14&amp;"!"&amp;AC14&amp;$AG$2),0)</f>
        <v>118976</v>
      </c>
      <c r="AF14" s="43" t="str">
        <f>+'水洗化人口等'!B14</f>
        <v>10207</v>
      </c>
      <c r="AG14" s="11">
        <v>14</v>
      </c>
      <c r="AI14" s="43" t="s">
        <v>310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45148</v>
      </c>
      <c r="F15" s="157" t="s">
        <v>54</v>
      </c>
      <c r="G15" s="158"/>
      <c r="H15" s="28">
        <f>SUM(H13:H14)</f>
        <v>119139</v>
      </c>
      <c r="I15" s="28">
        <f>SUM(I13:I14)</f>
        <v>395692</v>
      </c>
      <c r="J15" s="28">
        <f>SUM(J13:J14)</f>
        <v>514831</v>
      </c>
      <c r="K15" s="29" t="s">
        <v>295</v>
      </c>
      <c r="L15" s="30">
        <f>SUM(L7:L9)</f>
        <v>3971</v>
      </c>
      <c r="M15" s="31">
        <f>SUM(M7:M9)</f>
        <v>15398</v>
      </c>
      <c r="AA15" s="4" t="s">
        <v>178</v>
      </c>
      <c r="AB15" s="47" t="s">
        <v>309</v>
      </c>
      <c r="AC15" s="47" t="s">
        <v>311</v>
      </c>
      <c r="AD15" s="11">
        <f ca="1">IF(AD$2=0,INDIRECT(AB15&amp;"!"&amp;AC15&amp;$AG$2),0)</f>
        <v>0</v>
      </c>
      <c r="AF15" s="43" t="str">
        <f>+'水洗化人口等'!B15</f>
        <v>10208</v>
      </c>
      <c r="AG15" s="11">
        <v>15</v>
      </c>
      <c r="AI15" s="43" t="s">
        <v>312</v>
      </c>
      <c r="AJ15" s="3" t="s">
        <v>44</v>
      </c>
    </row>
    <row r="16" spans="2:36" ht="16.5" customHeight="1" thickBot="1">
      <c r="B16" s="190" t="s">
        <v>313</v>
      </c>
      <c r="AA16" s="4" t="s">
        <v>1</v>
      </c>
      <c r="AB16" s="47" t="s">
        <v>309</v>
      </c>
      <c r="AC16" s="47" t="s">
        <v>305</v>
      </c>
      <c r="AD16" s="11">
        <f ca="1">IF(AD$2=0,INDIRECT(AB16&amp;"!"&amp;AC16&amp;$AG$2),0)</f>
        <v>0</v>
      </c>
      <c r="AF16" s="43" t="str">
        <f>+'水洗化人口等'!B16</f>
        <v>10209</v>
      </c>
      <c r="AG16" s="11">
        <v>16</v>
      </c>
      <c r="AI16" s="43" t="s">
        <v>314</v>
      </c>
      <c r="AJ16" s="3" t="s">
        <v>43</v>
      </c>
    </row>
    <row r="17" spans="3:36" ht="16.5" customHeight="1" thickBot="1">
      <c r="C17" s="32">
        <f>AD12</f>
        <v>374865</v>
      </c>
      <c r="D17" s="4" t="s">
        <v>315</v>
      </c>
      <c r="J17" s="15"/>
      <c r="AA17" s="4" t="s">
        <v>192</v>
      </c>
      <c r="AB17" s="47" t="s">
        <v>309</v>
      </c>
      <c r="AC17" s="47" t="s">
        <v>316</v>
      </c>
      <c r="AD17" s="11">
        <f ca="1">IF(AD$2=0,INDIRECT(AB17&amp;"!"&amp;AC17&amp;$AG$2),0)</f>
        <v>0</v>
      </c>
      <c r="AF17" s="43" t="str">
        <f>+'水洗化人口等'!B17</f>
        <v>10210</v>
      </c>
      <c r="AG17" s="11">
        <v>17</v>
      </c>
      <c r="AI17" s="43" t="s">
        <v>317</v>
      </c>
      <c r="AJ17" s="3" t="s">
        <v>42</v>
      </c>
    </row>
    <row r="18" spans="6:36" ht="30" customHeight="1">
      <c r="F18" s="149" t="s">
        <v>318</v>
      </c>
      <c r="G18" s="150"/>
      <c r="H18" s="39" t="s">
        <v>275</v>
      </c>
      <c r="I18" s="39" t="s">
        <v>276</v>
      </c>
      <c r="J18" s="42" t="s">
        <v>277</v>
      </c>
      <c r="AA18" s="4" t="s">
        <v>194</v>
      </c>
      <c r="AB18" s="47" t="s">
        <v>309</v>
      </c>
      <c r="AC18" s="47" t="s">
        <v>319</v>
      </c>
      <c r="AD18" s="11">
        <f ca="1">IF(AD$2=0,INDIRECT(AB18&amp;"!"&amp;AC18&amp;$AG$2),0)</f>
        <v>0</v>
      </c>
      <c r="AF18" s="43" t="str">
        <f>+'水洗化人口等'!B18</f>
        <v>10211</v>
      </c>
      <c r="AG18" s="11">
        <v>18</v>
      </c>
      <c r="AI18" s="43" t="s">
        <v>320</v>
      </c>
      <c r="AJ18" s="3" t="s">
        <v>41</v>
      </c>
    </row>
    <row r="19" spans="3:36" ht="16.5" customHeight="1">
      <c r="C19" s="41" t="s">
        <v>321</v>
      </c>
      <c r="D19" s="10">
        <f>IF(D$14&gt;0,D13/D$14,0)</f>
        <v>0.9164040314853283</v>
      </c>
      <c r="F19" s="161" t="s">
        <v>322</v>
      </c>
      <c r="G19" s="162"/>
      <c r="H19" s="18">
        <f>AD21</f>
        <v>119</v>
      </c>
      <c r="I19" s="18">
        <f>AD31</f>
        <v>628</v>
      </c>
      <c r="J19" s="22">
        <f>SUM(H19:I19)</f>
        <v>747</v>
      </c>
      <c r="AA19" s="4" t="s">
        <v>196</v>
      </c>
      <c r="AB19" s="47" t="s">
        <v>309</v>
      </c>
      <c r="AC19" s="47" t="s">
        <v>323</v>
      </c>
      <c r="AD19" s="11">
        <f ca="1">IF(AD$2=0,INDIRECT(AB19&amp;"!"&amp;AC19&amp;$AG$2),0)</f>
        <v>0</v>
      </c>
      <c r="AF19" s="43" t="str">
        <f>+'水洗化人口等'!B19</f>
        <v>10212</v>
      </c>
      <c r="AG19" s="11">
        <v>19</v>
      </c>
      <c r="AI19" s="43" t="s">
        <v>324</v>
      </c>
      <c r="AJ19" s="3" t="s">
        <v>40</v>
      </c>
    </row>
    <row r="20" spans="3:36" ht="16.5" customHeight="1">
      <c r="C20" s="41" t="s">
        <v>325</v>
      </c>
      <c r="D20" s="10">
        <f>IF(D$14&gt;0,D9/D$14,0)</f>
        <v>0.08359596851467162</v>
      </c>
      <c r="F20" s="161" t="s">
        <v>326</v>
      </c>
      <c r="G20" s="162"/>
      <c r="H20" s="18">
        <f>AD22</f>
        <v>11022</v>
      </c>
      <c r="I20" s="18">
        <f>AD32</f>
        <v>20336</v>
      </c>
      <c r="J20" s="22">
        <f>SUM(H20:I20)</f>
        <v>31358</v>
      </c>
      <c r="AA20" s="4" t="s">
        <v>308</v>
      </c>
      <c r="AB20" s="47" t="s">
        <v>309</v>
      </c>
      <c r="AC20" s="47" t="s">
        <v>327</v>
      </c>
      <c r="AD20" s="11">
        <f ca="1">IF(AD$2=0,INDIRECT(AB20&amp;"!"&amp;AC20&amp;$AG$2),0)</f>
        <v>163</v>
      </c>
      <c r="AF20" s="43" t="str">
        <f>+'水洗化人口等'!B20</f>
        <v>10344</v>
      </c>
      <c r="AG20" s="11">
        <v>20</v>
      </c>
      <c r="AI20" s="43" t="s">
        <v>328</v>
      </c>
      <c r="AJ20" s="3" t="s">
        <v>39</v>
      </c>
    </row>
    <row r="21" spans="3:36" ht="16.5" customHeight="1">
      <c r="C21" s="41" t="s">
        <v>329</v>
      </c>
      <c r="D21" s="10">
        <f>IF(D$14&gt;0,D10/D$14,0)</f>
        <v>0.43563590268189345</v>
      </c>
      <c r="F21" s="161" t="s">
        <v>330</v>
      </c>
      <c r="G21" s="162"/>
      <c r="H21" s="18">
        <f>AD23</f>
        <v>107835</v>
      </c>
      <c r="I21" s="18">
        <f>AD33</f>
        <v>374728</v>
      </c>
      <c r="J21" s="22">
        <f>SUM(H21:I21)</f>
        <v>482563</v>
      </c>
      <c r="AA21" s="4" t="s">
        <v>322</v>
      </c>
      <c r="AB21" s="47" t="s">
        <v>309</v>
      </c>
      <c r="AC21" s="47" t="s">
        <v>331</v>
      </c>
      <c r="AD21" s="11">
        <f ca="1">IF(AD$2=0,INDIRECT(AB21&amp;"!"&amp;AC21&amp;$AG$2),0)</f>
        <v>119</v>
      </c>
      <c r="AF21" s="43" t="str">
        <f>+'水洗化人口等'!B21</f>
        <v>10345</v>
      </c>
      <c r="AG21" s="11">
        <v>21</v>
      </c>
      <c r="AI21" s="43" t="s">
        <v>332</v>
      </c>
      <c r="AJ21" s="3" t="s">
        <v>38</v>
      </c>
    </row>
    <row r="22" spans="3:36" ht="16.5" customHeight="1" thickBot="1">
      <c r="C22" s="41" t="s">
        <v>333</v>
      </c>
      <c r="D22" s="10">
        <f>IF(D$14&gt;0,D12/D$14,0)</f>
        <v>0.46726672888525256</v>
      </c>
      <c r="F22" s="157" t="s">
        <v>54</v>
      </c>
      <c r="G22" s="158"/>
      <c r="H22" s="28">
        <f>SUM(H19:H21)</f>
        <v>118976</v>
      </c>
      <c r="I22" s="28">
        <f>SUM(I19:I21)</f>
        <v>395692</v>
      </c>
      <c r="J22" s="33">
        <f>SUM(J19:J21)</f>
        <v>514668</v>
      </c>
      <c r="AA22" s="4" t="s">
        <v>326</v>
      </c>
      <c r="AB22" s="47" t="s">
        <v>309</v>
      </c>
      <c r="AC22" s="47" t="s">
        <v>334</v>
      </c>
      <c r="AD22" s="11">
        <f ca="1">IF(AD$2=0,INDIRECT(AB22&amp;"!"&amp;AC22&amp;$AG$2),0)</f>
        <v>11022</v>
      </c>
      <c r="AF22" s="43" t="str">
        <f>+'水洗化人口等'!B22</f>
        <v>10366</v>
      </c>
      <c r="AG22" s="11">
        <v>22</v>
      </c>
      <c r="AI22" s="43" t="s">
        <v>335</v>
      </c>
      <c r="AJ22" s="3" t="s">
        <v>37</v>
      </c>
    </row>
    <row r="23" spans="3:36" ht="16.5" customHeight="1">
      <c r="C23" s="41" t="s">
        <v>336</v>
      </c>
      <c r="D23" s="10">
        <f>IF(D$14&gt;0,C17/D$14,0)</f>
        <v>0.18678780190173616</v>
      </c>
      <c r="F23" s="9"/>
      <c r="J23" s="34"/>
      <c r="AA23" s="4" t="s">
        <v>330</v>
      </c>
      <c r="AB23" s="47" t="s">
        <v>309</v>
      </c>
      <c r="AC23" s="47" t="s">
        <v>337</v>
      </c>
      <c r="AD23" s="11">
        <f ca="1">IF(AD$2=0,INDIRECT(AB23&amp;"!"&amp;AC23&amp;$AG$2),0)</f>
        <v>107835</v>
      </c>
      <c r="AF23" s="43" t="str">
        <f>+'水洗化人口等'!B23</f>
        <v>10367</v>
      </c>
      <c r="AG23" s="11">
        <v>23</v>
      </c>
      <c r="AI23" s="43" t="s">
        <v>338</v>
      </c>
      <c r="AJ23" s="3" t="s">
        <v>36</v>
      </c>
    </row>
    <row r="24" spans="3:36" ht="16.5" customHeight="1" thickBot="1">
      <c r="C24" s="41" t="s">
        <v>339</v>
      </c>
      <c r="D24" s="10">
        <f>IF(D$9&gt;0,D7/D$9,0)</f>
        <v>0.9983191173577955</v>
      </c>
      <c r="J24" s="35" t="s">
        <v>340</v>
      </c>
      <c r="AA24" s="4" t="s">
        <v>176</v>
      </c>
      <c r="AB24" s="47" t="s">
        <v>309</v>
      </c>
      <c r="AC24" s="47" t="s">
        <v>341</v>
      </c>
      <c r="AD24" s="11">
        <f ca="1">IF(AD$2=0,INDIRECT(AB24&amp;"!"&amp;AC24&amp;$AG$2),0)</f>
        <v>377542</v>
      </c>
      <c r="AF24" s="43" t="str">
        <f>+'水洗化人口等'!B24</f>
        <v>10382</v>
      </c>
      <c r="AG24" s="11">
        <v>24</v>
      </c>
      <c r="AI24" s="43" t="s">
        <v>342</v>
      </c>
      <c r="AJ24" s="3" t="s">
        <v>35</v>
      </c>
    </row>
    <row r="25" spans="3:36" ht="16.5" customHeight="1">
      <c r="C25" s="41" t="s">
        <v>343</v>
      </c>
      <c r="D25" s="10">
        <f>IF(D$9&gt;0,D8/D$9,0)</f>
        <v>0.0016808826422044596</v>
      </c>
      <c r="F25" s="176" t="s">
        <v>6</v>
      </c>
      <c r="G25" s="177"/>
      <c r="H25" s="177"/>
      <c r="I25" s="169" t="s">
        <v>344</v>
      </c>
      <c r="J25" s="171" t="s">
        <v>345</v>
      </c>
      <c r="AA25" s="4" t="s">
        <v>178</v>
      </c>
      <c r="AB25" s="47" t="s">
        <v>309</v>
      </c>
      <c r="AC25" s="47" t="s">
        <v>346</v>
      </c>
      <c r="AD25" s="11">
        <f ca="1">IF(AD$2=0,INDIRECT(AB25&amp;"!"&amp;AC25&amp;$AG$2),0)</f>
        <v>15238</v>
      </c>
      <c r="AF25" s="43" t="str">
        <f>+'水洗化人口等'!B25</f>
        <v>10383</v>
      </c>
      <c r="AG25" s="11">
        <v>25</v>
      </c>
      <c r="AI25" s="43" t="s">
        <v>347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309</v>
      </c>
      <c r="AC26" s="47" t="s">
        <v>348</v>
      </c>
      <c r="AD26" s="11">
        <f ca="1">IF(AD$2=0,INDIRECT(AB26&amp;"!"&amp;AC26&amp;$AG$2),0)</f>
        <v>0</v>
      </c>
      <c r="AF26" s="43" t="str">
        <f>+'水洗化人口等'!B26</f>
        <v>10384</v>
      </c>
      <c r="AG26" s="11">
        <v>26</v>
      </c>
      <c r="AI26" s="43" t="s">
        <v>349</v>
      </c>
      <c r="AJ26" s="3" t="s">
        <v>33</v>
      </c>
    </row>
    <row r="27" spans="6:36" ht="16.5" customHeight="1">
      <c r="F27" s="166" t="s">
        <v>181</v>
      </c>
      <c r="G27" s="167"/>
      <c r="H27" s="168"/>
      <c r="I27" s="20">
        <f>AD40</f>
        <v>2076</v>
      </c>
      <c r="J27" s="36">
        <f>AD49</f>
        <v>766</v>
      </c>
      <c r="AA27" s="4" t="s">
        <v>192</v>
      </c>
      <c r="AB27" s="47" t="s">
        <v>309</v>
      </c>
      <c r="AC27" s="47" t="s">
        <v>350</v>
      </c>
      <c r="AD27" s="11">
        <f ca="1">IF(AD$2=0,INDIRECT(AB27&amp;"!"&amp;AC27&amp;$AG$2),0)</f>
        <v>284</v>
      </c>
      <c r="AF27" s="43" t="str">
        <f>+'水洗化人口等'!B27</f>
        <v>10421</v>
      </c>
      <c r="AG27" s="11">
        <v>27</v>
      </c>
      <c r="AI27" s="43" t="s">
        <v>351</v>
      </c>
      <c r="AJ27" s="3" t="s">
        <v>32</v>
      </c>
    </row>
    <row r="28" spans="6:36" ht="16.5" customHeight="1">
      <c r="F28" s="173" t="s">
        <v>352</v>
      </c>
      <c r="G28" s="174"/>
      <c r="H28" s="175"/>
      <c r="I28" s="20">
        <f>AD41</f>
        <v>0</v>
      </c>
      <c r="J28" s="36">
        <f>AD50</f>
        <v>0</v>
      </c>
      <c r="AA28" s="4" t="s">
        <v>194</v>
      </c>
      <c r="AB28" s="47" t="s">
        <v>309</v>
      </c>
      <c r="AC28" s="47" t="s">
        <v>353</v>
      </c>
      <c r="AD28" s="11">
        <f ca="1">IF(AD$2=0,INDIRECT(AB28&amp;"!"&amp;AC28&amp;$AG$2),0)</f>
        <v>923</v>
      </c>
      <c r="AF28" s="43" t="str">
        <f>+'水洗化人口等'!B28</f>
        <v>10424</v>
      </c>
      <c r="AG28" s="11">
        <v>28</v>
      </c>
      <c r="AI28" s="43" t="s">
        <v>354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63</v>
      </c>
      <c r="J29" s="36">
        <f>AD51</f>
        <v>0</v>
      </c>
      <c r="AA29" s="4" t="s">
        <v>196</v>
      </c>
      <c r="AB29" s="47" t="s">
        <v>309</v>
      </c>
      <c r="AC29" s="47" t="s">
        <v>355</v>
      </c>
      <c r="AD29" s="11">
        <f ca="1">IF(AD$2=0,INDIRECT(AB29&amp;"!"&amp;AC29&amp;$AG$2),0)</f>
        <v>1705</v>
      </c>
      <c r="AF29" s="43" t="str">
        <f>+'水洗化人口等'!B29</f>
        <v>10425</v>
      </c>
      <c r="AG29" s="11">
        <v>29</v>
      </c>
      <c r="AI29" s="43" t="s">
        <v>356</v>
      </c>
      <c r="AJ29" s="3" t="s">
        <v>30</v>
      </c>
    </row>
    <row r="30" spans="6:36" ht="16.5" customHeight="1">
      <c r="F30" s="166" t="s">
        <v>178</v>
      </c>
      <c r="G30" s="167"/>
      <c r="H30" s="168"/>
      <c r="I30" s="20">
        <f>AD43</f>
        <v>10</v>
      </c>
      <c r="J30" s="36">
        <f>AD52</f>
        <v>0</v>
      </c>
      <c r="AA30" s="4" t="s">
        <v>308</v>
      </c>
      <c r="AB30" s="47" t="s">
        <v>309</v>
      </c>
      <c r="AC30" s="47" t="s">
        <v>357</v>
      </c>
      <c r="AD30" s="11">
        <f ca="1">IF(AD$2=0,INDIRECT(AB30&amp;"!"&amp;AC30&amp;$AG$2),0)</f>
        <v>0</v>
      </c>
      <c r="AF30" s="43" t="str">
        <f>+'水洗化人口等'!B30</f>
        <v>10426</v>
      </c>
      <c r="AG30" s="11">
        <v>30</v>
      </c>
      <c r="AI30" s="43" t="s">
        <v>358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322</v>
      </c>
      <c r="AB31" s="47" t="s">
        <v>309</v>
      </c>
      <c r="AC31" s="47" t="s">
        <v>286</v>
      </c>
      <c r="AD31" s="11">
        <f ca="1">IF(AD$2=0,INDIRECT(AB31&amp;"!"&amp;AC31&amp;$AG$2),0)</f>
        <v>628</v>
      </c>
      <c r="AF31" s="43" t="str">
        <f>+'水洗化人口等'!B31</f>
        <v>10428</v>
      </c>
      <c r="AG31" s="11">
        <v>31</v>
      </c>
      <c r="AI31" s="43" t="s">
        <v>359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0</v>
      </c>
      <c r="J32" s="25" t="s">
        <v>295</v>
      </c>
      <c r="AA32" s="4" t="s">
        <v>326</v>
      </c>
      <c r="AB32" s="47" t="s">
        <v>309</v>
      </c>
      <c r="AC32" s="47" t="s">
        <v>360</v>
      </c>
      <c r="AD32" s="11">
        <f ca="1">IF(AD$2=0,INDIRECT(AB32&amp;"!"&amp;AC32&amp;$AG$2),0)</f>
        <v>20336</v>
      </c>
      <c r="AF32" s="43" t="str">
        <f>+'水洗化人口等'!B32</f>
        <v>10429</v>
      </c>
      <c r="AG32" s="11">
        <v>32</v>
      </c>
      <c r="AI32" s="43" t="s">
        <v>361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325</v>
      </c>
      <c r="J33" s="25" t="s">
        <v>295</v>
      </c>
      <c r="AA33" s="4" t="s">
        <v>330</v>
      </c>
      <c r="AB33" s="47" t="s">
        <v>309</v>
      </c>
      <c r="AC33" s="47" t="s">
        <v>297</v>
      </c>
      <c r="AD33" s="11">
        <f ca="1">IF(AD$2=0,INDIRECT(AB33&amp;"!"&amp;AC33&amp;$AG$2),0)</f>
        <v>374728</v>
      </c>
      <c r="AF33" s="43" t="str">
        <f>+'水洗化人口等'!B33</f>
        <v>10443</v>
      </c>
      <c r="AG33" s="11">
        <v>33</v>
      </c>
      <c r="AI33" s="43" t="s">
        <v>362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337</v>
      </c>
      <c r="J34" s="25" t="s">
        <v>295</v>
      </c>
      <c r="AA34" s="4" t="s">
        <v>176</v>
      </c>
      <c r="AB34" s="47" t="s">
        <v>309</v>
      </c>
      <c r="AC34" s="47" t="s">
        <v>363</v>
      </c>
      <c r="AD34" s="47">
        <f ca="1">IF(AD$2=0,INDIRECT(AB34&amp;"!"&amp;AC34&amp;$AG$2),0)</f>
        <v>3971</v>
      </c>
      <c r="AF34" s="43" t="str">
        <f>+'水洗化人口等'!B34</f>
        <v>10444</v>
      </c>
      <c r="AG34" s="11">
        <v>34</v>
      </c>
      <c r="AI34" s="43" t="s">
        <v>364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2470</v>
      </c>
      <c r="J35" s="25" t="s">
        <v>295</v>
      </c>
      <c r="AA35" s="4" t="s">
        <v>178</v>
      </c>
      <c r="AB35" s="47" t="s">
        <v>309</v>
      </c>
      <c r="AC35" s="47" t="s">
        <v>365</v>
      </c>
      <c r="AD35" s="47">
        <f ca="1">IF(AD$2=0,INDIRECT(AB35&amp;"!"&amp;AC35&amp;$AG$2),0)</f>
        <v>0</v>
      </c>
      <c r="AF35" s="43" t="str">
        <f>+'水洗化人口等'!B35</f>
        <v>10448</v>
      </c>
      <c r="AG35" s="11">
        <v>35</v>
      </c>
      <c r="AI35" s="43" t="s">
        <v>366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5281</v>
      </c>
      <c r="J36" s="38">
        <f>SUM(J27:J31)</f>
        <v>766</v>
      </c>
      <c r="AA36" s="4" t="s">
        <v>1</v>
      </c>
      <c r="AB36" s="47" t="s">
        <v>309</v>
      </c>
      <c r="AC36" s="47" t="s">
        <v>367</v>
      </c>
      <c r="AD36" s="47">
        <f ca="1">IF(AD$2=0,INDIRECT(AB36&amp;"!"&amp;AC36&amp;$AG$2),0)</f>
        <v>0</v>
      </c>
      <c r="AF36" s="43" t="str">
        <f>+'水洗化人口等'!B36</f>
        <v>10449</v>
      </c>
      <c r="AG36" s="11">
        <v>36</v>
      </c>
      <c r="AI36" s="43" t="s">
        <v>368</v>
      </c>
      <c r="AJ36" s="3" t="s">
        <v>23</v>
      </c>
    </row>
    <row r="37" spans="27:36" ht="13.5">
      <c r="AA37" s="4" t="s">
        <v>176</v>
      </c>
      <c r="AB37" s="47" t="s">
        <v>309</v>
      </c>
      <c r="AC37" s="47" t="s">
        <v>369</v>
      </c>
      <c r="AD37" s="47">
        <f ca="1">IF(AD$2=0,INDIRECT(AB37&amp;"!"&amp;AC37&amp;$AG$2),0)</f>
        <v>160</v>
      </c>
      <c r="AF37" s="43" t="str">
        <f>+'水洗化人口等'!B37</f>
        <v>10464</v>
      </c>
      <c r="AG37" s="11">
        <v>37</v>
      </c>
      <c r="AI37" s="43" t="s">
        <v>370</v>
      </c>
      <c r="AJ37" s="3" t="s">
        <v>22</v>
      </c>
    </row>
    <row r="38" spans="27:36" ht="13.5" hidden="1">
      <c r="AA38" s="4" t="s">
        <v>178</v>
      </c>
      <c r="AB38" s="47" t="s">
        <v>309</v>
      </c>
      <c r="AC38" s="47" t="s">
        <v>371</v>
      </c>
      <c r="AD38" s="47">
        <f ca="1">IF(AD$2=0,INDIRECT(AB38&amp;"!"&amp;AC38&amp;$AG$2),0)</f>
        <v>15238</v>
      </c>
      <c r="AF38" s="43" t="str">
        <f>+'水洗化人口等'!B38</f>
        <v>10521</v>
      </c>
      <c r="AG38" s="11">
        <v>38</v>
      </c>
      <c r="AI38" s="43" t="s">
        <v>372</v>
      </c>
      <c r="AJ38" s="3" t="s">
        <v>21</v>
      </c>
    </row>
    <row r="39" spans="27:36" ht="13.5" hidden="1">
      <c r="AA39" s="4" t="s">
        <v>1</v>
      </c>
      <c r="AB39" s="47" t="s">
        <v>309</v>
      </c>
      <c r="AC39" s="47" t="s">
        <v>373</v>
      </c>
      <c r="AD39" s="47">
        <f ca="1">IF(AD$2=0,INDIRECT(AB39&amp;"!"&amp;AC39&amp;$AG$2),0)</f>
        <v>0</v>
      </c>
      <c r="AF39" s="43" t="str">
        <f>+'水洗化人口等'!B39</f>
        <v>10522</v>
      </c>
      <c r="AG39" s="11">
        <v>39</v>
      </c>
      <c r="AI39" s="43" t="s">
        <v>374</v>
      </c>
      <c r="AJ39" s="3" t="s">
        <v>20</v>
      </c>
    </row>
    <row r="40" spans="27:36" ht="13.5" hidden="1">
      <c r="AA40" s="4" t="s">
        <v>181</v>
      </c>
      <c r="AB40" s="47" t="s">
        <v>309</v>
      </c>
      <c r="AC40" s="47" t="s">
        <v>375</v>
      </c>
      <c r="AD40" s="47">
        <f ca="1">IF(AD$2=0,INDIRECT(AB40&amp;"!"&amp;AC40&amp;$AG$2),0)</f>
        <v>2076</v>
      </c>
      <c r="AF40" s="43" t="str">
        <f>+'水洗化人口等'!B40</f>
        <v>10523</v>
      </c>
      <c r="AG40" s="11">
        <v>40</v>
      </c>
      <c r="AI40" s="43" t="s">
        <v>376</v>
      </c>
      <c r="AJ40" s="3" t="s">
        <v>19</v>
      </c>
    </row>
    <row r="41" spans="27:36" ht="13.5" hidden="1">
      <c r="AA41" s="4" t="s">
        <v>352</v>
      </c>
      <c r="AB41" s="47" t="s">
        <v>309</v>
      </c>
      <c r="AC41" s="47" t="s">
        <v>377</v>
      </c>
      <c r="AD41" s="47">
        <f ca="1">IF(AD$2=0,INDIRECT(AB41&amp;"!"&amp;AC41&amp;$AG$2),0)</f>
        <v>0</v>
      </c>
      <c r="AF41" s="43" t="str">
        <f>+'水洗化人口等'!B41</f>
        <v>10524</v>
      </c>
      <c r="AG41" s="11">
        <v>41</v>
      </c>
      <c r="AI41" s="43" t="s">
        <v>378</v>
      </c>
      <c r="AJ41" s="3" t="s">
        <v>18</v>
      </c>
    </row>
    <row r="42" spans="27:36" ht="13.5" hidden="1">
      <c r="AA42" s="4" t="s">
        <v>0</v>
      </c>
      <c r="AB42" s="47" t="s">
        <v>309</v>
      </c>
      <c r="AC42" s="47" t="s">
        <v>379</v>
      </c>
      <c r="AD42" s="47">
        <f ca="1">IF(AD$2=0,INDIRECT(AB42&amp;"!"&amp;AC42&amp;$AG$2),0)</f>
        <v>63</v>
      </c>
      <c r="AF42" s="43" t="str">
        <f>+'水洗化人口等'!B42</f>
        <v>10525</v>
      </c>
      <c r="AG42" s="11">
        <v>42</v>
      </c>
      <c r="AI42" s="43" t="s">
        <v>380</v>
      </c>
      <c r="AJ42" s="3" t="s">
        <v>17</v>
      </c>
    </row>
    <row r="43" spans="27:36" ht="13.5" hidden="1">
      <c r="AA43" s="4" t="s">
        <v>178</v>
      </c>
      <c r="AB43" s="47" t="s">
        <v>309</v>
      </c>
      <c r="AC43" s="47" t="s">
        <v>381</v>
      </c>
      <c r="AD43" s="47">
        <f ca="1">IF(AD$2=0,INDIRECT(AB43&amp;"!"&amp;AC43&amp;$AG$2),0)</f>
        <v>10</v>
      </c>
      <c r="AF43" s="43">
        <f>+'水洗化人口等'!B43</f>
        <v>0</v>
      </c>
      <c r="AG43" s="11">
        <v>43</v>
      </c>
      <c r="AI43" s="43" t="s">
        <v>382</v>
      </c>
      <c r="AJ43" s="3" t="s">
        <v>16</v>
      </c>
    </row>
    <row r="44" spans="27:36" ht="13.5" hidden="1">
      <c r="AA44" s="4" t="s">
        <v>1</v>
      </c>
      <c r="AB44" s="47" t="s">
        <v>309</v>
      </c>
      <c r="AC44" s="47" t="s">
        <v>383</v>
      </c>
      <c r="AD44" s="47">
        <f ca="1">IF(AD$2=0,INDIRECT(AB44&amp;"!"&amp;AC44&amp;$AG$2),0)</f>
        <v>0</v>
      </c>
      <c r="AF44" s="43">
        <f>+'水洗化人口等'!B44</f>
        <v>0</v>
      </c>
      <c r="AG44" s="11">
        <v>44</v>
      </c>
      <c r="AI44" s="43" t="s">
        <v>384</v>
      </c>
      <c r="AJ44" s="3" t="s">
        <v>15</v>
      </c>
    </row>
    <row r="45" spans="27:36" ht="13.5" hidden="1">
      <c r="AA45" s="4" t="s">
        <v>2</v>
      </c>
      <c r="AB45" s="47" t="s">
        <v>309</v>
      </c>
      <c r="AC45" s="47" t="s">
        <v>385</v>
      </c>
      <c r="AD45" s="47">
        <f ca="1">IF(AD$2=0,INDIRECT(AB45&amp;"!"&amp;AC45&amp;$AG$2),0)</f>
        <v>0</v>
      </c>
      <c r="AF45" s="43">
        <f>+'水洗化人口等'!B45</f>
        <v>0</v>
      </c>
      <c r="AG45" s="11">
        <v>45</v>
      </c>
      <c r="AI45" s="43" t="s">
        <v>386</v>
      </c>
      <c r="AJ45" s="3" t="s">
        <v>14</v>
      </c>
    </row>
    <row r="46" spans="27:36" ht="13.5" hidden="1">
      <c r="AA46" s="4" t="s">
        <v>3</v>
      </c>
      <c r="AB46" s="47" t="s">
        <v>309</v>
      </c>
      <c r="AC46" s="47" t="s">
        <v>387</v>
      </c>
      <c r="AD46" s="47">
        <f ca="1">IF(AD$2=0,INDIRECT(AB46&amp;"!"&amp;AC46&amp;$AG$2),0)</f>
        <v>325</v>
      </c>
      <c r="AF46" s="43">
        <f>+'水洗化人口等'!B46</f>
        <v>0</v>
      </c>
      <c r="AG46" s="11">
        <v>46</v>
      </c>
      <c r="AI46" s="43" t="s">
        <v>388</v>
      </c>
      <c r="AJ46" s="3" t="s">
        <v>13</v>
      </c>
    </row>
    <row r="47" spans="27:36" ht="13.5" hidden="1">
      <c r="AA47" s="4" t="s">
        <v>4</v>
      </c>
      <c r="AB47" s="47" t="s">
        <v>309</v>
      </c>
      <c r="AC47" s="47" t="s">
        <v>389</v>
      </c>
      <c r="AD47" s="47">
        <f ca="1">IF(AD$2=0,INDIRECT(AB47&amp;"!"&amp;AC47&amp;$AG$2),0)</f>
        <v>337</v>
      </c>
      <c r="AF47" s="43">
        <f>+'水洗化人口等'!B47</f>
        <v>0</v>
      </c>
      <c r="AG47" s="11">
        <v>47</v>
      </c>
      <c r="AI47" s="43" t="s">
        <v>390</v>
      </c>
      <c r="AJ47" s="3" t="s">
        <v>12</v>
      </c>
    </row>
    <row r="48" spans="27:36" ht="13.5" hidden="1">
      <c r="AA48" s="4" t="s">
        <v>5</v>
      </c>
      <c r="AB48" s="47" t="s">
        <v>309</v>
      </c>
      <c r="AC48" s="47" t="s">
        <v>391</v>
      </c>
      <c r="AD48" s="47">
        <f ca="1">IF(AD$2=0,INDIRECT(AB48&amp;"!"&amp;AC48&amp;$AG$2),0)</f>
        <v>2470</v>
      </c>
      <c r="AF48" s="43">
        <f>+'水洗化人口等'!B48</f>
        <v>0</v>
      </c>
      <c r="AG48" s="11">
        <v>48</v>
      </c>
      <c r="AI48" s="43" t="s">
        <v>392</v>
      </c>
      <c r="AJ48" s="3" t="s">
        <v>11</v>
      </c>
    </row>
    <row r="49" spans="27:36" ht="13.5" hidden="1">
      <c r="AA49" s="4" t="s">
        <v>181</v>
      </c>
      <c r="AB49" s="47" t="s">
        <v>309</v>
      </c>
      <c r="AC49" s="47" t="s">
        <v>393</v>
      </c>
      <c r="AD49" s="47">
        <f ca="1">IF(AD$2=0,INDIRECT(AB49&amp;"!"&amp;AC49&amp;$AG$2),0)</f>
        <v>766</v>
      </c>
      <c r="AF49" s="43">
        <f>+'水洗化人口等'!B49</f>
        <v>0</v>
      </c>
      <c r="AG49" s="11">
        <v>49</v>
      </c>
      <c r="AI49" s="43" t="s">
        <v>394</v>
      </c>
      <c r="AJ49" s="3" t="s">
        <v>10</v>
      </c>
    </row>
    <row r="50" spans="27:36" ht="13.5" hidden="1">
      <c r="AA50" s="4" t="s">
        <v>352</v>
      </c>
      <c r="AB50" s="47" t="s">
        <v>309</v>
      </c>
      <c r="AC50" s="47" t="s">
        <v>395</v>
      </c>
      <c r="AD50" s="47">
        <f ca="1">IF(AD$2=0,INDIRECT(AB50&amp;"!"&amp;AC50&amp;$AG$2),0)</f>
        <v>0</v>
      </c>
      <c r="AF50" s="43">
        <f>+'水洗化人口等'!B50</f>
        <v>0</v>
      </c>
      <c r="AG50" s="11">
        <v>50</v>
      </c>
      <c r="AI50" s="43" t="s">
        <v>396</v>
      </c>
      <c r="AJ50" s="3" t="s">
        <v>9</v>
      </c>
    </row>
    <row r="51" spans="27:36" ht="13.5" hidden="1">
      <c r="AA51" s="4" t="s">
        <v>0</v>
      </c>
      <c r="AB51" s="47" t="s">
        <v>309</v>
      </c>
      <c r="AC51" s="47" t="s">
        <v>397</v>
      </c>
      <c r="AD51" s="47">
        <f ca="1">IF(AD$2=0,INDIRECT(AB51&amp;"!"&amp;AC51&amp;$AG$2),0)</f>
        <v>0</v>
      </c>
      <c r="AF51" s="43">
        <f>+'水洗化人口等'!B51</f>
        <v>0</v>
      </c>
      <c r="AG51" s="11">
        <v>51</v>
      </c>
      <c r="AI51" s="43" t="s">
        <v>398</v>
      </c>
      <c r="AJ51" s="3" t="s">
        <v>8</v>
      </c>
    </row>
    <row r="52" spans="27:36" ht="13.5" hidden="1">
      <c r="AA52" s="4" t="s">
        <v>178</v>
      </c>
      <c r="AB52" s="47" t="s">
        <v>309</v>
      </c>
      <c r="AC52" s="47" t="s">
        <v>399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400</v>
      </c>
      <c r="AJ52" s="3" t="s">
        <v>7</v>
      </c>
    </row>
    <row r="53" spans="27:33" ht="13.5" hidden="1">
      <c r="AA53" s="4" t="s">
        <v>1</v>
      </c>
      <c r="AB53" s="47" t="s">
        <v>309</v>
      </c>
      <c r="AC53" s="47" t="s">
        <v>401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2011-02-23T09:57:30Z</dcterms:modified>
  <cp:category/>
  <cp:version/>
  <cp:contentType/>
  <cp:contentStatus/>
</cp:coreProperties>
</file>