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'市町村分担金内訳'!$2:$27</definedName>
    <definedName name="_xlnm.Print_Area" localSheetId="4">'組合分担金内訳'!$2:$51</definedName>
    <definedName name="_xlnm.Print_Area" localSheetId="3">'廃棄物事業経費（歳出）'!$2:$71</definedName>
    <definedName name="_xlnm.Print_Area" localSheetId="2">'廃棄物事業経費（歳入）'!$2:$71</definedName>
    <definedName name="_xlnm.Print_Area" localSheetId="0">'廃棄物事業経費（市町村）'!$2:$51</definedName>
    <definedName name="_xlnm.Print_Area" localSheetId="1">'廃棄物事業経費（組合）'!$2:$27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<sst xmlns="http://schemas.openxmlformats.org/spreadsheetml/2006/main" count="2707" uniqueCount="912">
  <si>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</si>
  <si>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</si>
  <si>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</si>
  <si>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</si>
  <si>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</si>
  <si>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</si>
  <si>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</si>
  <si>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</si>
  <si>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</si>
  <si>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</si>
  <si>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</si>
  <si>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</si>
  <si>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</si>
  <si>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</si>
  <si>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</si>
  <si>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</si>
  <si>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</si>
  <si>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</si>
  <si>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</si>
  <si>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</si>
  <si>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</si>
  <si>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</si>
  <si>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</si>
  <si>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</si>
  <si>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</si>
  <si>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</si>
  <si>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</si>
  <si>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</si>
  <si>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</si>
  <si>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</si>
  <si>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</si>
  <si>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</si>
  <si>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</si>
  <si>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</si>
  <si>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</si>
  <si>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</si>
  <si>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</si>
  <si>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広域団体２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</si>
  <si>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</si>
  <si>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</si>
  <si>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</si>
  <si>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</si>
  <si>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</si>
  <si>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</si>
  <si>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</si>
  <si>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</si>
  <si>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</si>
  <si>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</si>
  <si>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</si>
  <si>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</si>
  <si>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</si>
  <si>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</si>
  <si>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</si>
  <si>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</si>
  <si>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</si>
  <si>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</si>
  <si>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</si>
  <si>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</si>
  <si>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</si>
  <si>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</si>
  <si>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</si>
  <si>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</si>
  <si>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</si>
  <si>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</si>
  <si>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</si>
  <si>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</si>
  <si>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</si>
  <si>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</si>
  <si>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</si>
  <si>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</si>
  <si>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</si>
  <si>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</si>
  <si>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</si>
  <si>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</si>
  <si>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</si>
  <si>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</si>
  <si>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</si>
  <si>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</si>
  <si>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</si>
  <si>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</si>
  <si>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</si>
  <si>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</si>
  <si>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</si>
  <si>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</si>
  <si>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</si>
  <si>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</si>
  <si>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</si>
  <si>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</si>
  <si>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</si>
  <si>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</si>
  <si>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</si>
  <si>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</si>
  <si>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</si>
  <si>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</si>
  <si>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</si>
  <si>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</si>
  <si>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</si>
  <si>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</si>
  <si>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</si>
  <si>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</si>
  <si>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</si>
  <si>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</si>
  <si>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</si>
  <si>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</si>
  <si>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</si>
  <si>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</si>
  <si>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</si>
  <si>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</si>
  <si>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茨城県</t>
  </si>
  <si>
    <t>08000</t>
  </si>
  <si>
    <t>08000</t>
  </si>
  <si>
    <t>-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</si>
  <si>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</si>
  <si>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</si>
  <si>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</si>
  <si>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</si>
  <si>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</si>
  <si>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</si>
  <si>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</si>
  <si>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</si>
  <si>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</si>
  <si>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</si>
  <si>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</si>
  <si>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</si>
  <si>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</si>
  <si>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</si>
  <si>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</si>
  <si>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</si>
  <si>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</si>
  <si>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</si>
  <si>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</si>
  <si>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</si>
  <si>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</si>
  <si>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</si>
  <si>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</si>
  <si>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</si>
  <si>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</si>
  <si>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</si>
  <si>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</si>
  <si>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</si>
  <si>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</si>
  <si>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</si>
  <si>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</si>
  <si>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</si>
  <si>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</si>
  <si>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</si>
  <si>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</si>
  <si>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</si>
  <si>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</si>
  <si>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</si>
  <si>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</si>
  <si>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</si>
  <si>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</si>
  <si>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</si>
  <si>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</si>
  <si>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</si>
  <si>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</si>
  <si>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</si>
  <si>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</si>
  <si>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</si>
  <si>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</si>
  <si>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</si>
  <si>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</si>
  <si>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</si>
  <si>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</si>
  <si>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</si>
  <si>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</si>
  <si>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</si>
  <si>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</si>
  <si>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</si>
  <si>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</si>
  <si>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</si>
  <si>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</si>
  <si>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</si>
  <si>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</si>
  <si>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</si>
  <si>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</si>
  <si>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</si>
  <si>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</si>
  <si>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</si>
  <si>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</si>
  <si>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</si>
  <si>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</si>
  <si>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</si>
  <si>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</si>
  <si>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</si>
  <si>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</si>
  <si>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</si>
  <si>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</si>
  <si>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</si>
  <si>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</si>
  <si>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</si>
  <si>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</si>
  <si>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</si>
  <si>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</si>
  <si>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</si>
  <si>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</si>
  <si>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</si>
  <si>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</si>
  <si>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</si>
  <si>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</si>
  <si>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</si>
  <si>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</si>
  <si>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</si>
  <si>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</si>
  <si>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</si>
  <si>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</si>
  <si>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</si>
  <si>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</si>
  <si>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</si>
  <si>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</si>
  <si>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</si>
  <si>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</si>
  <si>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</si>
  <si>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</si>
  <si>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</si>
  <si>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</si>
  <si>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</si>
  <si>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</si>
  <si>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</si>
  <si>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</si>
  <si>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</si>
  <si>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</si>
  <si>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</si>
  <si>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</si>
  <si>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</si>
  <si>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</si>
  <si>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</si>
  <si>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</si>
  <si>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</si>
  <si>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</si>
  <si>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</si>
  <si>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</si>
  <si>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</si>
  <si>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</si>
  <si>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</si>
  <si>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</si>
  <si>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</si>
  <si>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</si>
  <si>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</si>
  <si>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</si>
  <si>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</si>
  <si>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</si>
  <si>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</si>
  <si>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</si>
  <si>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</si>
  <si>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</si>
  <si>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</si>
  <si>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</si>
  <si>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</si>
  <si>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</si>
  <si>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</si>
  <si>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</si>
  <si>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</si>
  <si>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</si>
  <si>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</si>
  <si>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</si>
  <si>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</si>
  <si>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</si>
  <si>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</si>
  <si>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</si>
  <si>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</si>
  <si>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</si>
  <si>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</si>
  <si>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</si>
  <si>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</si>
  <si>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</si>
  <si>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</si>
  <si>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</si>
  <si>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</si>
  <si>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</si>
  <si>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</si>
  <si>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</si>
  <si>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</si>
  <si>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</si>
  <si>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</si>
  <si>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</si>
  <si>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</si>
  <si>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</si>
  <si>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</si>
  <si>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</si>
  <si>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茨城県</t>
  </si>
  <si>
    <t>08000</t>
  </si>
  <si>
    <t>-</t>
  </si>
  <si>
    <t>茨城県</t>
  </si>
  <si>
    <t>08832</t>
  </si>
  <si>
    <t>高萩市・日立市事務組合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</si>
  <si>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</si>
  <si>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</si>
  <si>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</si>
  <si>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</si>
  <si>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</si>
  <si>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</si>
  <si>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</si>
  <si>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</si>
  <si>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</si>
  <si>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</si>
  <si>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</si>
  <si>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</si>
  <si>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</si>
  <si>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</si>
  <si>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</si>
  <si>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</si>
  <si>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</si>
  <si>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</si>
  <si>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</si>
  <si>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</si>
  <si>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</si>
  <si>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</si>
  <si>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</si>
  <si>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</si>
  <si>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</si>
  <si>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</si>
  <si>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</si>
  <si>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</si>
  <si>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</si>
  <si>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</si>
  <si>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</si>
  <si>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</si>
  <si>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</si>
  <si>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</si>
  <si>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</si>
  <si>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</si>
  <si>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</si>
  <si>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</si>
  <si>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</si>
  <si>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</si>
  <si>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</si>
  <si>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</si>
  <si>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し尿</t>
  </si>
  <si>
    <t>国庫支出金</t>
  </si>
  <si>
    <t>都道府県
支出金</t>
  </si>
  <si>
    <t>地方債</t>
  </si>
  <si>
    <t>国庫支出金</t>
  </si>
  <si>
    <t>都道府県
支出金</t>
  </si>
  <si>
    <t>（市区町村
分担金）</t>
  </si>
  <si>
    <t>その他</t>
  </si>
  <si>
    <t>使用料及び
手数料</t>
  </si>
  <si>
    <t>（市区町村
分担金）</t>
  </si>
  <si>
    <t>（千円）</t>
  </si>
  <si>
    <t>（千円）</t>
  </si>
  <si>
    <t>（千円）</t>
  </si>
  <si>
    <t>（千円）</t>
  </si>
  <si>
    <t>（千円）</t>
  </si>
  <si>
    <t>茨城県</t>
  </si>
  <si>
    <t>08000</t>
  </si>
  <si>
    <t>合計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</si>
  <si>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</si>
  <si>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</si>
  <si>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</si>
  <si>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</si>
  <si>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</si>
  <si>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</si>
  <si>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</si>
  <si>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</si>
  <si>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</si>
  <si>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</si>
  <si>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</si>
  <si>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</si>
  <si>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</si>
  <si>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</si>
  <si>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</si>
  <si>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</si>
  <si>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</si>
  <si>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</si>
  <si>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</si>
  <si>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</si>
  <si>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</si>
  <si>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</si>
  <si>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</si>
  <si>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</si>
  <si>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</si>
  <si>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</si>
  <si>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</si>
  <si>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</si>
  <si>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</si>
  <si>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</si>
  <si>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</si>
  <si>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</si>
  <si>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</si>
  <si>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</si>
  <si>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</si>
  <si>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</si>
  <si>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</si>
  <si>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</si>
  <si>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</si>
  <si>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</si>
  <si>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</si>
  <si>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</si>
  <si>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</si>
  <si>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</si>
  <si>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</si>
  <si>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</si>
  <si>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</si>
  <si>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</si>
  <si>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</si>
  <si>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</si>
  <si>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</si>
  <si>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</si>
  <si>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</si>
  <si>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</si>
  <si>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</si>
  <si>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</si>
  <si>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</si>
  <si>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</si>
  <si>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</si>
  <si>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</si>
  <si>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</si>
  <si>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</si>
  <si>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</si>
  <si>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</si>
  <si>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</si>
  <si>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</si>
  <si>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</si>
  <si>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</si>
  <si>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</si>
  <si>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</si>
  <si>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</si>
  <si>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</si>
  <si>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</si>
  <si>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</si>
  <si>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</si>
  <si>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</si>
  <si>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</si>
  <si>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</si>
  <si>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</si>
  <si>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</si>
  <si>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</si>
  <si>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</si>
  <si>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</si>
  <si>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</si>
  <si>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</si>
  <si>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</si>
  <si>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</si>
  <si>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</si>
  <si>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08832</t>
  </si>
  <si>
    <t>高萩市・日立市事務組合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</si>
  <si>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</si>
  <si>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</si>
  <si>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</si>
  <si>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</si>
  <si>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</si>
  <si>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</si>
  <si>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</si>
  <si>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</si>
  <si>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</si>
  <si>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</si>
  <si>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</si>
  <si>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</si>
  <si>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</si>
  <si>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</si>
  <si>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</si>
  <si>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</si>
  <si>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</si>
  <si>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</si>
  <si>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</si>
  <si>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</si>
  <si>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</si>
  <si>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</si>
  <si>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</si>
  <si>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</si>
  <si>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</si>
  <si>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</si>
  <si>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</si>
  <si>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</si>
  <si>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</si>
  <si>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</si>
  <si>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</si>
  <si>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</si>
  <si>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</si>
  <si>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</si>
  <si>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</si>
  <si>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</si>
  <si>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</si>
  <si>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</si>
  <si>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廃棄物処理事業経費（市区町村及び一部事務組合・広域連合の合計）【歳出】（平成21年度実績）</t>
  </si>
  <si>
    <t>ごみ（建設改良費＋処理維持管理費＋その他）（組合分担金を除く）</t>
  </si>
  <si>
    <t>処理費 (収集運搬費+中間処理費+最終処分費)</t>
  </si>
  <si>
    <t>08202</t>
  </si>
  <si>
    <t>日立市</t>
  </si>
  <si>
    <t>08204</t>
  </si>
  <si>
    <t>古河市</t>
  </si>
  <si>
    <t>08207</t>
  </si>
  <si>
    <t>結城市</t>
  </si>
  <si>
    <t>08210</t>
  </si>
  <si>
    <t>下妻市</t>
  </si>
  <si>
    <t>08212</t>
  </si>
  <si>
    <t>常陸太田市</t>
  </si>
  <si>
    <t>08215</t>
  </si>
  <si>
    <t>北茨城市</t>
  </si>
  <si>
    <t>08217</t>
  </si>
  <si>
    <t>取手市</t>
  </si>
  <si>
    <t>08220</t>
  </si>
  <si>
    <t>つくば市</t>
  </si>
  <si>
    <t>08222</t>
  </si>
  <si>
    <t>鹿嶋市</t>
  </si>
  <si>
    <t>08224</t>
  </si>
  <si>
    <t>守谷市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</si>
  <si>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</si>
  <si>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</si>
  <si>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</si>
  <si>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</si>
  <si>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</si>
  <si>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</si>
  <si>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</si>
  <si>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</si>
  <si>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</si>
  <si>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</si>
  <si>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</si>
  <si>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</si>
  <si>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</si>
  <si>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</si>
  <si>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</si>
  <si>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</si>
  <si>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</si>
  <si>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</si>
  <si>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</si>
  <si>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</si>
  <si>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茨城県</t>
  </si>
  <si>
    <t>08201</t>
  </si>
  <si>
    <t>水戸市</t>
  </si>
  <si>
    <t>08202</t>
  </si>
  <si>
    <t>日立市</t>
  </si>
  <si>
    <t>08214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</si>
  <si>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</si>
  <si>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</si>
  <si>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</si>
  <si>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</si>
  <si>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</si>
  <si>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</si>
  <si>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</si>
  <si>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</si>
  <si>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</si>
  <si>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</si>
  <si>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</si>
  <si>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</si>
  <si>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</si>
  <si>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</si>
  <si>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</si>
  <si>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</si>
  <si>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</si>
  <si>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</si>
  <si>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</si>
  <si>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</si>
  <si>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</si>
  <si>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</si>
  <si>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</si>
  <si>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</si>
  <si>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</si>
  <si>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</si>
  <si>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</si>
  <si>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</si>
  <si>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</si>
  <si>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</si>
  <si>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</si>
  <si>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</si>
  <si>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</si>
  <si>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</si>
  <si>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</si>
  <si>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</si>
  <si>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</si>
  <si>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</si>
  <si>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</si>
  <si>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</si>
  <si>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</si>
  <si>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</si>
  <si>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</si>
  <si>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</si>
  <si>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</si>
  <si>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</si>
  <si>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</si>
  <si>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</si>
  <si>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</si>
  <si>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</si>
  <si>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</si>
  <si>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</si>
  <si>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</si>
  <si>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</si>
  <si>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</si>
  <si>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</si>
  <si>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</si>
  <si>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</si>
  <si>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</si>
  <si>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</si>
  <si>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</si>
  <si>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</si>
  <si>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</si>
  <si>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</si>
  <si>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</si>
  <si>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</si>
  <si>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</si>
  <si>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</si>
  <si>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</si>
  <si>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</si>
  <si>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</si>
  <si>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</si>
  <si>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</si>
  <si>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</si>
  <si>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</si>
  <si>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</si>
  <si>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</si>
  <si>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</si>
  <si>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</si>
  <si>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</si>
  <si>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</si>
  <si>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</si>
  <si>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</si>
  <si>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</si>
  <si>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</si>
  <si>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</si>
  <si>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</si>
  <si>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</si>
  <si>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</si>
  <si>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</si>
  <si>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</si>
  <si>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</si>
  <si>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</si>
  <si>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</si>
  <si>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</si>
  <si>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</si>
  <si>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</si>
  <si>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</si>
  <si>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</si>
  <si>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</si>
  <si>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</si>
  <si>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</si>
  <si>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</si>
  <si>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</si>
  <si>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</si>
  <si>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</si>
  <si>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</si>
  <si>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</si>
  <si>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</si>
  <si>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</si>
  <si>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</si>
  <si>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</si>
  <si>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</si>
  <si>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</si>
  <si>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</si>
  <si>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</si>
  <si>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</si>
  <si>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</si>
  <si>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</si>
  <si>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</si>
  <si>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し尿</t>
  </si>
  <si>
    <t>市区町村
コード</t>
  </si>
  <si>
    <t>ごみ</t>
  </si>
  <si>
    <t>市区町村名</t>
  </si>
  <si>
    <t>市区町村名</t>
  </si>
  <si>
    <t>（千円）</t>
  </si>
  <si>
    <t>茨城県</t>
  </si>
  <si>
    <t>合計</t>
  </si>
  <si>
    <t>08832</t>
  </si>
  <si>
    <t>高萩市・日立市事務組合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</si>
  <si>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</si>
  <si>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</si>
  <si>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</si>
  <si>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</si>
  <si>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</si>
  <si>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</si>
  <si>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</si>
  <si>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</si>
  <si>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</si>
  <si>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</si>
  <si>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</si>
  <si>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</si>
  <si>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</si>
  <si>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</si>
  <si>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</si>
  <si>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</si>
  <si>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</si>
  <si>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</si>
  <si>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</si>
  <si>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</si>
  <si>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</si>
  <si>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</si>
  <si>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</si>
  <si>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</si>
  <si>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</si>
  <si>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</si>
  <si>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</si>
  <si>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</si>
  <si>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</si>
  <si>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</si>
  <si>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</si>
  <si>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</si>
  <si>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</si>
  <si>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</si>
  <si>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</si>
  <si>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</si>
  <si>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</si>
  <si>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</si>
  <si>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</si>
  <si>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</si>
  <si>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</si>
  <si>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</si>
  <si>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</si>
  <si>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</si>
  <si>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</si>
  <si>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</si>
  <si>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</si>
  <si>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</si>
  <si>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</si>
  <si>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</si>
  <si>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</si>
  <si>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</si>
  <si>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</si>
  <si>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</si>
  <si>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</si>
  <si>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</si>
  <si>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</si>
  <si>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</si>
  <si>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</si>
  <si>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</si>
  <si>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</si>
  <si>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</si>
  <si>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</si>
  <si>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</si>
  <si>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</si>
  <si>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</si>
  <si>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</si>
  <si>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</si>
  <si>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</si>
  <si>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</si>
  <si>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</si>
  <si>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</si>
  <si>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</si>
  <si>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</si>
  <si>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</si>
  <si>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</si>
  <si>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</si>
  <si>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</si>
  <si>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</si>
  <si>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</si>
  <si>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</si>
  <si>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</si>
  <si>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</si>
  <si>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</si>
  <si>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</si>
  <si>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</si>
  <si>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</si>
  <si>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</si>
  <si>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</si>
  <si>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</si>
  <si>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</si>
  <si>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</si>
  <si>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</si>
  <si>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</si>
  <si>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</si>
  <si>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</si>
  <si>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</si>
  <si>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</si>
  <si>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</si>
  <si>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</si>
  <si>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</si>
  <si>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</si>
  <si>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</si>
  <si>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</si>
  <si>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</si>
  <si>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</si>
  <si>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</si>
  <si>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</si>
  <si>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</si>
  <si>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</si>
  <si>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</si>
  <si>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</si>
  <si>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</si>
  <si>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</si>
  <si>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</si>
  <si>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</si>
  <si>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</si>
  <si>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</si>
  <si>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</si>
  <si>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</si>
  <si>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</si>
  <si>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</si>
  <si>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</si>
  <si>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</si>
  <si>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</si>
  <si>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</si>
  <si>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</si>
  <si>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</si>
  <si>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</si>
  <si>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</si>
  <si>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</si>
  <si>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</si>
  <si>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</si>
  <si>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</si>
  <si>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</si>
  <si>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</si>
  <si>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</si>
  <si>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</si>
  <si>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</si>
  <si>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</si>
  <si>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</si>
  <si>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</si>
  <si>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</si>
  <si>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</si>
  <si>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</si>
  <si>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08859</t>
  </si>
  <si>
    <t>大洗、鉾田、水戸環境組合</t>
  </si>
  <si>
    <t>08879</t>
  </si>
  <si>
    <t>笠間・水戸環境組合</t>
  </si>
  <si>
    <t>08855</t>
  </si>
  <si>
    <t>茨城地方広域環境事務組合</t>
  </si>
  <si>
    <t>08832</t>
  </si>
  <si>
    <t>高萩市・日立市事務組合</t>
  </si>
  <si>
    <t>08904</t>
  </si>
  <si>
    <t>新治地方広域事務組合</t>
  </si>
  <si>
    <t>08871</t>
  </si>
  <si>
    <t>湖北環境衛生組合</t>
  </si>
  <si>
    <t>08851</t>
  </si>
  <si>
    <t>さしま環境管理事務組合</t>
  </si>
  <si>
    <t>08898</t>
  </si>
  <si>
    <t>霞台厚生施設組合</t>
  </si>
  <si>
    <t>08845</t>
  </si>
  <si>
    <t>龍ケ崎地方塵芥処理組合</t>
  </si>
  <si>
    <t>08934</t>
  </si>
  <si>
    <t>下妻地方広域事務組合</t>
  </si>
  <si>
    <t>08895</t>
  </si>
  <si>
    <t>常総地方広域市町村圏事務組合</t>
  </si>
  <si>
    <t>08843</t>
  </si>
  <si>
    <t>常総衛生組合</t>
  </si>
  <si>
    <t>08853</t>
  </si>
  <si>
    <t>筑北環境衛生組合</t>
  </si>
  <si>
    <t>08850</t>
  </si>
  <si>
    <t>龍ケ崎地方衛生組合</t>
  </si>
  <si>
    <t>08916</t>
  </si>
  <si>
    <t>鹿島地方事務組合</t>
  </si>
  <si>
    <t>08836</t>
  </si>
  <si>
    <t>大宮地方環境整備組合</t>
  </si>
  <si>
    <t>08928</t>
  </si>
  <si>
    <t>城北地方広域事務組合</t>
  </si>
  <si>
    <t>08886</t>
  </si>
  <si>
    <t>筑西広域市町村圏事務組合</t>
  </si>
  <si>
    <t>08867</t>
  </si>
  <si>
    <t>江戸崎地方衛生土木組合</t>
  </si>
  <si>
    <t/>
  </si>
  <si>
    <t>08887</t>
  </si>
  <si>
    <t>茨城美野里環境組合</t>
  </si>
  <si>
    <t>08214</t>
  </si>
  <si>
    <t>高萩市</t>
  </si>
  <si>
    <t>08202</t>
  </si>
  <si>
    <t>日立市</t>
  </si>
  <si>
    <t>08225</t>
  </si>
  <si>
    <t>常陸大宮市</t>
  </si>
  <si>
    <t>08226</t>
  </si>
  <si>
    <t>那珂市</t>
  </si>
  <si>
    <t>08211</t>
  </si>
  <si>
    <t>常総市</t>
  </si>
  <si>
    <t>08224</t>
  </si>
  <si>
    <t>守谷市</t>
  </si>
  <si>
    <t>08228</t>
  </si>
  <si>
    <t>坂東市</t>
  </si>
  <si>
    <t>08235</t>
  </si>
  <si>
    <t>つくばみらい市</t>
  </si>
  <si>
    <t>08208</t>
  </si>
  <si>
    <t>龍ケ崎市</t>
  </si>
  <si>
    <t>08546</t>
  </si>
  <si>
    <t>境町</t>
  </si>
  <si>
    <t>08447</t>
  </si>
  <si>
    <t>河内町</t>
  </si>
  <si>
    <t>08219</t>
  </si>
  <si>
    <t>牛久市</t>
  </si>
  <si>
    <t>08217</t>
  </si>
  <si>
    <t>取手市</t>
  </si>
  <si>
    <t>08564</t>
  </si>
  <si>
    <t>利根町</t>
  </si>
  <si>
    <t>08229</t>
  </si>
  <si>
    <t>稲敷市</t>
  </si>
  <si>
    <t>08442</t>
  </si>
  <si>
    <t>美浦村</t>
  </si>
  <si>
    <t>08443</t>
  </si>
  <si>
    <t>阿見町</t>
  </si>
  <si>
    <t>08204</t>
  </si>
  <si>
    <t>古河市</t>
  </si>
  <si>
    <t>08542</t>
  </si>
  <si>
    <t>五霞町</t>
  </si>
  <si>
    <t>08231</t>
  </si>
  <si>
    <t>桜川市</t>
  </si>
  <si>
    <t>08216</t>
  </si>
  <si>
    <t>笠間市</t>
  </si>
  <si>
    <t>08302</t>
  </si>
  <si>
    <t>茨城町</t>
  </si>
  <si>
    <t>08201</t>
  </si>
  <si>
    <t>水戸市</t>
  </si>
  <si>
    <t>08236</t>
  </si>
  <si>
    <t>小美玉市</t>
  </si>
  <si>
    <t>08309</t>
  </si>
  <si>
    <t>大洗町</t>
  </si>
  <si>
    <t>08234</t>
  </si>
  <si>
    <t>鉾田市</t>
  </si>
  <si>
    <t>08205</t>
  </si>
  <si>
    <t>石岡市</t>
  </si>
  <si>
    <t>08230</t>
  </si>
  <si>
    <t>かすみがうら市</t>
  </si>
  <si>
    <t>08203</t>
  </si>
  <si>
    <t>土浦市</t>
  </si>
  <si>
    <t>08227</t>
  </si>
  <si>
    <t>筑西市</t>
  </si>
  <si>
    <t>08207</t>
  </si>
  <si>
    <t>結城市</t>
  </si>
  <si>
    <t>08222</t>
  </si>
  <si>
    <t>鹿嶋市</t>
  </si>
  <si>
    <t>08232</t>
  </si>
  <si>
    <t>神栖市</t>
  </si>
  <si>
    <t>08310</t>
  </si>
  <si>
    <t>城里町</t>
  </si>
  <si>
    <t>08210</t>
  </si>
  <si>
    <t>下妻市</t>
  </si>
  <si>
    <t>08521</t>
  </si>
  <si>
    <t>八千代町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</si>
</sst>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40</v>
      </c>
      <c r="B2" s="147" t="s">
        <v>41</v>
      </c>
      <c r="C2" s="150" t="s">
        <v>42</v>
      </c>
      <c r="D2" s="131" t="s">
        <v>44</v>
      </c>
      <c r="E2" s="78"/>
      <c r="F2" s="78"/>
      <c r="G2" s="78"/>
      <c r="H2" s="78"/>
      <c r="I2" s="78"/>
      <c r="J2" s="78"/>
      <c r="K2" s="78"/>
      <c r="L2" s="79"/>
      <c r="M2" s="131" t="s">
        <v>46</v>
      </c>
      <c r="N2" s="78"/>
      <c r="O2" s="78"/>
      <c r="P2" s="78"/>
      <c r="Q2" s="78"/>
      <c r="R2" s="78"/>
      <c r="S2" s="78"/>
      <c r="T2" s="78"/>
      <c r="U2" s="79"/>
      <c r="V2" s="131" t="s">
        <v>47</v>
      </c>
      <c r="W2" s="78"/>
      <c r="X2" s="78"/>
      <c r="Y2" s="78"/>
      <c r="Z2" s="78"/>
      <c r="AA2" s="78"/>
      <c r="AB2" s="78"/>
      <c r="AC2" s="78"/>
      <c r="AD2" s="79"/>
      <c r="AE2" s="132" t="s">
        <v>48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49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50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51</v>
      </c>
      <c r="E3" s="83"/>
      <c r="F3" s="83"/>
      <c r="G3" s="83"/>
      <c r="H3" s="83"/>
      <c r="I3" s="83"/>
      <c r="J3" s="83"/>
      <c r="K3" s="83"/>
      <c r="L3" s="84"/>
      <c r="M3" s="133" t="s">
        <v>51</v>
      </c>
      <c r="N3" s="83"/>
      <c r="O3" s="83"/>
      <c r="P3" s="83"/>
      <c r="Q3" s="83"/>
      <c r="R3" s="83"/>
      <c r="S3" s="83"/>
      <c r="T3" s="83"/>
      <c r="U3" s="84"/>
      <c r="V3" s="133" t="s">
        <v>51</v>
      </c>
      <c r="W3" s="83"/>
      <c r="X3" s="83"/>
      <c r="Y3" s="83"/>
      <c r="Z3" s="83"/>
      <c r="AA3" s="83"/>
      <c r="AB3" s="83"/>
      <c r="AC3" s="83"/>
      <c r="AD3" s="84"/>
      <c r="AE3" s="134" t="s">
        <v>52</v>
      </c>
      <c r="AF3" s="80"/>
      <c r="AG3" s="80"/>
      <c r="AH3" s="80"/>
      <c r="AI3" s="80"/>
      <c r="AJ3" s="80"/>
      <c r="AK3" s="80"/>
      <c r="AL3" s="85"/>
      <c r="AM3" s="81" t="s">
        <v>53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54</v>
      </c>
      <c r="BF3" s="90" t="s">
        <v>47</v>
      </c>
      <c r="BG3" s="134" t="s">
        <v>52</v>
      </c>
      <c r="BH3" s="80"/>
      <c r="BI3" s="80"/>
      <c r="BJ3" s="80"/>
      <c r="BK3" s="80"/>
      <c r="BL3" s="80"/>
      <c r="BM3" s="80"/>
      <c r="BN3" s="85"/>
      <c r="BO3" s="81" t="s">
        <v>53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54</v>
      </c>
      <c r="CH3" s="90" t="s">
        <v>47</v>
      </c>
      <c r="CI3" s="134" t="s">
        <v>52</v>
      </c>
      <c r="CJ3" s="80"/>
      <c r="CK3" s="80"/>
      <c r="CL3" s="80"/>
      <c r="CM3" s="80"/>
      <c r="CN3" s="80"/>
      <c r="CO3" s="80"/>
      <c r="CP3" s="85"/>
      <c r="CQ3" s="81" t="s">
        <v>53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54</v>
      </c>
      <c r="DJ3" s="90" t="s">
        <v>47</v>
      </c>
    </row>
    <row r="4" spans="1:114" s="45" customFormat="1" ht="13.5">
      <c r="A4" s="148"/>
      <c r="B4" s="148"/>
      <c r="C4" s="151"/>
      <c r="D4" s="68"/>
      <c r="E4" s="133" t="s">
        <v>55</v>
      </c>
      <c r="F4" s="91"/>
      <c r="G4" s="91"/>
      <c r="H4" s="91"/>
      <c r="I4" s="91"/>
      <c r="J4" s="91"/>
      <c r="K4" s="92"/>
      <c r="L4" s="124" t="s">
        <v>57</v>
      </c>
      <c r="M4" s="68"/>
      <c r="N4" s="133" t="s">
        <v>55</v>
      </c>
      <c r="O4" s="91"/>
      <c r="P4" s="91"/>
      <c r="Q4" s="91"/>
      <c r="R4" s="91"/>
      <c r="S4" s="91"/>
      <c r="T4" s="92"/>
      <c r="U4" s="124" t="s">
        <v>57</v>
      </c>
      <c r="V4" s="68"/>
      <c r="W4" s="133" t="s">
        <v>55</v>
      </c>
      <c r="X4" s="91"/>
      <c r="Y4" s="91"/>
      <c r="Z4" s="91"/>
      <c r="AA4" s="91"/>
      <c r="AB4" s="91"/>
      <c r="AC4" s="92"/>
      <c r="AD4" s="124" t="s">
        <v>57</v>
      </c>
      <c r="AE4" s="90" t="s">
        <v>47</v>
      </c>
      <c r="AF4" s="95" t="s">
        <v>58</v>
      </c>
      <c r="AG4" s="89"/>
      <c r="AH4" s="93"/>
      <c r="AI4" s="80"/>
      <c r="AJ4" s="94"/>
      <c r="AK4" s="135" t="s">
        <v>60</v>
      </c>
      <c r="AL4" s="145" t="s">
        <v>61</v>
      </c>
      <c r="AM4" s="90" t="s">
        <v>47</v>
      </c>
      <c r="AN4" s="134" t="s">
        <v>62</v>
      </c>
      <c r="AO4" s="87"/>
      <c r="AP4" s="87"/>
      <c r="AQ4" s="87"/>
      <c r="AR4" s="88"/>
      <c r="AS4" s="134" t="s">
        <v>63</v>
      </c>
      <c r="AT4" s="80"/>
      <c r="AU4" s="80"/>
      <c r="AV4" s="94"/>
      <c r="AW4" s="95" t="s">
        <v>65</v>
      </c>
      <c r="AX4" s="134" t="s">
        <v>66</v>
      </c>
      <c r="AY4" s="86"/>
      <c r="AZ4" s="87"/>
      <c r="BA4" s="87"/>
      <c r="BB4" s="88"/>
      <c r="BC4" s="95" t="s">
        <v>67</v>
      </c>
      <c r="BD4" s="95" t="s">
        <v>68</v>
      </c>
      <c r="BE4" s="90"/>
      <c r="BF4" s="90"/>
      <c r="BG4" s="90" t="s">
        <v>69</v>
      </c>
      <c r="BH4" s="95" t="s">
        <v>70</v>
      </c>
      <c r="BI4" s="89"/>
      <c r="BJ4" s="93"/>
      <c r="BK4" s="80"/>
      <c r="BL4" s="94"/>
      <c r="BM4" s="135" t="s">
        <v>71</v>
      </c>
      <c r="BN4" s="145" t="s">
        <v>72</v>
      </c>
      <c r="BO4" s="90" t="s">
        <v>69</v>
      </c>
      <c r="BP4" s="134" t="s">
        <v>73</v>
      </c>
      <c r="BQ4" s="87"/>
      <c r="BR4" s="87"/>
      <c r="BS4" s="87"/>
      <c r="BT4" s="88"/>
      <c r="BU4" s="134" t="s">
        <v>74</v>
      </c>
      <c r="BV4" s="80"/>
      <c r="BW4" s="80"/>
      <c r="BX4" s="94"/>
      <c r="BY4" s="95" t="s">
        <v>75</v>
      </c>
      <c r="BZ4" s="134" t="s">
        <v>76</v>
      </c>
      <c r="CA4" s="96"/>
      <c r="CB4" s="96"/>
      <c r="CC4" s="97"/>
      <c r="CD4" s="88"/>
      <c r="CE4" s="95" t="s">
        <v>77</v>
      </c>
      <c r="CF4" s="95" t="s">
        <v>78</v>
      </c>
      <c r="CG4" s="90"/>
      <c r="CH4" s="90"/>
      <c r="CI4" s="90" t="s">
        <v>69</v>
      </c>
      <c r="CJ4" s="95" t="s">
        <v>70</v>
      </c>
      <c r="CK4" s="89"/>
      <c r="CL4" s="93"/>
      <c r="CM4" s="80"/>
      <c r="CN4" s="94"/>
      <c r="CO4" s="135" t="s">
        <v>71</v>
      </c>
      <c r="CP4" s="145" t="s">
        <v>72</v>
      </c>
      <c r="CQ4" s="90" t="s">
        <v>69</v>
      </c>
      <c r="CR4" s="134" t="s">
        <v>73</v>
      </c>
      <c r="CS4" s="87"/>
      <c r="CT4" s="87"/>
      <c r="CU4" s="87"/>
      <c r="CV4" s="88"/>
      <c r="CW4" s="134" t="s">
        <v>74</v>
      </c>
      <c r="CX4" s="80"/>
      <c r="CY4" s="80"/>
      <c r="CZ4" s="94"/>
      <c r="DA4" s="95" t="s">
        <v>75</v>
      </c>
      <c r="DB4" s="134" t="s">
        <v>76</v>
      </c>
      <c r="DC4" s="87"/>
      <c r="DD4" s="87"/>
      <c r="DE4" s="87"/>
      <c r="DF4" s="88"/>
      <c r="DG4" s="95" t="s">
        <v>77</v>
      </c>
      <c r="DH4" s="95" t="s">
        <v>78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80</v>
      </c>
      <c r="G5" s="123" t="s">
        <v>81</v>
      </c>
      <c r="H5" s="123" t="s">
        <v>83</v>
      </c>
      <c r="I5" s="123" t="s">
        <v>84</v>
      </c>
      <c r="J5" s="123" t="s">
        <v>85</v>
      </c>
      <c r="K5" s="123" t="s">
        <v>86</v>
      </c>
      <c r="L5" s="67"/>
      <c r="M5" s="68"/>
      <c r="N5" s="68"/>
      <c r="O5" s="123" t="s">
        <v>80</v>
      </c>
      <c r="P5" s="123" t="s">
        <v>81</v>
      </c>
      <c r="Q5" s="123" t="s">
        <v>83</v>
      </c>
      <c r="R5" s="123" t="s">
        <v>84</v>
      </c>
      <c r="S5" s="123" t="s">
        <v>85</v>
      </c>
      <c r="T5" s="123" t="s">
        <v>86</v>
      </c>
      <c r="U5" s="67"/>
      <c r="V5" s="68"/>
      <c r="W5" s="68"/>
      <c r="X5" s="123" t="s">
        <v>80</v>
      </c>
      <c r="Y5" s="123" t="s">
        <v>81</v>
      </c>
      <c r="Z5" s="123" t="s">
        <v>83</v>
      </c>
      <c r="AA5" s="123" t="s">
        <v>84</v>
      </c>
      <c r="AB5" s="123" t="s">
        <v>85</v>
      </c>
      <c r="AC5" s="123" t="s">
        <v>86</v>
      </c>
      <c r="AD5" s="67"/>
      <c r="AE5" s="90"/>
      <c r="AF5" s="90" t="s">
        <v>69</v>
      </c>
      <c r="AG5" s="135" t="s">
        <v>88</v>
      </c>
      <c r="AH5" s="135" t="s">
        <v>90</v>
      </c>
      <c r="AI5" s="135" t="s">
        <v>92</v>
      </c>
      <c r="AJ5" s="135" t="s">
        <v>86</v>
      </c>
      <c r="AK5" s="98"/>
      <c r="AL5" s="146"/>
      <c r="AM5" s="90"/>
      <c r="AN5" s="90"/>
      <c r="AO5" s="90" t="s">
        <v>94</v>
      </c>
      <c r="AP5" s="90" t="s">
        <v>96</v>
      </c>
      <c r="AQ5" s="90" t="s">
        <v>98</v>
      </c>
      <c r="AR5" s="90" t="s">
        <v>100</v>
      </c>
      <c r="AS5" s="90" t="s">
        <v>69</v>
      </c>
      <c r="AT5" s="95" t="s">
        <v>102</v>
      </c>
      <c r="AU5" s="95" t="s">
        <v>104</v>
      </c>
      <c r="AV5" s="95" t="s">
        <v>106</v>
      </c>
      <c r="AW5" s="90"/>
      <c r="AX5" s="90"/>
      <c r="AY5" s="95" t="s">
        <v>102</v>
      </c>
      <c r="AZ5" s="95" t="s">
        <v>104</v>
      </c>
      <c r="BA5" s="95" t="s">
        <v>106</v>
      </c>
      <c r="BB5" s="95" t="s">
        <v>86</v>
      </c>
      <c r="BC5" s="90"/>
      <c r="BD5" s="90"/>
      <c r="BE5" s="90"/>
      <c r="BF5" s="90"/>
      <c r="BG5" s="90"/>
      <c r="BH5" s="90" t="s">
        <v>69</v>
      </c>
      <c r="BI5" s="135" t="s">
        <v>88</v>
      </c>
      <c r="BJ5" s="135" t="s">
        <v>90</v>
      </c>
      <c r="BK5" s="135" t="s">
        <v>92</v>
      </c>
      <c r="BL5" s="135" t="s">
        <v>86</v>
      </c>
      <c r="BM5" s="98"/>
      <c r="BN5" s="146"/>
      <c r="BO5" s="90"/>
      <c r="BP5" s="90"/>
      <c r="BQ5" s="90" t="s">
        <v>94</v>
      </c>
      <c r="BR5" s="90" t="s">
        <v>96</v>
      </c>
      <c r="BS5" s="90" t="s">
        <v>98</v>
      </c>
      <c r="BT5" s="90" t="s">
        <v>100</v>
      </c>
      <c r="BU5" s="90" t="s">
        <v>69</v>
      </c>
      <c r="BV5" s="95" t="s">
        <v>102</v>
      </c>
      <c r="BW5" s="95" t="s">
        <v>104</v>
      </c>
      <c r="BX5" s="95" t="s">
        <v>106</v>
      </c>
      <c r="BY5" s="90"/>
      <c r="BZ5" s="90"/>
      <c r="CA5" s="95" t="s">
        <v>102</v>
      </c>
      <c r="CB5" s="95" t="s">
        <v>104</v>
      </c>
      <c r="CC5" s="95" t="s">
        <v>106</v>
      </c>
      <c r="CD5" s="95" t="s">
        <v>86</v>
      </c>
      <c r="CE5" s="90"/>
      <c r="CF5" s="90"/>
      <c r="CG5" s="90"/>
      <c r="CH5" s="90"/>
      <c r="CI5" s="90"/>
      <c r="CJ5" s="90" t="s">
        <v>69</v>
      </c>
      <c r="CK5" s="135" t="s">
        <v>88</v>
      </c>
      <c r="CL5" s="135" t="s">
        <v>90</v>
      </c>
      <c r="CM5" s="135" t="s">
        <v>92</v>
      </c>
      <c r="CN5" s="135" t="s">
        <v>86</v>
      </c>
      <c r="CO5" s="98"/>
      <c r="CP5" s="146"/>
      <c r="CQ5" s="90"/>
      <c r="CR5" s="90"/>
      <c r="CS5" s="90" t="s">
        <v>94</v>
      </c>
      <c r="CT5" s="90" t="s">
        <v>96</v>
      </c>
      <c r="CU5" s="90" t="s">
        <v>98</v>
      </c>
      <c r="CV5" s="90" t="s">
        <v>100</v>
      </c>
      <c r="CW5" s="90" t="s">
        <v>69</v>
      </c>
      <c r="CX5" s="95" t="s">
        <v>102</v>
      </c>
      <c r="CY5" s="95" t="s">
        <v>104</v>
      </c>
      <c r="CZ5" s="95" t="s">
        <v>106</v>
      </c>
      <c r="DA5" s="90"/>
      <c r="DB5" s="90"/>
      <c r="DC5" s="95" t="s">
        <v>102</v>
      </c>
      <c r="DD5" s="95" t="s">
        <v>104</v>
      </c>
      <c r="DE5" s="95" t="s">
        <v>106</v>
      </c>
      <c r="DF5" s="95" t="s">
        <v>86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107</v>
      </c>
      <c r="E6" s="99" t="s">
        <v>107</v>
      </c>
      <c r="F6" s="100" t="s">
        <v>107</v>
      </c>
      <c r="G6" s="100" t="s">
        <v>107</v>
      </c>
      <c r="H6" s="100" t="s">
        <v>107</v>
      </c>
      <c r="I6" s="100" t="s">
        <v>107</v>
      </c>
      <c r="J6" s="100" t="s">
        <v>107</v>
      </c>
      <c r="K6" s="100" t="s">
        <v>107</v>
      </c>
      <c r="L6" s="100" t="s">
        <v>107</v>
      </c>
      <c r="M6" s="99" t="s">
        <v>107</v>
      </c>
      <c r="N6" s="99" t="s">
        <v>107</v>
      </c>
      <c r="O6" s="100" t="s">
        <v>107</v>
      </c>
      <c r="P6" s="100" t="s">
        <v>107</v>
      </c>
      <c r="Q6" s="100" t="s">
        <v>107</v>
      </c>
      <c r="R6" s="100" t="s">
        <v>107</v>
      </c>
      <c r="S6" s="100" t="s">
        <v>107</v>
      </c>
      <c r="T6" s="100" t="s">
        <v>107</v>
      </c>
      <c r="U6" s="100" t="s">
        <v>107</v>
      </c>
      <c r="V6" s="99" t="s">
        <v>107</v>
      </c>
      <c r="W6" s="99" t="s">
        <v>107</v>
      </c>
      <c r="X6" s="100" t="s">
        <v>107</v>
      </c>
      <c r="Y6" s="100" t="s">
        <v>107</v>
      </c>
      <c r="Z6" s="100" t="s">
        <v>107</v>
      </c>
      <c r="AA6" s="100" t="s">
        <v>107</v>
      </c>
      <c r="AB6" s="100" t="s">
        <v>107</v>
      </c>
      <c r="AC6" s="100" t="s">
        <v>107</v>
      </c>
      <c r="AD6" s="100" t="s">
        <v>107</v>
      </c>
      <c r="AE6" s="101" t="s">
        <v>107</v>
      </c>
      <c r="AF6" s="101" t="s">
        <v>107</v>
      </c>
      <c r="AG6" s="102" t="s">
        <v>107</v>
      </c>
      <c r="AH6" s="102" t="s">
        <v>107</v>
      </c>
      <c r="AI6" s="102" t="s">
        <v>107</v>
      </c>
      <c r="AJ6" s="102" t="s">
        <v>107</v>
      </c>
      <c r="AK6" s="102" t="s">
        <v>107</v>
      </c>
      <c r="AL6" s="102" t="s">
        <v>107</v>
      </c>
      <c r="AM6" s="101" t="s">
        <v>107</v>
      </c>
      <c r="AN6" s="101" t="s">
        <v>107</v>
      </c>
      <c r="AO6" s="101" t="s">
        <v>107</v>
      </c>
      <c r="AP6" s="101" t="s">
        <v>107</v>
      </c>
      <c r="AQ6" s="101" t="s">
        <v>107</v>
      </c>
      <c r="AR6" s="101" t="s">
        <v>107</v>
      </c>
      <c r="AS6" s="101" t="s">
        <v>107</v>
      </c>
      <c r="AT6" s="101" t="s">
        <v>107</v>
      </c>
      <c r="AU6" s="101" t="s">
        <v>107</v>
      </c>
      <c r="AV6" s="101" t="s">
        <v>107</v>
      </c>
      <c r="AW6" s="101" t="s">
        <v>107</v>
      </c>
      <c r="AX6" s="101" t="s">
        <v>107</v>
      </c>
      <c r="AY6" s="101" t="s">
        <v>107</v>
      </c>
      <c r="AZ6" s="101" t="s">
        <v>107</v>
      </c>
      <c r="BA6" s="101" t="s">
        <v>107</v>
      </c>
      <c r="BB6" s="101" t="s">
        <v>107</v>
      </c>
      <c r="BC6" s="101" t="s">
        <v>107</v>
      </c>
      <c r="BD6" s="101" t="s">
        <v>107</v>
      </c>
      <c r="BE6" s="101" t="s">
        <v>107</v>
      </c>
      <c r="BF6" s="101" t="s">
        <v>107</v>
      </c>
      <c r="BG6" s="101" t="s">
        <v>107</v>
      </c>
      <c r="BH6" s="101" t="s">
        <v>107</v>
      </c>
      <c r="BI6" s="102" t="s">
        <v>107</v>
      </c>
      <c r="BJ6" s="102" t="s">
        <v>107</v>
      </c>
      <c r="BK6" s="102" t="s">
        <v>107</v>
      </c>
      <c r="BL6" s="102" t="s">
        <v>107</v>
      </c>
      <c r="BM6" s="102" t="s">
        <v>107</v>
      </c>
      <c r="BN6" s="102" t="s">
        <v>107</v>
      </c>
      <c r="BO6" s="101" t="s">
        <v>107</v>
      </c>
      <c r="BP6" s="101" t="s">
        <v>107</v>
      </c>
      <c r="BQ6" s="101" t="s">
        <v>107</v>
      </c>
      <c r="BR6" s="101" t="s">
        <v>107</v>
      </c>
      <c r="BS6" s="101" t="s">
        <v>107</v>
      </c>
      <c r="BT6" s="101" t="s">
        <v>107</v>
      </c>
      <c r="BU6" s="101" t="s">
        <v>107</v>
      </c>
      <c r="BV6" s="101" t="s">
        <v>107</v>
      </c>
      <c r="BW6" s="101" t="s">
        <v>107</v>
      </c>
      <c r="BX6" s="101" t="s">
        <v>107</v>
      </c>
      <c r="BY6" s="101" t="s">
        <v>107</v>
      </c>
      <c r="BZ6" s="101" t="s">
        <v>107</v>
      </c>
      <c r="CA6" s="101" t="s">
        <v>107</v>
      </c>
      <c r="CB6" s="101" t="s">
        <v>107</v>
      </c>
      <c r="CC6" s="101" t="s">
        <v>107</v>
      </c>
      <c r="CD6" s="101" t="s">
        <v>107</v>
      </c>
      <c r="CE6" s="101" t="s">
        <v>107</v>
      </c>
      <c r="CF6" s="101" t="s">
        <v>107</v>
      </c>
      <c r="CG6" s="101" t="s">
        <v>107</v>
      </c>
      <c r="CH6" s="101" t="s">
        <v>107</v>
      </c>
      <c r="CI6" s="101" t="s">
        <v>107</v>
      </c>
      <c r="CJ6" s="101" t="s">
        <v>107</v>
      </c>
      <c r="CK6" s="102" t="s">
        <v>107</v>
      </c>
      <c r="CL6" s="102" t="s">
        <v>107</v>
      </c>
      <c r="CM6" s="102" t="s">
        <v>107</v>
      </c>
      <c r="CN6" s="102" t="s">
        <v>107</v>
      </c>
      <c r="CO6" s="102" t="s">
        <v>107</v>
      </c>
      <c r="CP6" s="102" t="s">
        <v>107</v>
      </c>
      <c r="CQ6" s="101" t="s">
        <v>107</v>
      </c>
      <c r="CR6" s="101" t="s">
        <v>107</v>
      </c>
      <c r="CS6" s="102" t="s">
        <v>107</v>
      </c>
      <c r="CT6" s="102" t="s">
        <v>107</v>
      </c>
      <c r="CU6" s="102" t="s">
        <v>107</v>
      </c>
      <c r="CV6" s="102" t="s">
        <v>107</v>
      </c>
      <c r="CW6" s="101" t="s">
        <v>107</v>
      </c>
      <c r="CX6" s="101" t="s">
        <v>107</v>
      </c>
      <c r="CY6" s="101" t="s">
        <v>107</v>
      </c>
      <c r="CZ6" s="101" t="s">
        <v>107</v>
      </c>
      <c r="DA6" s="101" t="s">
        <v>107</v>
      </c>
      <c r="DB6" s="101" t="s">
        <v>107</v>
      </c>
      <c r="DC6" s="101" t="s">
        <v>107</v>
      </c>
      <c r="DD6" s="101" t="s">
        <v>107</v>
      </c>
      <c r="DE6" s="101" t="s">
        <v>107</v>
      </c>
      <c r="DF6" s="101" t="s">
        <v>107</v>
      </c>
      <c r="DG6" s="101" t="s">
        <v>107</v>
      </c>
      <c r="DH6" s="101" t="s">
        <v>107</v>
      </c>
      <c r="DI6" s="101" t="s">
        <v>107</v>
      </c>
      <c r="DJ6" s="101" t="s">
        <v>107</v>
      </c>
    </row>
    <row r="7" spans="1:114" s="50" customFormat="1" ht="12" customHeight="1">
      <c r="A7" s="48" t="s">
        <v>108</v>
      </c>
      <c r="B7" s="63" t="s">
        <v>110</v>
      </c>
      <c r="C7" s="48" t="s">
        <v>69</v>
      </c>
      <c r="D7" s="70">
        <f aca="true" t="shared" si="0" ref="D7:I7">SUM(D8:D51)</f>
        <v>32925461</v>
      </c>
      <c r="E7" s="70">
        <f t="shared" si="0"/>
        <v>6491900</v>
      </c>
      <c r="F7" s="70">
        <f t="shared" si="0"/>
        <v>250625</v>
      </c>
      <c r="G7" s="70">
        <f t="shared" si="0"/>
        <v>0</v>
      </c>
      <c r="H7" s="70">
        <f t="shared" si="0"/>
        <v>1964900</v>
      </c>
      <c r="I7" s="70">
        <f t="shared" si="0"/>
        <v>3392444</v>
      </c>
      <c r="J7" s="71" t="s">
        <v>111</v>
      </c>
      <c r="K7" s="70">
        <f aca="true" t="shared" si="1" ref="K7:R7">SUM(K8:K51)</f>
        <v>883931</v>
      </c>
      <c r="L7" s="70">
        <f t="shared" si="1"/>
        <v>26433561</v>
      </c>
      <c r="M7" s="70">
        <f t="shared" si="1"/>
        <v>6431624</v>
      </c>
      <c r="N7" s="70">
        <f t="shared" si="1"/>
        <v>814618</v>
      </c>
      <c r="O7" s="70">
        <f t="shared" si="1"/>
        <v>67006</v>
      </c>
      <c r="P7" s="70">
        <f t="shared" si="1"/>
        <v>69408</v>
      </c>
      <c r="Q7" s="70">
        <f t="shared" si="1"/>
        <v>103400</v>
      </c>
      <c r="R7" s="70">
        <f t="shared" si="1"/>
        <v>570314</v>
      </c>
      <c r="S7" s="71" t="s">
        <v>111</v>
      </c>
      <c r="T7" s="70">
        <f aca="true" t="shared" si="2" ref="T7:AA7">SUM(T8:T51)</f>
        <v>4490</v>
      </c>
      <c r="U7" s="70">
        <f t="shared" si="2"/>
        <v>5617006</v>
      </c>
      <c r="V7" s="70">
        <f t="shared" si="2"/>
        <v>39357085</v>
      </c>
      <c r="W7" s="70">
        <f t="shared" si="2"/>
        <v>7306518</v>
      </c>
      <c r="X7" s="70">
        <f t="shared" si="2"/>
        <v>317631</v>
      </c>
      <c r="Y7" s="70">
        <f t="shared" si="2"/>
        <v>69408</v>
      </c>
      <c r="Z7" s="70">
        <f t="shared" si="2"/>
        <v>2068300</v>
      </c>
      <c r="AA7" s="70">
        <f t="shared" si="2"/>
        <v>3962758</v>
      </c>
      <c r="AB7" s="71" t="s">
        <v>111</v>
      </c>
      <c r="AC7" s="70">
        <f aca="true" t="shared" si="3" ref="AC7:BH7">SUM(AC8:AC51)</f>
        <v>888421</v>
      </c>
      <c r="AD7" s="70">
        <f t="shared" si="3"/>
        <v>32050567</v>
      </c>
      <c r="AE7" s="70">
        <f t="shared" si="3"/>
        <v>1359880</v>
      </c>
      <c r="AF7" s="70">
        <f t="shared" si="3"/>
        <v>1352456</v>
      </c>
      <c r="AG7" s="70">
        <f t="shared" si="3"/>
        <v>43</v>
      </c>
      <c r="AH7" s="70">
        <f t="shared" si="3"/>
        <v>1294825</v>
      </c>
      <c r="AI7" s="70">
        <f t="shared" si="3"/>
        <v>44977</v>
      </c>
      <c r="AJ7" s="70">
        <f t="shared" si="3"/>
        <v>12611</v>
      </c>
      <c r="AK7" s="70">
        <f t="shared" si="3"/>
        <v>7424</v>
      </c>
      <c r="AL7" s="70">
        <f t="shared" si="3"/>
        <v>1672848</v>
      </c>
      <c r="AM7" s="70">
        <f t="shared" si="3"/>
        <v>19114206</v>
      </c>
      <c r="AN7" s="70">
        <f t="shared" si="3"/>
        <v>3457934</v>
      </c>
      <c r="AO7" s="70">
        <f t="shared" si="3"/>
        <v>1811770</v>
      </c>
      <c r="AP7" s="70">
        <f t="shared" si="3"/>
        <v>1151281</v>
      </c>
      <c r="AQ7" s="70">
        <f t="shared" si="3"/>
        <v>424366</v>
      </c>
      <c r="AR7" s="70">
        <f t="shared" si="3"/>
        <v>70517</v>
      </c>
      <c r="AS7" s="70">
        <f t="shared" si="3"/>
        <v>4566426</v>
      </c>
      <c r="AT7" s="70">
        <f t="shared" si="3"/>
        <v>497410</v>
      </c>
      <c r="AU7" s="70">
        <f t="shared" si="3"/>
        <v>3882835</v>
      </c>
      <c r="AV7" s="70">
        <f t="shared" si="3"/>
        <v>186181</v>
      </c>
      <c r="AW7" s="70">
        <f t="shared" si="3"/>
        <v>85659</v>
      </c>
      <c r="AX7" s="70">
        <f t="shared" si="3"/>
        <v>10958096</v>
      </c>
      <c r="AY7" s="70">
        <f t="shared" si="3"/>
        <v>5806345</v>
      </c>
      <c r="AZ7" s="70">
        <f t="shared" si="3"/>
        <v>3979357</v>
      </c>
      <c r="BA7" s="70">
        <f t="shared" si="3"/>
        <v>919549</v>
      </c>
      <c r="BB7" s="70">
        <f t="shared" si="3"/>
        <v>252845</v>
      </c>
      <c r="BC7" s="70">
        <f t="shared" si="3"/>
        <v>10108251</v>
      </c>
      <c r="BD7" s="70">
        <f t="shared" si="3"/>
        <v>46091</v>
      </c>
      <c r="BE7" s="70">
        <f t="shared" si="3"/>
        <v>670276</v>
      </c>
      <c r="BF7" s="70">
        <f t="shared" si="3"/>
        <v>21144362</v>
      </c>
      <c r="BG7" s="70">
        <f t="shared" si="3"/>
        <v>318921</v>
      </c>
      <c r="BH7" s="70">
        <f t="shared" si="3"/>
        <v>316936</v>
      </c>
      <c r="BI7" s="70">
        <f aca="true" t="shared" si="4" ref="BI7:CN7">SUM(BI8:BI51)</f>
        <v>0</v>
      </c>
      <c r="BJ7" s="70">
        <f t="shared" si="4"/>
        <v>316936</v>
      </c>
      <c r="BK7" s="70">
        <f t="shared" si="4"/>
        <v>0</v>
      </c>
      <c r="BL7" s="70">
        <f t="shared" si="4"/>
        <v>0</v>
      </c>
      <c r="BM7" s="70">
        <f t="shared" si="4"/>
        <v>1985</v>
      </c>
      <c r="BN7" s="70">
        <f t="shared" si="4"/>
        <v>143877</v>
      </c>
      <c r="BO7" s="70">
        <f t="shared" si="4"/>
        <v>3049961</v>
      </c>
      <c r="BP7" s="70">
        <f t="shared" si="4"/>
        <v>598089</v>
      </c>
      <c r="BQ7" s="70">
        <f t="shared" si="4"/>
        <v>356484</v>
      </c>
      <c r="BR7" s="70">
        <f t="shared" si="4"/>
        <v>106420</v>
      </c>
      <c r="BS7" s="70">
        <f t="shared" si="4"/>
        <v>135185</v>
      </c>
      <c r="BT7" s="70">
        <f t="shared" si="4"/>
        <v>0</v>
      </c>
      <c r="BU7" s="70">
        <f t="shared" si="4"/>
        <v>1052937</v>
      </c>
      <c r="BV7" s="70">
        <f t="shared" si="4"/>
        <v>14304</v>
      </c>
      <c r="BW7" s="70">
        <f t="shared" si="4"/>
        <v>1038605</v>
      </c>
      <c r="BX7" s="70">
        <f t="shared" si="4"/>
        <v>28</v>
      </c>
      <c r="BY7" s="70">
        <f t="shared" si="4"/>
        <v>25233</v>
      </c>
      <c r="BZ7" s="70">
        <f t="shared" si="4"/>
        <v>1371990</v>
      </c>
      <c r="CA7" s="70">
        <f t="shared" si="4"/>
        <v>554675</v>
      </c>
      <c r="CB7" s="70">
        <f t="shared" si="4"/>
        <v>767685</v>
      </c>
      <c r="CC7" s="70">
        <f t="shared" si="4"/>
        <v>10492</v>
      </c>
      <c r="CD7" s="70">
        <f t="shared" si="4"/>
        <v>39138</v>
      </c>
      <c r="CE7" s="70">
        <f t="shared" si="4"/>
        <v>2751516</v>
      </c>
      <c r="CF7" s="70">
        <f t="shared" si="4"/>
        <v>1712</v>
      </c>
      <c r="CG7" s="70">
        <f t="shared" si="4"/>
        <v>167349</v>
      </c>
      <c r="CH7" s="70">
        <f t="shared" si="4"/>
        <v>3536231</v>
      </c>
      <c r="CI7" s="70">
        <f t="shared" si="4"/>
        <v>1678801</v>
      </c>
      <c r="CJ7" s="70">
        <f t="shared" si="4"/>
        <v>1669392</v>
      </c>
      <c r="CK7" s="70">
        <f t="shared" si="4"/>
        <v>43</v>
      </c>
      <c r="CL7" s="70">
        <f t="shared" si="4"/>
        <v>1611761</v>
      </c>
      <c r="CM7" s="70">
        <f t="shared" si="4"/>
        <v>44977</v>
      </c>
      <c r="CN7" s="70">
        <f t="shared" si="4"/>
        <v>12611</v>
      </c>
      <c r="CO7" s="70">
        <f aca="true" t="shared" si="5" ref="CO7:DT7">SUM(CO8:CO51)</f>
        <v>9409</v>
      </c>
      <c r="CP7" s="70">
        <f t="shared" si="5"/>
        <v>1816725</v>
      </c>
      <c r="CQ7" s="70">
        <f t="shared" si="5"/>
        <v>22164167</v>
      </c>
      <c r="CR7" s="70">
        <f t="shared" si="5"/>
        <v>4056023</v>
      </c>
      <c r="CS7" s="70">
        <f t="shared" si="5"/>
        <v>2168254</v>
      </c>
      <c r="CT7" s="70">
        <f t="shared" si="5"/>
        <v>1257701</v>
      </c>
      <c r="CU7" s="70">
        <f t="shared" si="5"/>
        <v>559551</v>
      </c>
      <c r="CV7" s="70">
        <f t="shared" si="5"/>
        <v>70517</v>
      </c>
      <c r="CW7" s="70">
        <f t="shared" si="5"/>
        <v>5619363</v>
      </c>
      <c r="CX7" s="70">
        <f t="shared" si="5"/>
        <v>511714</v>
      </c>
      <c r="CY7" s="70">
        <f t="shared" si="5"/>
        <v>4921440</v>
      </c>
      <c r="CZ7" s="70">
        <f t="shared" si="5"/>
        <v>186209</v>
      </c>
      <c r="DA7" s="70">
        <f t="shared" si="5"/>
        <v>110892</v>
      </c>
      <c r="DB7" s="70">
        <f t="shared" si="5"/>
        <v>12330086</v>
      </c>
      <c r="DC7" s="70">
        <f t="shared" si="5"/>
        <v>6361020</v>
      </c>
      <c r="DD7" s="70">
        <f t="shared" si="5"/>
        <v>4747042</v>
      </c>
      <c r="DE7" s="70">
        <f t="shared" si="5"/>
        <v>930041</v>
      </c>
      <c r="DF7" s="70">
        <f t="shared" si="5"/>
        <v>291983</v>
      </c>
      <c r="DG7" s="70">
        <f t="shared" si="5"/>
        <v>12859767</v>
      </c>
      <c r="DH7" s="70">
        <f t="shared" si="5"/>
        <v>47803</v>
      </c>
      <c r="DI7" s="70">
        <f t="shared" si="5"/>
        <v>837625</v>
      </c>
      <c r="DJ7" s="70">
        <f t="shared" si="5"/>
        <v>24680593</v>
      </c>
    </row>
    <row r="8" spans="1:114" s="50" customFormat="1" ht="12" customHeight="1">
      <c r="A8" s="51" t="s">
        <v>108</v>
      </c>
      <c r="B8" s="64" t="s">
        <v>112</v>
      </c>
      <c r="C8" s="51" t="s">
        <v>113</v>
      </c>
      <c r="D8" s="72">
        <f aca="true" t="shared" si="6" ref="D8:D51">SUM(E8,+L8)</f>
        <v>3019472</v>
      </c>
      <c r="E8" s="72">
        <f aca="true" t="shared" si="7" ref="E8:E51">SUM(F8:I8)+K8</f>
        <v>941785</v>
      </c>
      <c r="F8" s="72">
        <v>1084</v>
      </c>
      <c r="G8" s="72">
        <v>0</v>
      </c>
      <c r="H8" s="72">
        <v>48900</v>
      </c>
      <c r="I8" s="72">
        <v>846069</v>
      </c>
      <c r="J8" s="73" t="s">
        <v>111</v>
      </c>
      <c r="K8" s="72">
        <v>45732</v>
      </c>
      <c r="L8" s="72">
        <v>2077687</v>
      </c>
      <c r="M8" s="72">
        <f aca="true" t="shared" si="8" ref="M8:M51">SUM(N8,+U8)</f>
        <v>881539</v>
      </c>
      <c r="N8" s="72">
        <f aca="true" t="shared" si="9" ref="N8:N51">SUM(O8:R8)+T8</f>
        <v>291526</v>
      </c>
      <c r="O8" s="72">
        <v>32498</v>
      </c>
      <c r="P8" s="72">
        <v>68134</v>
      </c>
      <c r="Q8" s="72">
        <v>0</v>
      </c>
      <c r="R8" s="72">
        <v>188498</v>
      </c>
      <c r="S8" s="73" t="s">
        <v>111</v>
      </c>
      <c r="T8" s="72">
        <v>2396</v>
      </c>
      <c r="U8" s="72">
        <v>590013</v>
      </c>
      <c r="V8" s="72">
        <f aca="true" t="shared" si="10" ref="V8:V51">+SUM(D8,M8)</f>
        <v>3901011</v>
      </c>
      <c r="W8" s="72">
        <f aca="true" t="shared" si="11" ref="W8:W51">+SUM(E8,N8)</f>
        <v>1233311</v>
      </c>
      <c r="X8" s="72">
        <f aca="true" t="shared" si="12" ref="X8:X51">+SUM(F8,O8)</f>
        <v>33582</v>
      </c>
      <c r="Y8" s="72">
        <f aca="true" t="shared" si="13" ref="Y8:Y51">+SUM(G8,P8)</f>
        <v>68134</v>
      </c>
      <c r="Z8" s="72">
        <f aca="true" t="shared" si="14" ref="Z8:Z51">+SUM(H8,Q8)</f>
        <v>48900</v>
      </c>
      <c r="AA8" s="72">
        <f aca="true" t="shared" si="15" ref="AA8:AA51">+SUM(I8,R8)</f>
        <v>1034567</v>
      </c>
      <c r="AB8" s="73" t="s">
        <v>111</v>
      </c>
      <c r="AC8" s="72">
        <f aca="true" t="shared" si="16" ref="AC8:AC51">+SUM(K8,T8)</f>
        <v>48128</v>
      </c>
      <c r="AD8" s="72">
        <f aca="true" t="shared" si="17" ref="AD8:AD51">+SUM(L8,U8)</f>
        <v>2667700</v>
      </c>
      <c r="AE8" s="72">
        <f aca="true" t="shared" si="18" ref="AE8:AE51">SUM(AF8,+AK8)</f>
        <v>2735</v>
      </c>
      <c r="AF8" s="72">
        <f aca="true" t="shared" si="19" ref="AF8:AF51">SUM(AG8:AJ8)</f>
        <v>2735</v>
      </c>
      <c r="AG8" s="72">
        <v>0</v>
      </c>
      <c r="AH8" s="72">
        <v>0</v>
      </c>
      <c r="AI8" s="72">
        <v>0</v>
      </c>
      <c r="AJ8" s="72">
        <v>2735</v>
      </c>
      <c r="AK8" s="72">
        <v>0</v>
      </c>
      <c r="AL8" s="72">
        <v>7300</v>
      </c>
      <c r="AM8" s="72">
        <f aca="true" t="shared" si="20" ref="AM8:AM51">SUM(AN8,AS8,AW8,AX8,BD8)</f>
        <v>2596996</v>
      </c>
      <c r="AN8" s="72">
        <f aca="true" t="shared" si="21" ref="AN8:AN51">SUM(AO8:AR8)</f>
        <v>1123443</v>
      </c>
      <c r="AO8" s="72">
        <v>212144</v>
      </c>
      <c r="AP8" s="72">
        <v>814193</v>
      </c>
      <c r="AQ8" s="72">
        <v>74697</v>
      </c>
      <c r="AR8" s="72">
        <v>22409</v>
      </c>
      <c r="AS8" s="72">
        <f aca="true" t="shared" si="22" ref="AS8:AS51">SUM(AT8:AV8)</f>
        <v>904190</v>
      </c>
      <c r="AT8" s="72">
        <v>280851</v>
      </c>
      <c r="AU8" s="72">
        <v>568165</v>
      </c>
      <c r="AV8" s="72">
        <v>55174</v>
      </c>
      <c r="AW8" s="72">
        <v>39501</v>
      </c>
      <c r="AX8" s="72">
        <f aca="true" t="shared" si="23" ref="AX8:AX51">SUM(AY8:BB8)</f>
        <v>529862</v>
      </c>
      <c r="AY8" s="72">
        <v>252553</v>
      </c>
      <c r="AZ8" s="72">
        <v>227542</v>
      </c>
      <c r="BA8" s="72">
        <v>49767</v>
      </c>
      <c r="BB8" s="72">
        <v>0</v>
      </c>
      <c r="BC8" s="72">
        <v>263786</v>
      </c>
      <c r="BD8" s="72">
        <v>0</v>
      </c>
      <c r="BE8" s="72">
        <v>148655</v>
      </c>
      <c r="BF8" s="72">
        <f aca="true" t="shared" si="24" ref="BF8:BF51">SUM(AE8,+AM8,+BE8)</f>
        <v>2748386</v>
      </c>
      <c r="BG8" s="72">
        <f aca="true" t="shared" si="25" ref="BG8:BG51">SUM(BH8,+BM8)</f>
        <v>0</v>
      </c>
      <c r="BH8" s="72">
        <f aca="true" t="shared" si="26" ref="BH8:BH51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10593</v>
      </c>
      <c r="BO8" s="72">
        <f aca="true" t="shared" si="27" ref="BO8:BO51">SUM(BP8,BU8,BY8,BZ8,CF8)</f>
        <v>651299</v>
      </c>
      <c r="BP8" s="72">
        <f aca="true" t="shared" si="28" ref="BP8:BP51">SUM(BQ8:BT8)</f>
        <v>177660</v>
      </c>
      <c r="BQ8" s="72">
        <v>147126</v>
      </c>
      <c r="BR8" s="72">
        <v>0</v>
      </c>
      <c r="BS8" s="72">
        <v>30534</v>
      </c>
      <c r="BT8" s="72">
        <v>0</v>
      </c>
      <c r="BU8" s="72">
        <f aca="true" t="shared" si="29" ref="BU8:BU51">SUM(BV8:BX8)</f>
        <v>157475</v>
      </c>
      <c r="BV8" s="72">
        <v>3389</v>
      </c>
      <c r="BW8" s="72">
        <v>154086</v>
      </c>
      <c r="BX8" s="72">
        <v>0</v>
      </c>
      <c r="BY8" s="72">
        <v>782</v>
      </c>
      <c r="BZ8" s="72">
        <f aca="true" t="shared" si="30" ref="BZ8:BZ51">SUM(CA8:CD8)</f>
        <v>315382</v>
      </c>
      <c r="CA8" s="72">
        <v>143787</v>
      </c>
      <c r="CB8" s="72">
        <v>169469</v>
      </c>
      <c r="CC8" s="72">
        <v>0</v>
      </c>
      <c r="CD8" s="72">
        <v>2126</v>
      </c>
      <c r="CE8" s="72">
        <v>73007</v>
      </c>
      <c r="CF8" s="72">
        <v>0</v>
      </c>
      <c r="CG8" s="72">
        <v>146640</v>
      </c>
      <c r="CH8" s="72">
        <f aca="true" t="shared" si="31" ref="CH8:CH51">SUM(BG8,+BO8,+CG8)</f>
        <v>797939</v>
      </c>
      <c r="CI8" s="72">
        <f aca="true" t="shared" si="32" ref="CI8:CI51">SUM(AE8,+BG8)</f>
        <v>2735</v>
      </c>
      <c r="CJ8" s="72">
        <f aca="true" t="shared" si="33" ref="CJ8:CJ51">SUM(AF8,+BH8)</f>
        <v>2735</v>
      </c>
      <c r="CK8" s="72">
        <f aca="true" t="shared" si="34" ref="CK8:CK51">SUM(AG8,+BI8)</f>
        <v>0</v>
      </c>
      <c r="CL8" s="72">
        <f aca="true" t="shared" si="35" ref="CL8:CL51">SUM(AH8,+BJ8)</f>
        <v>0</v>
      </c>
      <c r="CM8" s="72">
        <f aca="true" t="shared" si="36" ref="CM8:CM51">SUM(AI8,+BK8)</f>
        <v>0</v>
      </c>
      <c r="CN8" s="72">
        <f aca="true" t="shared" si="37" ref="CN8:CN51">SUM(AJ8,+BL8)</f>
        <v>2735</v>
      </c>
      <c r="CO8" s="72">
        <f aca="true" t="shared" si="38" ref="CO8:CO51">SUM(AK8,+BM8)</f>
        <v>0</v>
      </c>
      <c r="CP8" s="72">
        <f aca="true" t="shared" si="39" ref="CP8:CP51">SUM(AL8,+BN8)</f>
        <v>17893</v>
      </c>
      <c r="CQ8" s="72">
        <f aca="true" t="shared" si="40" ref="CQ8:CQ51">SUM(AM8,+BO8)</f>
        <v>3248295</v>
      </c>
      <c r="CR8" s="72">
        <f aca="true" t="shared" si="41" ref="CR8:CR51">SUM(AN8,+BP8)</f>
        <v>1301103</v>
      </c>
      <c r="CS8" s="72">
        <f aca="true" t="shared" si="42" ref="CS8:CS51">SUM(AO8,+BQ8)</f>
        <v>359270</v>
      </c>
      <c r="CT8" s="72">
        <f aca="true" t="shared" si="43" ref="CT8:CT51">SUM(AP8,+BR8)</f>
        <v>814193</v>
      </c>
      <c r="CU8" s="72">
        <f aca="true" t="shared" si="44" ref="CU8:CU51">SUM(AQ8,+BS8)</f>
        <v>105231</v>
      </c>
      <c r="CV8" s="72">
        <f aca="true" t="shared" si="45" ref="CV8:CV51">SUM(AR8,+BT8)</f>
        <v>22409</v>
      </c>
      <c r="CW8" s="72">
        <f aca="true" t="shared" si="46" ref="CW8:CW51">SUM(AS8,+BU8)</f>
        <v>1061665</v>
      </c>
      <c r="CX8" s="72">
        <f aca="true" t="shared" si="47" ref="CX8:CX51">SUM(AT8,+BV8)</f>
        <v>284240</v>
      </c>
      <c r="CY8" s="72">
        <f aca="true" t="shared" si="48" ref="CY8:CY51">SUM(AU8,+BW8)</f>
        <v>722251</v>
      </c>
      <c r="CZ8" s="72">
        <f aca="true" t="shared" si="49" ref="CZ8:CZ51">SUM(AV8,+BX8)</f>
        <v>55174</v>
      </c>
      <c r="DA8" s="72">
        <f aca="true" t="shared" si="50" ref="DA8:DA51">SUM(AW8,+BY8)</f>
        <v>40283</v>
      </c>
      <c r="DB8" s="72">
        <f aca="true" t="shared" si="51" ref="DB8:DB51">SUM(AX8,+BZ8)</f>
        <v>845244</v>
      </c>
      <c r="DC8" s="72">
        <f aca="true" t="shared" si="52" ref="DC8:DC51">SUM(AY8,+CA8)</f>
        <v>396340</v>
      </c>
      <c r="DD8" s="72">
        <f aca="true" t="shared" si="53" ref="DD8:DD51">SUM(AZ8,+CB8)</f>
        <v>397011</v>
      </c>
      <c r="DE8" s="72">
        <f aca="true" t="shared" si="54" ref="DE8:DE51">SUM(BA8,+CC8)</f>
        <v>49767</v>
      </c>
      <c r="DF8" s="72">
        <f aca="true" t="shared" si="55" ref="DF8:DF51">SUM(BB8,+CD8)</f>
        <v>2126</v>
      </c>
      <c r="DG8" s="72">
        <f aca="true" t="shared" si="56" ref="DG8:DG51">SUM(BC8,+CE8)</f>
        <v>336793</v>
      </c>
      <c r="DH8" s="72">
        <f aca="true" t="shared" si="57" ref="DH8:DH51">SUM(BD8,+CF8)</f>
        <v>0</v>
      </c>
      <c r="DI8" s="72">
        <f aca="true" t="shared" si="58" ref="DI8:DI51">SUM(BE8,+CG8)</f>
        <v>295295</v>
      </c>
      <c r="DJ8" s="72">
        <f aca="true" t="shared" si="59" ref="DJ8:DJ51">SUM(BF8,+CH8)</f>
        <v>3546325</v>
      </c>
    </row>
    <row r="9" spans="1:114" s="50" customFormat="1" ht="12" customHeight="1">
      <c r="A9" s="51" t="s">
        <v>108</v>
      </c>
      <c r="B9" s="64" t="s">
        <v>114</v>
      </c>
      <c r="C9" s="51" t="s">
        <v>115</v>
      </c>
      <c r="D9" s="72">
        <f t="shared" si="6"/>
        <v>1985074</v>
      </c>
      <c r="E9" s="72">
        <f t="shared" si="7"/>
        <v>574690</v>
      </c>
      <c r="F9" s="72">
        <v>7282</v>
      </c>
      <c r="G9" s="72"/>
      <c r="H9" s="72">
        <v>0</v>
      </c>
      <c r="I9" s="72">
        <v>447271</v>
      </c>
      <c r="J9" s="73" t="s">
        <v>111</v>
      </c>
      <c r="K9" s="72">
        <v>120137</v>
      </c>
      <c r="L9" s="72">
        <v>1410384</v>
      </c>
      <c r="M9" s="72">
        <f t="shared" si="8"/>
        <v>115300</v>
      </c>
      <c r="N9" s="72">
        <f t="shared" si="9"/>
        <v>2462</v>
      </c>
      <c r="O9" s="72">
        <v>1050</v>
      </c>
      <c r="P9" s="72">
        <v>1274</v>
      </c>
      <c r="Q9" s="72">
        <v>0</v>
      </c>
      <c r="R9" s="72">
        <v>0</v>
      </c>
      <c r="S9" s="73" t="s">
        <v>111</v>
      </c>
      <c r="T9" s="72">
        <v>138</v>
      </c>
      <c r="U9" s="72">
        <v>112838</v>
      </c>
      <c r="V9" s="72">
        <f t="shared" si="10"/>
        <v>2100374</v>
      </c>
      <c r="W9" s="72">
        <f t="shared" si="11"/>
        <v>577152</v>
      </c>
      <c r="X9" s="72">
        <f t="shared" si="12"/>
        <v>8332</v>
      </c>
      <c r="Y9" s="72">
        <f t="shared" si="13"/>
        <v>1274</v>
      </c>
      <c r="Z9" s="72">
        <f t="shared" si="14"/>
        <v>0</v>
      </c>
      <c r="AA9" s="72">
        <f t="shared" si="15"/>
        <v>447271</v>
      </c>
      <c r="AB9" s="73" t="s">
        <v>111</v>
      </c>
      <c r="AC9" s="72">
        <f t="shared" si="16"/>
        <v>120275</v>
      </c>
      <c r="AD9" s="72">
        <f t="shared" si="17"/>
        <v>1523222</v>
      </c>
      <c r="AE9" s="72">
        <f t="shared" si="18"/>
        <v>19614</v>
      </c>
      <c r="AF9" s="72">
        <f t="shared" si="19"/>
        <v>19614</v>
      </c>
      <c r="AG9" s="72">
        <v>0</v>
      </c>
      <c r="AH9" s="72">
        <v>19614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1964482</v>
      </c>
      <c r="AN9" s="72">
        <f t="shared" si="21"/>
        <v>187184</v>
      </c>
      <c r="AO9" s="72">
        <v>156409</v>
      </c>
      <c r="AP9" s="72">
        <v>30775</v>
      </c>
      <c r="AQ9" s="72">
        <v>0</v>
      </c>
      <c r="AR9" s="72">
        <v>0</v>
      </c>
      <c r="AS9" s="72">
        <f t="shared" si="22"/>
        <v>800800</v>
      </c>
      <c r="AT9" s="72">
        <v>85511</v>
      </c>
      <c r="AU9" s="72">
        <v>683281</v>
      </c>
      <c r="AV9" s="72">
        <v>32008</v>
      </c>
      <c r="AW9" s="72">
        <v>0</v>
      </c>
      <c r="AX9" s="72">
        <f t="shared" si="23"/>
        <v>976498</v>
      </c>
      <c r="AY9" s="72">
        <v>504954</v>
      </c>
      <c r="AZ9" s="72">
        <v>448335</v>
      </c>
      <c r="BA9" s="72">
        <v>23209</v>
      </c>
      <c r="BB9" s="72">
        <v>0</v>
      </c>
      <c r="BC9" s="72">
        <v>0</v>
      </c>
      <c r="BD9" s="72">
        <v>0</v>
      </c>
      <c r="BE9" s="72">
        <v>978</v>
      </c>
      <c r="BF9" s="72">
        <f t="shared" si="24"/>
        <v>1985074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/>
      <c r="BM9" s="72">
        <v>0</v>
      </c>
      <c r="BN9" s="72">
        <v>21807</v>
      </c>
      <c r="BO9" s="72">
        <f t="shared" si="27"/>
        <v>44171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28772</v>
      </c>
      <c r="BV9" s="72">
        <v>0</v>
      </c>
      <c r="BW9" s="72">
        <v>28772</v>
      </c>
      <c r="BX9" s="72">
        <v>0</v>
      </c>
      <c r="BY9" s="72">
        <v>0</v>
      </c>
      <c r="BZ9" s="72">
        <f t="shared" si="30"/>
        <v>15399</v>
      </c>
      <c r="CA9" s="72">
        <v>0</v>
      </c>
      <c r="CB9" s="72">
        <v>15399</v>
      </c>
      <c r="CC9" s="72">
        <v>0</v>
      </c>
      <c r="CD9" s="72">
        <v>0</v>
      </c>
      <c r="CE9" s="72">
        <v>45745</v>
      </c>
      <c r="CF9" s="72">
        <v>0</v>
      </c>
      <c r="CG9" s="72">
        <v>3577</v>
      </c>
      <c r="CH9" s="72">
        <f t="shared" si="31"/>
        <v>47748</v>
      </c>
      <c r="CI9" s="72">
        <f t="shared" si="32"/>
        <v>19614</v>
      </c>
      <c r="CJ9" s="72">
        <f t="shared" si="33"/>
        <v>19614</v>
      </c>
      <c r="CK9" s="72">
        <f t="shared" si="34"/>
        <v>0</v>
      </c>
      <c r="CL9" s="72">
        <f t="shared" si="35"/>
        <v>19614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21807</v>
      </c>
      <c r="CQ9" s="72">
        <f t="shared" si="40"/>
        <v>2008653</v>
      </c>
      <c r="CR9" s="72">
        <f t="shared" si="41"/>
        <v>187184</v>
      </c>
      <c r="CS9" s="72">
        <f t="shared" si="42"/>
        <v>156409</v>
      </c>
      <c r="CT9" s="72">
        <f t="shared" si="43"/>
        <v>30775</v>
      </c>
      <c r="CU9" s="72">
        <f t="shared" si="44"/>
        <v>0</v>
      </c>
      <c r="CV9" s="72">
        <f t="shared" si="45"/>
        <v>0</v>
      </c>
      <c r="CW9" s="72">
        <f t="shared" si="46"/>
        <v>829572</v>
      </c>
      <c r="CX9" s="72">
        <f t="shared" si="47"/>
        <v>85511</v>
      </c>
      <c r="CY9" s="72">
        <f t="shared" si="48"/>
        <v>712053</v>
      </c>
      <c r="CZ9" s="72">
        <f t="shared" si="49"/>
        <v>32008</v>
      </c>
      <c r="DA9" s="72">
        <f t="shared" si="50"/>
        <v>0</v>
      </c>
      <c r="DB9" s="72">
        <f t="shared" si="51"/>
        <v>991897</v>
      </c>
      <c r="DC9" s="72">
        <f t="shared" si="52"/>
        <v>504954</v>
      </c>
      <c r="DD9" s="72">
        <f t="shared" si="53"/>
        <v>463734</v>
      </c>
      <c r="DE9" s="72">
        <f t="shared" si="54"/>
        <v>23209</v>
      </c>
      <c r="DF9" s="72">
        <f t="shared" si="55"/>
        <v>0</v>
      </c>
      <c r="DG9" s="72">
        <f t="shared" si="56"/>
        <v>45745</v>
      </c>
      <c r="DH9" s="72">
        <f t="shared" si="57"/>
        <v>0</v>
      </c>
      <c r="DI9" s="72">
        <f t="shared" si="58"/>
        <v>4555</v>
      </c>
      <c r="DJ9" s="72">
        <f t="shared" si="59"/>
        <v>2032822</v>
      </c>
    </row>
    <row r="10" spans="1:114" s="50" customFormat="1" ht="12" customHeight="1">
      <c r="A10" s="51" t="s">
        <v>108</v>
      </c>
      <c r="B10" s="64" t="s">
        <v>116</v>
      </c>
      <c r="C10" s="51" t="s">
        <v>117</v>
      </c>
      <c r="D10" s="72">
        <f t="shared" si="6"/>
        <v>1408580</v>
      </c>
      <c r="E10" s="72">
        <f t="shared" si="7"/>
        <v>402485</v>
      </c>
      <c r="F10" s="72">
        <v>0</v>
      </c>
      <c r="G10" s="72">
        <v>0</v>
      </c>
      <c r="H10" s="72">
        <v>0</v>
      </c>
      <c r="I10" s="72">
        <v>360002</v>
      </c>
      <c r="J10" s="73" t="s">
        <v>111</v>
      </c>
      <c r="K10" s="72">
        <v>42483</v>
      </c>
      <c r="L10" s="72">
        <v>1006095</v>
      </c>
      <c r="M10" s="72">
        <f t="shared" si="8"/>
        <v>285854</v>
      </c>
      <c r="N10" s="72">
        <f t="shared" si="9"/>
        <v>58361</v>
      </c>
      <c r="O10" s="72">
        <v>0</v>
      </c>
      <c r="P10" s="72">
        <v>0</v>
      </c>
      <c r="Q10" s="72">
        <v>0</v>
      </c>
      <c r="R10" s="72">
        <v>58361</v>
      </c>
      <c r="S10" s="73" t="s">
        <v>111</v>
      </c>
      <c r="T10" s="72">
        <v>0</v>
      </c>
      <c r="U10" s="72">
        <v>227493</v>
      </c>
      <c r="V10" s="72">
        <f t="shared" si="10"/>
        <v>1694434</v>
      </c>
      <c r="W10" s="72">
        <f t="shared" si="11"/>
        <v>460846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418363</v>
      </c>
      <c r="AB10" s="73" t="s">
        <v>111</v>
      </c>
      <c r="AC10" s="72">
        <f t="shared" si="16"/>
        <v>42483</v>
      </c>
      <c r="AD10" s="72">
        <f t="shared" si="17"/>
        <v>1233588</v>
      </c>
      <c r="AE10" s="72">
        <f t="shared" si="18"/>
        <v>117668</v>
      </c>
      <c r="AF10" s="72">
        <f t="shared" si="19"/>
        <v>117668</v>
      </c>
      <c r="AG10" s="72">
        <v>0</v>
      </c>
      <c r="AH10" s="72">
        <v>86961</v>
      </c>
      <c r="AI10" s="72">
        <v>30707</v>
      </c>
      <c r="AJ10" s="72">
        <v>0</v>
      </c>
      <c r="AK10" s="72">
        <v>0</v>
      </c>
      <c r="AL10" s="72">
        <v>0</v>
      </c>
      <c r="AM10" s="72">
        <f t="shared" si="20"/>
        <v>1181612</v>
      </c>
      <c r="AN10" s="72">
        <f t="shared" si="21"/>
        <v>199779</v>
      </c>
      <c r="AO10" s="72">
        <v>89436</v>
      </c>
      <c r="AP10" s="72">
        <v>32284</v>
      </c>
      <c r="AQ10" s="72">
        <v>54346</v>
      </c>
      <c r="AR10" s="72">
        <v>23713</v>
      </c>
      <c r="AS10" s="72">
        <f t="shared" si="22"/>
        <v>201466</v>
      </c>
      <c r="AT10" s="72">
        <v>0</v>
      </c>
      <c r="AU10" s="72">
        <v>176686</v>
      </c>
      <c r="AV10" s="72">
        <v>24780</v>
      </c>
      <c r="AW10" s="72">
        <v>0</v>
      </c>
      <c r="AX10" s="72">
        <f t="shared" si="23"/>
        <v>780367</v>
      </c>
      <c r="AY10" s="72">
        <v>468445</v>
      </c>
      <c r="AZ10" s="72">
        <v>298897</v>
      </c>
      <c r="BA10" s="72">
        <v>13025</v>
      </c>
      <c r="BB10" s="72">
        <v>0</v>
      </c>
      <c r="BC10" s="72">
        <v>50396</v>
      </c>
      <c r="BD10" s="72">
        <v>0</v>
      </c>
      <c r="BE10" s="72">
        <v>58904</v>
      </c>
      <c r="BF10" s="72">
        <f t="shared" si="24"/>
        <v>1358184</v>
      </c>
      <c r="BG10" s="72">
        <f t="shared" si="25"/>
        <v>14679</v>
      </c>
      <c r="BH10" s="72">
        <f t="shared" si="26"/>
        <v>14679</v>
      </c>
      <c r="BI10" s="72">
        <v>0</v>
      </c>
      <c r="BJ10" s="72">
        <v>14679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255647</v>
      </c>
      <c r="BP10" s="72">
        <f t="shared" si="28"/>
        <v>72333</v>
      </c>
      <c r="BQ10" s="72">
        <v>43401</v>
      </c>
      <c r="BR10" s="72">
        <v>0</v>
      </c>
      <c r="BS10" s="72">
        <v>28932</v>
      </c>
      <c r="BT10" s="72">
        <v>0</v>
      </c>
      <c r="BU10" s="72">
        <f t="shared" si="29"/>
        <v>41572</v>
      </c>
      <c r="BV10" s="72">
        <v>0</v>
      </c>
      <c r="BW10" s="72">
        <v>41572</v>
      </c>
      <c r="BX10" s="72">
        <v>0</v>
      </c>
      <c r="BY10" s="72">
        <v>0</v>
      </c>
      <c r="BZ10" s="72">
        <f t="shared" si="30"/>
        <v>141742</v>
      </c>
      <c r="CA10" s="72">
        <v>94612</v>
      </c>
      <c r="CB10" s="72">
        <v>47130</v>
      </c>
      <c r="CC10" s="72">
        <v>0</v>
      </c>
      <c r="CD10" s="72">
        <v>0</v>
      </c>
      <c r="CE10" s="72">
        <v>8486</v>
      </c>
      <c r="CF10" s="72">
        <v>0</v>
      </c>
      <c r="CG10" s="72">
        <v>7042</v>
      </c>
      <c r="CH10" s="72">
        <f t="shared" si="31"/>
        <v>277368</v>
      </c>
      <c r="CI10" s="72">
        <f t="shared" si="32"/>
        <v>132347</v>
      </c>
      <c r="CJ10" s="72">
        <f t="shared" si="33"/>
        <v>132347</v>
      </c>
      <c r="CK10" s="72">
        <f t="shared" si="34"/>
        <v>0</v>
      </c>
      <c r="CL10" s="72">
        <f t="shared" si="35"/>
        <v>101640</v>
      </c>
      <c r="CM10" s="72">
        <f t="shared" si="36"/>
        <v>30707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1437259</v>
      </c>
      <c r="CR10" s="72">
        <f t="shared" si="41"/>
        <v>272112</v>
      </c>
      <c r="CS10" s="72">
        <f t="shared" si="42"/>
        <v>132837</v>
      </c>
      <c r="CT10" s="72">
        <f t="shared" si="43"/>
        <v>32284</v>
      </c>
      <c r="CU10" s="72">
        <f t="shared" si="44"/>
        <v>83278</v>
      </c>
      <c r="CV10" s="72">
        <f t="shared" si="45"/>
        <v>23713</v>
      </c>
      <c r="CW10" s="72">
        <f t="shared" si="46"/>
        <v>243038</v>
      </c>
      <c r="CX10" s="72">
        <f t="shared" si="47"/>
        <v>0</v>
      </c>
      <c r="CY10" s="72">
        <f t="shared" si="48"/>
        <v>218258</v>
      </c>
      <c r="CZ10" s="72">
        <f t="shared" si="49"/>
        <v>24780</v>
      </c>
      <c r="DA10" s="72">
        <f t="shared" si="50"/>
        <v>0</v>
      </c>
      <c r="DB10" s="72">
        <f t="shared" si="51"/>
        <v>922109</v>
      </c>
      <c r="DC10" s="72">
        <f t="shared" si="52"/>
        <v>563057</v>
      </c>
      <c r="DD10" s="72">
        <f t="shared" si="53"/>
        <v>346027</v>
      </c>
      <c r="DE10" s="72">
        <f t="shared" si="54"/>
        <v>13025</v>
      </c>
      <c r="DF10" s="72">
        <f t="shared" si="55"/>
        <v>0</v>
      </c>
      <c r="DG10" s="72">
        <f t="shared" si="56"/>
        <v>58882</v>
      </c>
      <c r="DH10" s="72">
        <f t="shared" si="57"/>
        <v>0</v>
      </c>
      <c r="DI10" s="72">
        <f t="shared" si="58"/>
        <v>65946</v>
      </c>
      <c r="DJ10" s="72">
        <f t="shared" si="59"/>
        <v>1635552</v>
      </c>
    </row>
    <row r="11" spans="1:114" s="50" customFormat="1" ht="12" customHeight="1">
      <c r="A11" s="51" t="s">
        <v>108</v>
      </c>
      <c r="B11" s="64" t="s">
        <v>118</v>
      </c>
      <c r="C11" s="51" t="s">
        <v>119</v>
      </c>
      <c r="D11" s="72">
        <f t="shared" si="6"/>
        <v>1321758</v>
      </c>
      <c r="E11" s="72">
        <f t="shared" si="7"/>
        <v>29883</v>
      </c>
      <c r="F11" s="72">
        <v>0</v>
      </c>
      <c r="G11" s="72">
        <v>0</v>
      </c>
      <c r="H11" s="72">
        <v>0</v>
      </c>
      <c r="I11" s="72">
        <v>10176</v>
      </c>
      <c r="J11" s="73" t="s">
        <v>111</v>
      </c>
      <c r="K11" s="72">
        <v>19707</v>
      </c>
      <c r="L11" s="72">
        <v>1291875</v>
      </c>
      <c r="M11" s="72">
        <f t="shared" si="8"/>
        <v>196943</v>
      </c>
      <c r="N11" s="72">
        <f t="shared" si="9"/>
        <v>20494</v>
      </c>
      <c r="O11" s="72">
        <v>0</v>
      </c>
      <c r="P11" s="72">
        <v>0</v>
      </c>
      <c r="Q11" s="72">
        <v>0</v>
      </c>
      <c r="R11" s="72">
        <v>20374</v>
      </c>
      <c r="S11" s="73" t="s">
        <v>111</v>
      </c>
      <c r="T11" s="72">
        <v>120</v>
      </c>
      <c r="U11" s="72">
        <v>176449</v>
      </c>
      <c r="V11" s="72">
        <f t="shared" si="10"/>
        <v>1518701</v>
      </c>
      <c r="W11" s="72">
        <f t="shared" si="11"/>
        <v>50377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30550</v>
      </c>
      <c r="AB11" s="73" t="s">
        <v>111</v>
      </c>
      <c r="AC11" s="72">
        <f t="shared" si="16"/>
        <v>19827</v>
      </c>
      <c r="AD11" s="72">
        <f t="shared" si="17"/>
        <v>1468324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902272</v>
      </c>
      <c r="AN11" s="72">
        <f t="shared" si="21"/>
        <v>111280</v>
      </c>
      <c r="AO11" s="72">
        <v>76896</v>
      </c>
      <c r="AP11" s="72">
        <v>34384</v>
      </c>
      <c r="AQ11" s="72">
        <v>0</v>
      </c>
      <c r="AR11" s="72">
        <v>0</v>
      </c>
      <c r="AS11" s="72">
        <f t="shared" si="22"/>
        <v>153718</v>
      </c>
      <c r="AT11" s="72">
        <v>10711</v>
      </c>
      <c r="AU11" s="72">
        <v>141004</v>
      </c>
      <c r="AV11" s="72">
        <v>2003</v>
      </c>
      <c r="AW11" s="72">
        <v>0</v>
      </c>
      <c r="AX11" s="72">
        <f t="shared" si="23"/>
        <v>637274</v>
      </c>
      <c r="AY11" s="72">
        <v>374427</v>
      </c>
      <c r="AZ11" s="72">
        <v>137755</v>
      </c>
      <c r="BA11" s="72">
        <v>122729</v>
      </c>
      <c r="BB11" s="72">
        <v>2363</v>
      </c>
      <c r="BC11" s="72">
        <v>419486</v>
      </c>
      <c r="BD11" s="72">
        <v>0</v>
      </c>
      <c r="BE11" s="72">
        <v>0</v>
      </c>
      <c r="BF11" s="72">
        <f t="shared" si="24"/>
        <v>902272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99312</v>
      </c>
      <c r="BP11" s="72">
        <f t="shared" si="28"/>
        <v>8596</v>
      </c>
      <c r="BQ11" s="72">
        <v>8596</v>
      </c>
      <c r="BR11" s="72">
        <v>0</v>
      </c>
      <c r="BS11" s="72">
        <v>0</v>
      </c>
      <c r="BT11" s="72">
        <v>0</v>
      </c>
      <c r="BU11" s="72">
        <f t="shared" si="29"/>
        <v>39261</v>
      </c>
      <c r="BV11" s="72">
        <v>283</v>
      </c>
      <c r="BW11" s="72">
        <v>38978</v>
      </c>
      <c r="BX11" s="72">
        <v>0</v>
      </c>
      <c r="BY11" s="72">
        <v>0</v>
      </c>
      <c r="BZ11" s="72">
        <f t="shared" si="30"/>
        <v>51455</v>
      </c>
      <c r="CA11" s="72">
        <v>18984</v>
      </c>
      <c r="CB11" s="72">
        <v>31500</v>
      </c>
      <c r="CC11" s="72">
        <v>0</v>
      </c>
      <c r="CD11" s="72">
        <v>971</v>
      </c>
      <c r="CE11" s="72">
        <v>97631</v>
      </c>
      <c r="CF11" s="72">
        <v>0</v>
      </c>
      <c r="CG11" s="72">
        <v>0</v>
      </c>
      <c r="CH11" s="72">
        <f t="shared" si="31"/>
        <v>99312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1001584</v>
      </c>
      <c r="CR11" s="72">
        <f t="shared" si="41"/>
        <v>119876</v>
      </c>
      <c r="CS11" s="72">
        <f t="shared" si="42"/>
        <v>85492</v>
      </c>
      <c r="CT11" s="72">
        <f t="shared" si="43"/>
        <v>34384</v>
      </c>
      <c r="CU11" s="72">
        <f t="shared" si="44"/>
        <v>0</v>
      </c>
      <c r="CV11" s="72">
        <f t="shared" si="45"/>
        <v>0</v>
      </c>
      <c r="CW11" s="72">
        <f t="shared" si="46"/>
        <v>192979</v>
      </c>
      <c r="CX11" s="72">
        <f t="shared" si="47"/>
        <v>10994</v>
      </c>
      <c r="CY11" s="72">
        <f t="shared" si="48"/>
        <v>179982</v>
      </c>
      <c r="CZ11" s="72">
        <f t="shared" si="49"/>
        <v>2003</v>
      </c>
      <c r="DA11" s="72">
        <f t="shared" si="50"/>
        <v>0</v>
      </c>
      <c r="DB11" s="72">
        <f t="shared" si="51"/>
        <v>688729</v>
      </c>
      <c r="DC11" s="72">
        <f t="shared" si="52"/>
        <v>393411</v>
      </c>
      <c r="DD11" s="72">
        <f t="shared" si="53"/>
        <v>169255</v>
      </c>
      <c r="DE11" s="72">
        <f t="shared" si="54"/>
        <v>122729</v>
      </c>
      <c r="DF11" s="72">
        <f t="shared" si="55"/>
        <v>3334</v>
      </c>
      <c r="DG11" s="72">
        <f t="shared" si="56"/>
        <v>517117</v>
      </c>
      <c r="DH11" s="72">
        <f t="shared" si="57"/>
        <v>0</v>
      </c>
      <c r="DI11" s="72">
        <f t="shared" si="58"/>
        <v>0</v>
      </c>
      <c r="DJ11" s="72">
        <f t="shared" si="59"/>
        <v>1001584</v>
      </c>
    </row>
    <row r="12" spans="1:114" s="50" customFormat="1" ht="12" customHeight="1">
      <c r="A12" s="53" t="s">
        <v>108</v>
      </c>
      <c r="B12" s="54" t="s">
        <v>120</v>
      </c>
      <c r="C12" s="53" t="s">
        <v>121</v>
      </c>
      <c r="D12" s="74">
        <f t="shared" si="6"/>
        <v>641308</v>
      </c>
      <c r="E12" s="74">
        <f t="shared" si="7"/>
        <v>43761</v>
      </c>
      <c r="F12" s="74">
        <v>0</v>
      </c>
      <c r="G12" s="74">
        <v>0</v>
      </c>
      <c r="H12" s="74">
        <v>0</v>
      </c>
      <c r="I12" s="74">
        <v>1108</v>
      </c>
      <c r="J12" s="75" t="s">
        <v>111</v>
      </c>
      <c r="K12" s="74">
        <v>42653</v>
      </c>
      <c r="L12" s="74">
        <v>597547</v>
      </c>
      <c r="M12" s="74">
        <f t="shared" si="8"/>
        <v>175532</v>
      </c>
      <c r="N12" s="74">
        <f t="shared" si="9"/>
        <v>21047</v>
      </c>
      <c r="O12" s="74">
        <v>0</v>
      </c>
      <c r="P12" s="74">
        <v>0</v>
      </c>
      <c r="Q12" s="74">
        <v>0</v>
      </c>
      <c r="R12" s="74">
        <v>21047</v>
      </c>
      <c r="S12" s="75" t="s">
        <v>111</v>
      </c>
      <c r="T12" s="74">
        <v>0</v>
      </c>
      <c r="U12" s="74">
        <v>154485</v>
      </c>
      <c r="V12" s="74">
        <f t="shared" si="10"/>
        <v>816840</v>
      </c>
      <c r="W12" s="74">
        <f t="shared" si="11"/>
        <v>64808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22155</v>
      </c>
      <c r="AB12" s="75" t="s">
        <v>111</v>
      </c>
      <c r="AC12" s="74">
        <f t="shared" si="16"/>
        <v>42653</v>
      </c>
      <c r="AD12" s="74">
        <f t="shared" si="17"/>
        <v>752032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246874</v>
      </c>
      <c r="AN12" s="74">
        <f t="shared" si="21"/>
        <v>57473</v>
      </c>
      <c r="AO12" s="74">
        <v>43105</v>
      </c>
      <c r="AP12" s="74">
        <v>14368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189401</v>
      </c>
      <c r="AY12" s="74">
        <v>187904</v>
      </c>
      <c r="AZ12" s="74">
        <v>0</v>
      </c>
      <c r="BA12" s="74">
        <v>0</v>
      </c>
      <c r="BB12" s="74">
        <v>1497</v>
      </c>
      <c r="BC12" s="74">
        <v>370068</v>
      </c>
      <c r="BD12" s="74">
        <v>0</v>
      </c>
      <c r="BE12" s="74">
        <v>24366</v>
      </c>
      <c r="BF12" s="74">
        <f t="shared" si="24"/>
        <v>271240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20959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20959</v>
      </c>
      <c r="CA12" s="74">
        <v>20959</v>
      </c>
      <c r="CB12" s="74">
        <v>0</v>
      </c>
      <c r="CC12" s="74">
        <v>0</v>
      </c>
      <c r="CD12" s="74">
        <v>0</v>
      </c>
      <c r="CE12" s="74">
        <v>152657</v>
      </c>
      <c r="CF12" s="74">
        <v>0</v>
      </c>
      <c r="CG12" s="74">
        <v>1916</v>
      </c>
      <c r="CH12" s="74">
        <f t="shared" si="31"/>
        <v>22875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267833</v>
      </c>
      <c r="CR12" s="74">
        <f t="shared" si="41"/>
        <v>57473</v>
      </c>
      <c r="CS12" s="74">
        <f t="shared" si="42"/>
        <v>43105</v>
      </c>
      <c r="CT12" s="74">
        <f t="shared" si="43"/>
        <v>14368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210360</v>
      </c>
      <c r="DC12" s="74">
        <f t="shared" si="52"/>
        <v>208863</v>
      </c>
      <c r="DD12" s="74">
        <f t="shared" si="53"/>
        <v>0</v>
      </c>
      <c r="DE12" s="74">
        <f t="shared" si="54"/>
        <v>0</v>
      </c>
      <c r="DF12" s="74">
        <f t="shared" si="55"/>
        <v>1497</v>
      </c>
      <c r="DG12" s="74">
        <f t="shared" si="56"/>
        <v>522725</v>
      </c>
      <c r="DH12" s="74">
        <f t="shared" si="57"/>
        <v>0</v>
      </c>
      <c r="DI12" s="74">
        <f t="shared" si="58"/>
        <v>26282</v>
      </c>
      <c r="DJ12" s="74">
        <f t="shared" si="59"/>
        <v>294115</v>
      </c>
    </row>
    <row r="13" spans="1:114" s="50" customFormat="1" ht="12" customHeight="1">
      <c r="A13" s="53" t="s">
        <v>108</v>
      </c>
      <c r="B13" s="54" t="s">
        <v>122</v>
      </c>
      <c r="C13" s="53" t="s">
        <v>123</v>
      </c>
      <c r="D13" s="74">
        <f t="shared" si="6"/>
        <v>661494</v>
      </c>
      <c r="E13" s="74">
        <f t="shared" si="7"/>
        <v>11476</v>
      </c>
      <c r="F13" s="74">
        <v>0</v>
      </c>
      <c r="G13" s="74">
        <v>0</v>
      </c>
      <c r="H13" s="74">
        <v>0</v>
      </c>
      <c r="I13" s="74">
        <v>0</v>
      </c>
      <c r="J13" s="75" t="s">
        <v>111</v>
      </c>
      <c r="K13" s="74">
        <v>11476</v>
      </c>
      <c r="L13" s="74">
        <v>650018</v>
      </c>
      <c r="M13" s="74">
        <f t="shared" si="8"/>
        <v>49208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111</v>
      </c>
      <c r="T13" s="74">
        <v>0</v>
      </c>
      <c r="U13" s="74">
        <v>49208</v>
      </c>
      <c r="V13" s="74">
        <f t="shared" si="10"/>
        <v>710702</v>
      </c>
      <c r="W13" s="74">
        <f t="shared" si="11"/>
        <v>11476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111</v>
      </c>
      <c r="AC13" s="74">
        <f t="shared" si="16"/>
        <v>11476</v>
      </c>
      <c r="AD13" s="74">
        <f t="shared" si="17"/>
        <v>699226</v>
      </c>
      <c r="AE13" s="74">
        <f t="shared" si="18"/>
        <v>631</v>
      </c>
      <c r="AF13" s="74">
        <f t="shared" si="19"/>
        <v>631</v>
      </c>
      <c r="AG13" s="74">
        <v>0</v>
      </c>
      <c r="AH13" s="74">
        <v>631</v>
      </c>
      <c r="AI13" s="74">
        <v>0</v>
      </c>
      <c r="AJ13" s="74">
        <v>0</v>
      </c>
      <c r="AK13" s="74">
        <v>0</v>
      </c>
      <c r="AL13" s="74">
        <v>255855</v>
      </c>
      <c r="AM13" s="74">
        <f t="shared" si="20"/>
        <v>136910</v>
      </c>
      <c r="AN13" s="74">
        <f t="shared" si="21"/>
        <v>23573</v>
      </c>
      <c r="AO13" s="74">
        <v>14695</v>
      </c>
      <c r="AP13" s="74">
        <v>8878</v>
      </c>
      <c r="AQ13" s="74">
        <v>0</v>
      </c>
      <c r="AR13" s="74">
        <v>0</v>
      </c>
      <c r="AS13" s="74">
        <f t="shared" si="22"/>
        <v>3065</v>
      </c>
      <c r="AT13" s="74">
        <v>1743</v>
      </c>
      <c r="AU13" s="74">
        <v>1322</v>
      </c>
      <c r="AV13" s="74">
        <v>0</v>
      </c>
      <c r="AW13" s="74">
        <v>0</v>
      </c>
      <c r="AX13" s="74">
        <f t="shared" si="23"/>
        <v>110272</v>
      </c>
      <c r="AY13" s="74">
        <v>109307</v>
      </c>
      <c r="AZ13" s="74">
        <v>965</v>
      </c>
      <c r="BA13" s="74">
        <v>0</v>
      </c>
      <c r="BB13" s="74">
        <v>0</v>
      </c>
      <c r="BC13" s="74">
        <v>263981</v>
      </c>
      <c r="BD13" s="74">
        <v>0</v>
      </c>
      <c r="BE13" s="74">
        <v>4117</v>
      </c>
      <c r="BF13" s="74">
        <f t="shared" si="24"/>
        <v>141658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13812</v>
      </c>
      <c r="BO13" s="74">
        <f t="shared" si="27"/>
        <v>3283</v>
      </c>
      <c r="BP13" s="74">
        <f t="shared" si="28"/>
        <v>3283</v>
      </c>
      <c r="BQ13" s="74">
        <v>3283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32113</v>
      </c>
      <c r="CF13" s="74">
        <v>0</v>
      </c>
      <c r="CG13" s="74">
        <v>0</v>
      </c>
      <c r="CH13" s="74">
        <f t="shared" si="31"/>
        <v>3283</v>
      </c>
      <c r="CI13" s="74">
        <f t="shared" si="32"/>
        <v>631</v>
      </c>
      <c r="CJ13" s="74">
        <f t="shared" si="33"/>
        <v>631</v>
      </c>
      <c r="CK13" s="74">
        <f t="shared" si="34"/>
        <v>0</v>
      </c>
      <c r="CL13" s="74">
        <f t="shared" si="35"/>
        <v>631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269667</v>
      </c>
      <c r="CQ13" s="74">
        <f t="shared" si="40"/>
        <v>140193</v>
      </c>
      <c r="CR13" s="74">
        <f t="shared" si="41"/>
        <v>26856</v>
      </c>
      <c r="CS13" s="74">
        <f t="shared" si="42"/>
        <v>17978</v>
      </c>
      <c r="CT13" s="74">
        <f t="shared" si="43"/>
        <v>8878</v>
      </c>
      <c r="CU13" s="74">
        <f t="shared" si="44"/>
        <v>0</v>
      </c>
      <c r="CV13" s="74">
        <f t="shared" si="45"/>
        <v>0</v>
      </c>
      <c r="CW13" s="74">
        <f t="shared" si="46"/>
        <v>3065</v>
      </c>
      <c r="CX13" s="74">
        <f t="shared" si="47"/>
        <v>1743</v>
      </c>
      <c r="CY13" s="74">
        <f t="shared" si="48"/>
        <v>1322</v>
      </c>
      <c r="CZ13" s="74">
        <f t="shared" si="49"/>
        <v>0</v>
      </c>
      <c r="DA13" s="74">
        <f t="shared" si="50"/>
        <v>0</v>
      </c>
      <c r="DB13" s="74">
        <f t="shared" si="51"/>
        <v>110272</v>
      </c>
      <c r="DC13" s="74">
        <f t="shared" si="52"/>
        <v>109307</v>
      </c>
      <c r="DD13" s="74">
        <f t="shared" si="53"/>
        <v>965</v>
      </c>
      <c r="DE13" s="74">
        <f t="shared" si="54"/>
        <v>0</v>
      </c>
      <c r="DF13" s="74">
        <f t="shared" si="55"/>
        <v>0</v>
      </c>
      <c r="DG13" s="74">
        <f t="shared" si="56"/>
        <v>296094</v>
      </c>
      <c r="DH13" s="74">
        <f t="shared" si="57"/>
        <v>0</v>
      </c>
      <c r="DI13" s="74">
        <f t="shared" si="58"/>
        <v>4117</v>
      </c>
      <c r="DJ13" s="74">
        <f t="shared" si="59"/>
        <v>144941</v>
      </c>
    </row>
    <row r="14" spans="1:114" s="50" customFormat="1" ht="12" customHeight="1">
      <c r="A14" s="53" t="s">
        <v>108</v>
      </c>
      <c r="B14" s="54" t="s">
        <v>124</v>
      </c>
      <c r="C14" s="53" t="s">
        <v>125</v>
      </c>
      <c r="D14" s="74">
        <f t="shared" si="6"/>
        <v>984252</v>
      </c>
      <c r="E14" s="74">
        <f t="shared" si="7"/>
        <v>2183</v>
      </c>
      <c r="F14" s="74">
        <v>0</v>
      </c>
      <c r="G14" s="74">
        <v>0</v>
      </c>
      <c r="H14" s="74">
        <v>0</v>
      </c>
      <c r="I14" s="74">
        <v>2048</v>
      </c>
      <c r="J14" s="75" t="s">
        <v>111</v>
      </c>
      <c r="K14" s="74">
        <v>135</v>
      </c>
      <c r="L14" s="74">
        <v>982069</v>
      </c>
      <c r="M14" s="74">
        <f t="shared" si="8"/>
        <v>80953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111</v>
      </c>
      <c r="T14" s="74">
        <v>0</v>
      </c>
      <c r="U14" s="74">
        <v>80953</v>
      </c>
      <c r="V14" s="74">
        <f t="shared" si="10"/>
        <v>1065205</v>
      </c>
      <c r="W14" s="74">
        <f t="shared" si="11"/>
        <v>2183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2048</v>
      </c>
      <c r="AB14" s="75" t="s">
        <v>111</v>
      </c>
      <c r="AC14" s="74">
        <f t="shared" si="16"/>
        <v>135</v>
      </c>
      <c r="AD14" s="74">
        <f t="shared" si="17"/>
        <v>1063022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361203</v>
      </c>
      <c r="AN14" s="74">
        <f t="shared" si="21"/>
        <v>84599</v>
      </c>
      <c r="AO14" s="74">
        <v>54461</v>
      </c>
      <c r="AP14" s="74">
        <v>30138</v>
      </c>
      <c r="AQ14" s="74">
        <v>0</v>
      </c>
      <c r="AR14" s="74">
        <v>0</v>
      </c>
      <c r="AS14" s="74">
        <f t="shared" si="22"/>
        <v>929</v>
      </c>
      <c r="AT14" s="74">
        <v>929</v>
      </c>
      <c r="AU14" s="74">
        <v>0</v>
      </c>
      <c r="AV14" s="74">
        <v>0</v>
      </c>
      <c r="AW14" s="74">
        <v>0</v>
      </c>
      <c r="AX14" s="74">
        <f t="shared" si="23"/>
        <v>274572</v>
      </c>
      <c r="AY14" s="74">
        <v>231255</v>
      </c>
      <c r="AZ14" s="74">
        <v>0</v>
      </c>
      <c r="BA14" s="74">
        <v>0</v>
      </c>
      <c r="BB14" s="74">
        <v>43317</v>
      </c>
      <c r="BC14" s="74">
        <v>608787</v>
      </c>
      <c r="BD14" s="74">
        <v>1103</v>
      </c>
      <c r="BE14" s="74">
        <v>14262</v>
      </c>
      <c r="BF14" s="74">
        <f t="shared" si="24"/>
        <v>375465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189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80764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189</v>
      </c>
      <c r="CQ14" s="74">
        <f t="shared" si="40"/>
        <v>361203</v>
      </c>
      <c r="CR14" s="74">
        <f t="shared" si="41"/>
        <v>84599</v>
      </c>
      <c r="CS14" s="74">
        <f t="shared" si="42"/>
        <v>54461</v>
      </c>
      <c r="CT14" s="74">
        <f t="shared" si="43"/>
        <v>30138</v>
      </c>
      <c r="CU14" s="74">
        <f t="shared" si="44"/>
        <v>0</v>
      </c>
      <c r="CV14" s="74">
        <f t="shared" si="45"/>
        <v>0</v>
      </c>
      <c r="CW14" s="74">
        <f t="shared" si="46"/>
        <v>929</v>
      </c>
      <c r="CX14" s="74">
        <f t="shared" si="47"/>
        <v>929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274572</v>
      </c>
      <c r="DC14" s="74">
        <f t="shared" si="52"/>
        <v>231255</v>
      </c>
      <c r="DD14" s="74">
        <f t="shared" si="53"/>
        <v>0</v>
      </c>
      <c r="DE14" s="74">
        <f t="shared" si="54"/>
        <v>0</v>
      </c>
      <c r="DF14" s="74">
        <f t="shared" si="55"/>
        <v>43317</v>
      </c>
      <c r="DG14" s="74">
        <f t="shared" si="56"/>
        <v>689551</v>
      </c>
      <c r="DH14" s="74">
        <f t="shared" si="57"/>
        <v>1103</v>
      </c>
      <c r="DI14" s="74">
        <f t="shared" si="58"/>
        <v>14262</v>
      </c>
      <c r="DJ14" s="74">
        <f t="shared" si="59"/>
        <v>375465</v>
      </c>
    </row>
    <row r="15" spans="1:114" s="50" customFormat="1" ht="12" customHeight="1">
      <c r="A15" s="53" t="s">
        <v>108</v>
      </c>
      <c r="B15" s="54" t="s">
        <v>126</v>
      </c>
      <c r="C15" s="53" t="s">
        <v>127</v>
      </c>
      <c r="D15" s="74">
        <f t="shared" si="6"/>
        <v>577193</v>
      </c>
      <c r="E15" s="74">
        <f t="shared" si="7"/>
        <v>21724</v>
      </c>
      <c r="F15" s="74">
        <v>0</v>
      </c>
      <c r="G15" s="74">
        <v>0</v>
      </c>
      <c r="H15" s="74">
        <v>0</v>
      </c>
      <c r="I15" s="74">
        <v>0</v>
      </c>
      <c r="J15" s="75" t="s">
        <v>111</v>
      </c>
      <c r="K15" s="74">
        <v>21724</v>
      </c>
      <c r="L15" s="74">
        <v>555469</v>
      </c>
      <c r="M15" s="74">
        <f t="shared" si="8"/>
        <v>94744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111</v>
      </c>
      <c r="T15" s="74">
        <v>0</v>
      </c>
      <c r="U15" s="74">
        <v>94744</v>
      </c>
      <c r="V15" s="74">
        <f t="shared" si="10"/>
        <v>671937</v>
      </c>
      <c r="W15" s="74">
        <f t="shared" si="11"/>
        <v>21724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5" t="s">
        <v>111</v>
      </c>
      <c r="AC15" s="74">
        <f t="shared" si="16"/>
        <v>21724</v>
      </c>
      <c r="AD15" s="74">
        <f t="shared" si="17"/>
        <v>650213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404039</v>
      </c>
      <c r="AM15" s="74">
        <f t="shared" si="20"/>
        <v>147824</v>
      </c>
      <c r="AN15" s="74">
        <f t="shared" si="21"/>
        <v>42093</v>
      </c>
      <c r="AO15" s="74">
        <v>42093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11340</v>
      </c>
      <c r="AX15" s="74">
        <f t="shared" si="23"/>
        <v>94391</v>
      </c>
      <c r="AY15" s="74">
        <v>93098</v>
      </c>
      <c r="AZ15" s="74">
        <v>277</v>
      </c>
      <c r="BA15" s="74">
        <v>0</v>
      </c>
      <c r="BB15" s="74">
        <v>1016</v>
      </c>
      <c r="BC15" s="74">
        <v>0</v>
      </c>
      <c r="BD15" s="74">
        <v>0</v>
      </c>
      <c r="BE15" s="74">
        <v>25330</v>
      </c>
      <c r="BF15" s="74">
        <f t="shared" si="24"/>
        <v>173154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94744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404039</v>
      </c>
      <c r="CQ15" s="74">
        <f t="shared" si="40"/>
        <v>147824</v>
      </c>
      <c r="CR15" s="74">
        <f t="shared" si="41"/>
        <v>42093</v>
      </c>
      <c r="CS15" s="74">
        <f t="shared" si="42"/>
        <v>42093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11340</v>
      </c>
      <c r="DB15" s="74">
        <f t="shared" si="51"/>
        <v>94391</v>
      </c>
      <c r="DC15" s="74">
        <f t="shared" si="52"/>
        <v>93098</v>
      </c>
      <c r="DD15" s="74">
        <f t="shared" si="53"/>
        <v>277</v>
      </c>
      <c r="DE15" s="74">
        <f t="shared" si="54"/>
        <v>0</v>
      </c>
      <c r="DF15" s="74">
        <f t="shared" si="55"/>
        <v>1016</v>
      </c>
      <c r="DG15" s="74">
        <f t="shared" si="56"/>
        <v>94744</v>
      </c>
      <c r="DH15" s="74">
        <f t="shared" si="57"/>
        <v>0</v>
      </c>
      <c r="DI15" s="74">
        <f t="shared" si="58"/>
        <v>25330</v>
      </c>
      <c r="DJ15" s="74">
        <f t="shared" si="59"/>
        <v>173154</v>
      </c>
    </row>
    <row r="16" spans="1:114" s="50" customFormat="1" ht="12" customHeight="1">
      <c r="A16" s="53" t="s">
        <v>108</v>
      </c>
      <c r="B16" s="54" t="s">
        <v>128</v>
      </c>
      <c r="C16" s="53" t="s">
        <v>129</v>
      </c>
      <c r="D16" s="74">
        <f t="shared" si="6"/>
        <v>589488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5" t="s">
        <v>111</v>
      </c>
      <c r="K16" s="74">
        <v>0</v>
      </c>
      <c r="L16" s="74">
        <v>589488</v>
      </c>
      <c r="M16" s="74">
        <f t="shared" si="8"/>
        <v>287790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111</v>
      </c>
      <c r="T16" s="74">
        <v>0</v>
      </c>
      <c r="U16" s="74">
        <v>287790</v>
      </c>
      <c r="V16" s="74">
        <f t="shared" si="10"/>
        <v>877278</v>
      </c>
      <c r="W16" s="74">
        <f t="shared" si="11"/>
        <v>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5" t="s">
        <v>111</v>
      </c>
      <c r="AC16" s="74">
        <f t="shared" si="16"/>
        <v>0</v>
      </c>
      <c r="AD16" s="74">
        <f t="shared" si="17"/>
        <v>877278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48930</v>
      </c>
      <c r="AM16" s="74">
        <f t="shared" si="20"/>
        <v>0</v>
      </c>
      <c r="AN16" s="74">
        <f t="shared" si="21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540558</v>
      </c>
      <c r="BD16" s="74">
        <v>0</v>
      </c>
      <c r="BE16" s="74">
        <v>0</v>
      </c>
      <c r="BF16" s="74">
        <f t="shared" si="24"/>
        <v>0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287790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48930</v>
      </c>
      <c r="CQ16" s="74">
        <f t="shared" si="40"/>
        <v>0</v>
      </c>
      <c r="CR16" s="74">
        <f t="shared" si="41"/>
        <v>0</v>
      </c>
      <c r="CS16" s="74">
        <f t="shared" si="42"/>
        <v>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0</v>
      </c>
      <c r="DC16" s="74">
        <f t="shared" si="52"/>
        <v>0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4">
        <f t="shared" si="56"/>
        <v>828348</v>
      </c>
      <c r="DH16" s="74">
        <f t="shared" si="57"/>
        <v>0</v>
      </c>
      <c r="DI16" s="74">
        <f t="shared" si="58"/>
        <v>0</v>
      </c>
      <c r="DJ16" s="74">
        <f t="shared" si="59"/>
        <v>0</v>
      </c>
    </row>
    <row r="17" spans="1:114" s="50" customFormat="1" ht="12" customHeight="1">
      <c r="A17" s="53" t="s">
        <v>108</v>
      </c>
      <c r="B17" s="54" t="s">
        <v>130</v>
      </c>
      <c r="C17" s="53" t="s">
        <v>131</v>
      </c>
      <c r="D17" s="74">
        <f t="shared" si="6"/>
        <v>733860</v>
      </c>
      <c r="E17" s="74">
        <f t="shared" si="7"/>
        <v>153759</v>
      </c>
      <c r="F17" s="74">
        <v>0</v>
      </c>
      <c r="G17" s="74">
        <v>0</v>
      </c>
      <c r="H17" s="74">
        <v>0</v>
      </c>
      <c r="I17" s="74">
        <v>153759</v>
      </c>
      <c r="J17" s="75" t="s">
        <v>111</v>
      </c>
      <c r="K17" s="74">
        <v>0</v>
      </c>
      <c r="L17" s="74">
        <v>580101</v>
      </c>
      <c r="M17" s="74">
        <f t="shared" si="8"/>
        <v>167182</v>
      </c>
      <c r="N17" s="74">
        <f t="shared" si="9"/>
        <v>17527</v>
      </c>
      <c r="O17" s="74">
        <v>0</v>
      </c>
      <c r="P17" s="74">
        <v>0</v>
      </c>
      <c r="Q17" s="74">
        <v>0</v>
      </c>
      <c r="R17" s="74">
        <v>17527</v>
      </c>
      <c r="S17" s="75" t="s">
        <v>111</v>
      </c>
      <c r="T17" s="74">
        <v>0</v>
      </c>
      <c r="U17" s="74">
        <v>149655</v>
      </c>
      <c r="V17" s="74">
        <f t="shared" si="10"/>
        <v>901042</v>
      </c>
      <c r="W17" s="74">
        <f t="shared" si="11"/>
        <v>171286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171286</v>
      </c>
      <c r="AB17" s="75" t="s">
        <v>111</v>
      </c>
      <c r="AC17" s="74">
        <f t="shared" si="16"/>
        <v>0</v>
      </c>
      <c r="AD17" s="74">
        <f t="shared" si="17"/>
        <v>729756</v>
      </c>
      <c r="AE17" s="74">
        <f t="shared" si="18"/>
        <v>178999</v>
      </c>
      <c r="AF17" s="74">
        <f t="shared" si="19"/>
        <v>178999</v>
      </c>
      <c r="AG17" s="74">
        <v>0</v>
      </c>
      <c r="AH17" s="74">
        <v>178999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395362</v>
      </c>
      <c r="AN17" s="74">
        <f t="shared" si="21"/>
        <v>47923</v>
      </c>
      <c r="AO17" s="74">
        <v>33588</v>
      </c>
      <c r="AP17" s="74">
        <v>0</v>
      </c>
      <c r="AQ17" s="74">
        <v>14335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347439</v>
      </c>
      <c r="AY17" s="74">
        <v>90562</v>
      </c>
      <c r="AZ17" s="74">
        <v>174416</v>
      </c>
      <c r="BA17" s="74">
        <v>34612</v>
      </c>
      <c r="BB17" s="74">
        <v>47849</v>
      </c>
      <c r="BC17" s="74">
        <v>0</v>
      </c>
      <c r="BD17" s="74">
        <v>0</v>
      </c>
      <c r="BE17" s="74">
        <v>159499</v>
      </c>
      <c r="BF17" s="74">
        <f t="shared" si="24"/>
        <v>733860</v>
      </c>
      <c r="BG17" s="74">
        <f t="shared" si="25"/>
        <v>48300</v>
      </c>
      <c r="BH17" s="74">
        <f t="shared" si="26"/>
        <v>48300</v>
      </c>
      <c r="BI17" s="74">
        <v>0</v>
      </c>
      <c r="BJ17" s="74">
        <v>48300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118732</v>
      </c>
      <c r="BP17" s="74">
        <f t="shared" si="28"/>
        <v>8574</v>
      </c>
      <c r="BQ17" s="74">
        <v>8574</v>
      </c>
      <c r="BR17" s="74">
        <v>0</v>
      </c>
      <c r="BS17" s="74">
        <v>0</v>
      </c>
      <c r="BT17" s="74">
        <v>0</v>
      </c>
      <c r="BU17" s="74">
        <f t="shared" si="29"/>
        <v>47003</v>
      </c>
      <c r="BV17" s="74">
        <v>0</v>
      </c>
      <c r="BW17" s="74">
        <v>46975</v>
      </c>
      <c r="BX17" s="74">
        <v>28</v>
      </c>
      <c r="BY17" s="74">
        <v>0</v>
      </c>
      <c r="BZ17" s="74">
        <f t="shared" si="30"/>
        <v>63155</v>
      </c>
      <c r="CA17" s="74">
        <v>0</v>
      </c>
      <c r="CB17" s="74">
        <v>61000</v>
      </c>
      <c r="CC17" s="74">
        <v>1761</v>
      </c>
      <c r="CD17" s="74">
        <v>394</v>
      </c>
      <c r="CE17" s="74">
        <v>0</v>
      </c>
      <c r="CF17" s="74">
        <v>0</v>
      </c>
      <c r="CG17" s="74">
        <v>150</v>
      </c>
      <c r="CH17" s="74">
        <f t="shared" si="31"/>
        <v>167182</v>
      </c>
      <c r="CI17" s="74">
        <f t="shared" si="32"/>
        <v>227299</v>
      </c>
      <c r="CJ17" s="74">
        <f t="shared" si="33"/>
        <v>227299</v>
      </c>
      <c r="CK17" s="74">
        <f t="shared" si="34"/>
        <v>0</v>
      </c>
      <c r="CL17" s="74">
        <f t="shared" si="35"/>
        <v>227299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514094</v>
      </c>
      <c r="CR17" s="74">
        <f t="shared" si="41"/>
        <v>56497</v>
      </c>
      <c r="CS17" s="74">
        <f t="shared" si="42"/>
        <v>42162</v>
      </c>
      <c r="CT17" s="74">
        <f t="shared" si="43"/>
        <v>0</v>
      </c>
      <c r="CU17" s="74">
        <f t="shared" si="44"/>
        <v>14335</v>
      </c>
      <c r="CV17" s="74">
        <f t="shared" si="45"/>
        <v>0</v>
      </c>
      <c r="CW17" s="74">
        <f t="shared" si="46"/>
        <v>47003</v>
      </c>
      <c r="CX17" s="74">
        <f t="shared" si="47"/>
        <v>0</v>
      </c>
      <c r="CY17" s="74">
        <f t="shared" si="48"/>
        <v>46975</v>
      </c>
      <c r="CZ17" s="74">
        <f t="shared" si="49"/>
        <v>28</v>
      </c>
      <c r="DA17" s="74">
        <f t="shared" si="50"/>
        <v>0</v>
      </c>
      <c r="DB17" s="74">
        <f t="shared" si="51"/>
        <v>410594</v>
      </c>
      <c r="DC17" s="74">
        <f t="shared" si="52"/>
        <v>90562</v>
      </c>
      <c r="DD17" s="74">
        <f t="shared" si="53"/>
        <v>235416</v>
      </c>
      <c r="DE17" s="74">
        <f t="shared" si="54"/>
        <v>36373</v>
      </c>
      <c r="DF17" s="74">
        <f t="shared" si="55"/>
        <v>48243</v>
      </c>
      <c r="DG17" s="74">
        <f t="shared" si="56"/>
        <v>0</v>
      </c>
      <c r="DH17" s="74">
        <f t="shared" si="57"/>
        <v>0</v>
      </c>
      <c r="DI17" s="74">
        <f t="shared" si="58"/>
        <v>159649</v>
      </c>
      <c r="DJ17" s="74">
        <f t="shared" si="59"/>
        <v>901042</v>
      </c>
    </row>
    <row r="18" spans="1:114" s="50" customFormat="1" ht="12" customHeight="1">
      <c r="A18" s="53" t="s">
        <v>108</v>
      </c>
      <c r="B18" s="54" t="s">
        <v>132</v>
      </c>
      <c r="C18" s="53" t="s">
        <v>133</v>
      </c>
      <c r="D18" s="74">
        <f t="shared" si="6"/>
        <v>436307</v>
      </c>
      <c r="E18" s="74">
        <f t="shared" si="7"/>
        <v>100691</v>
      </c>
      <c r="F18" s="74">
        <v>0</v>
      </c>
      <c r="G18" s="74">
        <v>0</v>
      </c>
      <c r="H18" s="74">
        <v>0</v>
      </c>
      <c r="I18" s="74">
        <v>90618</v>
      </c>
      <c r="J18" s="75" t="s">
        <v>111</v>
      </c>
      <c r="K18" s="74">
        <v>10073</v>
      </c>
      <c r="L18" s="74">
        <v>335616</v>
      </c>
      <c r="M18" s="74">
        <f t="shared" si="8"/>
        <v>135409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111</v>
      </c>
      <c r="T18" s="74">
        <v>0</v>
      </c>
      <c r="U18" s="74">
        <v>135409</v>
      </c>
      <c r="V18" s="74">
        <f t="shared" si="10"/>
        <v>571716</v>
      </c>
      <c r="W18" s="74">
        <f t="shared" si="11"/>
        <v>100691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90618</v>
      </c>
      <c r="AB18" s="75" t="s">
        <v>111</v>
      </c>
      <c r="AC18" s="74">
        <f t="shared" si="16"/>
        <v>10073</v>
      </c>
      <c r="AD18" s="74">
        <f t="shared" si="17"/>
        <v>471025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416822</v>
      </c>
      <c r="AN18" s="74">
        <f t="shared" si="21"/>
        <v>40456</v>
      </c>
      <c r="AO18" s="74">
        <v>40456</v>
      </c>
      <c r="AP18" s="74">
        <v>0</v>
      </c>
      <c r="AQ18" s="74">
        <v>0</v>
      </c>
      <c r="AR18" s="74">
        <v>0</v>
      </c>
      <c r="AS18" s="74">
        <f t="shared" si="22"/>
        <v>53229</v>
      </c>
      <c r="AT18" s="74">
        <v>0</v>
      </c>
      <c r="AU18" s="74">
        <v>52400</v>
      </c>
      <c r="AV18" s="74">
        <v>829</v>
      </c>
      <c r="AW18" s="74">
        <v>0</v>
      </c>
      <c r="AX18" s="74">
        <f t="shared" si="23"/>
        <v>319008</v>
      </c>
      <c r="AY18" s="74">
        <v>115753</v>
      </c>
      <c r="AZ18" s="74">
        <v>153504</v>
      </c>
      <c r="BA18" s="74">
        <v>38630</v>
      </c>
      <c r="BB18" s="74">
        <v>11121</v>
      </c>
      <c r="BC18" s="74">
        <v>0</v>
      </c>
      <c r="BD18" s="74">
        <v>4129</v>
      </c>
      <c r="BE18" s="74">
        <v>19485</v>
      </c>
      <c r="BF18" s="74">
        <f t="shared" si="24"/>
        <v>436307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53121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82288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53121</v>
      </c>
      <c r="CQ18" s="74">
        <f t="shared" si="40"/>
        <v>416822</v>
      </c>
      <c r="CR18" s="74">
        <f t="shared" si="41"/>
        <v>40456</v>
      </c>
      <c r="CS18" s="74">
        <f t="shared" si="42"/>
        <v>40456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53229</v>
      </c>
      <c r="CX18" s="74">
        <f t="shared" si="47"/>
        <v>0</v>
      </c>
      <c r="CY18" s="74">
        <f t="shared" si="48"/>
        <v>52400</v>
      </c>
      <c r="CZ18" s="74">
        <f t="shared" si="49"/>
        <v>829</v>
      </c>
      <c r="DA18" s="74">
        <f t="shared" si="50"/>
        <v>0</v>
      </c>
      <c r="DB18" s="74">
        <f t="shared" si="51"/>
        <v>319008</v>
      </c>
      <c r="DC18" s="74">
        <f t="shared" si="52"/>
        <v>115753</v>
      </c>
      <c r="DD18" s="74">
        <f t="shared" si="53"/>
        <v>153504</v>
      </c>
      <c r="DE18" s="74">
        <f t="shared" si="54"/>
        <v>38630</v>
      </c>
      <c r="DF18" s="74">
        <f t="shared" si="55"/>
        <v>11121</v>
      </c>
      <c r="DG18" s="74">
        <f t="shared" si="56"/>
        <v>82288</v>
      </c>
      <c r="DH18" s="74">
        <f t="shared" si="57"/>
        <v>4129</v>
      </c>
      <c r="DI18" s="74">
        <f t="shared" si="58"/>
        <v>19485</v>
      </c>
      <c r="DJ18" s="74">
        <f t="shared" si="59"/>
        <v>436307</v>
      </c>
    </row>
    <row r="19" spans="1:114" s="50" customFormat="1" ht="12" customHeight="1">
      <c r="A19" s="53" t="s">
        <v>108</v>
      </c>
      <c r="B19" s="54" t="s">
        <v>134</v>
      </c>
      <c r="C19" s="53" t="s">
        <v>135</v>
      </c>
      <c r="D19" s="74">
        <f t="shared" si="6"/>
        <v>394690</v>
      </c>
      <c r="E19" s="74">
        <f t="shared" si="7"/>
        <v>149924</v>
      </c>
      <c r="F19" s="74">
        <v>0</v>
      </c>
      <c r="G19" s="74">
        <v>0</v>
      </c>
      <c r="H19" s="74">
        <v>0</v>
      </c>
      <c r="I19" s="74">
        <v>139943</v>
      </c>
      <c r="J19" s="75" t="s">
        <v>111</v>
      </c>
      <c r="K19" s="74">
        <v>9981</v>
      </c>
      <c r="L19" s="74">
        <v>244766</v>
      </c>
      <c r="M19" s="74">
        <f t="shared" si="8"/>
        <v>131160</v>
      </c>
      <c r="N19" s="74">
        <f t="shared" si="9"/>
        <v>5053</v>
      </c>
      <c r="O19" s="74">
        <v>0</v>
      </c>
      <c r="P19" s="74">
        <v>0</v>
      </c>
      <c r="Q19" s="74">
        <v>0</v>
      </c>
      <c r="R19" s="74">
        <v>5053</v>
      </c>
      <c r="S19" s="75" t="s">
        <v>111</v>
      </c>
      <c r="T19" s="74">
        <v>0</v>
      </c>
      <c r="U19" s="74">
        <v>126107</v>
      </c>
      <c r="V19" s="74">
        <f t="shared" si="10"/>
        <v>525850</v>
      </c>
      <c r="W19" s="74">
        <f t="shared" si="11"/>
        <v>154977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144996</v>
      </c>
      <c r="AB19" s="75" t="s">
        <v>111</v>
      </c>
      <c r="AC19" s="74">
        <f t="shared" si="16"/>
        <v>9981</v>
      </c>
      <c r="AD19" s="74">
        <f t="shared" si="17"/>
        <v>370873</v>
      </c>
      <c r="AE19" s="74">
        <f t="shared" si="18"/>
        <v>43</v>
      </c>
      <c r="AF19" s="74">
        <f t="shared" si="19"/>
        <v>43</v>
      </c>
      <c r="AG19" s="74">
        <v>43</v>
      </c>
      <c r="AH19" s="74"/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394647</v>
      </c>
      <c r="AN19" s="74">
        <f t="shared" si="21"/>
        <v>90128</v>
      </c>
      <c r="AO19" s="74">
        <v>30481</v>
      </c>
      <c r="AP19" s="74">
        <v>59647</v>
      </c>
      <c r="AQ19" s="74">
        <v>0</v>
      </c>
      <c r="AR19" s="74">
        <v>0</v>
      </c>
      <c r="AS19" s="74">
        <f t="shared" si="22"/>
        <v>105878</v>
      </c>
      <c r="AT19" s="74">
        <v>5497</v>
      </c>
      <c r="AU19" s="74">
        <v>100381</v>
      </c>
      <c r="AV19" s="74">
        <v>0</v>
      </c>
      <c r="AW19" s="74">
        <v>12963</v>
      </c>
      <c r="AX19" s="74">
        <f t="shared" si="23"/>
        <v>185678</v>
      </c>
      <c r="AY19" s="74">
        <v>61184</v>
      </c>
      <c r="AZ19" s="74">
        <v>90939</v>
      </c>
      <c r="BA19" s="74">
        <v>30918</v>
      </c>
      <c r="BB19" s="74">
        <v>2637</v>
      </c>
      <c r="BC19" s="74">
        <v>0</v>
      </c>
      <c r="BD19" s="74">
        <v>0</v>
      </c>
      <c r="BE19" s="74">
        <v>0</v>
      </c>
      <c r="BF19" s="74">
        <f t="shared" si="24"/>
        <v>394690</v>
      </c>
      <c r="BG19" s="74">
        <f t="shared" si="25"/>
        <v>0</v>
      </c>
      <c r="BH19" s="74">
        <f t="shared" si="26"/>
        <v>0</v>
      </c>
      <c r="BI19" s="74">
        <v>0</v>
      </c>
      <c r="BJ19" s="74"/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131160</v>
      </c>
      <c r="BP19" s="74">
        <f t="shared" si="28"/>
        <v>8963</v>
      </c>
      <c r="BQ19" s="74">
        <v>8963</v>
      </c>
      <c r="BR19" s="74">
        <v>0</v>
      </c>
      <c r="BS19" s="74">
        <v>0</v>
      </c>
      <c r="BT19" s="74">
        <v>0</v>
      </c>
      <c r="BU19" s="74">
        <f t="shared" si="29"/>
        <v>62275</v>
      </c>
      <c r="BV19" s="74">
        <v>0</v>
      </c>
      <c r="BW19" s="74">
        <v>62275</v>
      </c>
      <c r="BX19" s="74">
        <v>0</v>
      </c>
      <c r="BY19" s="74">
        <v>0</v>
      </c>
      <c r="BZ19" s="74">
        <f t="shared" si="30"/>
        <v>59922</v>
      </c>
      <c r="CA19" s="74">
        <v>0</v>
      </c>
      <c r="CB19" s="74">
        <v>59922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131160</v>
      </c>
      <c r="CI19" s="74">
        <f t="shared" si="32"/>
        <v>43</v>
      </c>
      <c r="CJ19" s="74">
        <f t="shared" si="33"/>
        <v>43</v>
      </c>
      <c r="CK19" s="74">
        <f t="shared" si="34"/>
        <v>43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525807</v>
      </c>
      <c r="CR19" s="74">
        <f t="shared" si="41"/>
        <v>99091</v>
      </c>
      <c r="CS19" s="74">
        <f t="shared" si="42"/>
        <v>39444</v>
      </c>
      <c r="CT19" s="74">
        <f t="shared" si="43"/>
        <v>59647</v>
      </c>
      <c r="CU19" s="74">
        <f t="shared" si="44"/>
        <v>0</v>
      </c>
      <c r="CV19" s="74">
        <f t="shared" si="45"/>
        <v>0</v>
      </c>
      <c r="CW19" s="74">
        <f t="shared" si="46"/>
        <v>168153</v>
      </c>
      <c r="CX19" s="74">
        <f t="shared" si="47"/>
        <v>5497</v>
      </c>
      <c r="CY19" s="74">
        <f t="shared" si="48"/>
        <v>162656</v>
      </c>
      <c r="CZ19" s="74">
        <f t="shared" si="49"/>
        <v>0</v>
      </c>
      <c r="DA19" s="74">
        <f t="shared" si="50"/>
        <v>12963</v>
      </c>
      <c r="DB19" s="74">
        <f t="shared" si="51"/>
        <v>245600</v>
      </c>
      <c r="DC19" s="74">
        <f t="shared" si="52"/>
        <v>61184</v>
      </c>
      <c r="DD19" s="74">
        <f t="shared" si="53"/>
        <v>150861</v>
      </c>
      <c r="DE19" s="74">
        <f t="shared" si="54"/>
        <v>30918</v>
      </c>
      <c r="DF19" s="74">
        <f t="shared" si="55"/>
        <v>2637</v>
      </c>
      <c r="DG19" s="74">
        <f t="shared" si="56"/>
        <v>0</v>
      </c>
      <c r="DH19" s="74">
        <f t="shared" si="57"/>
        <v>0</v>
      </c>
      <c r="DI19" s="74">
        <f t="shared" si="58"/>
        <v>0</v>
      </c>
      <c r="DJ19" s="74">
        <f t="shared" si="59"/>
        <v>525850</v>
      </c>
    </row>
    <row r="20" spans="1:114" s="50" customFormat="1" ht="12" customHeight="1">
      <c r="A20" s="53" t="s">
        <v>108</v>
      </c>
      <c r="B20" s="54" t="s">
        <v>136</v>
      </c>
      <c r="C20" s="53" t="s">
        <v>137</v>
      </c>
      <c r="D20" s="74">
        <f t="shared" si="6"/>
        <v>960938</v>
      </c>
      <c r="E20" s="74">
        <f t="shared" si="7"/>
        <v>84846</v>
      </c>
      <c r="F20" s="74">
        <v>0</v>
      </c>
      <c r="G20" s="74">
        <v>0</v>
      </c>
      <c r="H20" s="74">
        <v>0</v>
      </c>
      <c r="I20" s="74">
        <v>82665</v>
      </c>
      <c r="J20" s="75" t="s">
        <v>111</v>
      </c>
      <c r="K20" s="74">
        <v>2181</v>
      </c>
      <c r="L20" s="74">
        <v>876092</v>
      </c>
      <c r="M20" s="74">
        <f t="shared" si="8"/>
        <v>172529</v>
      </c>
      <c r="N20" s="74">
        <f t="shared" si="9"/>
        <v>6</v>
      </c>
      <c r="O20" s="74">
        <v>0</v>
      </c>
      <c r="P20" s="74">
        <v>0</v>
      </c>
      <c r="Q20" s="74">
        <v>0</v>
      </c>
      <c r="R20" s="74">
        <v>0</v>
      </c>
      <c r="S20" s="75" t="s">
        <v>111</v>
      </c>
      <c r="T20" s="74">
        <v>6</v>
      </c>
      <c r="U20" s="74">
        <v>172523</v>
      </c>
      <c r="V20" s="74">
        <f t="shared" si="10"/>
        <v>1133467</v>
      </c>
      <c r="W20" s="74">
        <f t="shared" si="11"/>
        <v>84852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82665</v>
      </c>
      <c r="AB20" s="75" t="s">
        <v>111</v>
      </c>
      <c r="AC20" s="74">
        <f t="shared" si="16"/>
        <v>2187</v>
      </c>
      <c r="AD20" s="74">
        <f t="shared" si="17"/>
        <v>1048615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22514</v>
      </c>
      <c r="AM20" s="74">
        <f t="shared" si="20"/>
        <v>460638</v>
      </c>
      <c r="AN20" s="74">
        <f t="shared" si="21"/>
        <v>84149</v>
      </c>
      <c r="AO20" s="74">
        <v>84149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376489</v>
      </c>
      <c r="AY20" s="74">
        <v>177367</v>
      </c>
      <c r="AZ20" s="74">
        <v>199122</v>
      </c>
      <c r="BA20" s="74">
        <v>0</v>
      </c>
      <c r="BB20" s="74">
        <v>0</v>
      </c>
      <c r="BC20" s="74">
        <v>477786</v>
      </c>
      <c r="BD20" s="74">
        <v>0</v>
      </c>
      <c r="BE20" s="74">
        <v>0</v>
      </c>
      <c r="BF20" s="74">
        <f t="shared" si="24"/>
        <v>460638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172529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22514</v>
      </c>
      <c r="CQ20" s="74">
        <f t="shared" si="40"/>
        <v>460638</v>
      </c>
      <c r="CR20" s="74">
        <f t="shared" si="41"/>
        <v>84149</v>
      </c>
      <c r="CS20" s="74">
        <f t="shared" si="42"/>
        <v>84149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376489</v>
      </c>
      <c r="DC20" s="74">
        <f t="shared" si="52"/>
        <v>177367</v>
      </c>
      <c r="DD20" s="74">
        <f t="shared" si="53"/>
        <v>199122</v>
      </c>
      <c r="DE20" s="74">
        <f t="shared" si="54"/>
        <v>0</v>
      </c>
      <c r="DF20" s="74">
        <f t="shared" si="55"/>
        <v>0</v>
      </c>
      <c r="DG20" s="74">
        <f t="shared" si="56"/>
        <v>650315</v>
      </c>
      <c r="DH20" s="74">
        <f t="shared" si="57"/>
        <v>0</v>
      </c>
      <c r="DI20" s="74">
        <f t="shared" si="58"/>
        <v>0</v>
      </c>
      <c r="DJ20" s="74">
        <f t="shared" si="59"/>
        <v>460638</v>
      </c>
    </row>
    <row r="21" spans="1:114" s="50" customFormat="1" ht="12" customHeight="1">
      <c r="A21" s="53" t="s">
        <v>108</v>
      </c>
      <c r="B21" s="54" t="s">
        <v>138</v>
      </c>
      <c r="C21" s="53" t="s">
        <v>139</v>
      </c>
      <c r="D21" s="74">
        <f t="shared" si="6"/>
        <v>1363418</v>
      </c>
      <c r="E21" s="74">
        <f t="shared" si="7"/>
        <v>14331</v>
      </c>
      <c r="F21" s="74">
        <v>0</v>
      </c>
      <c r="G21" s="74">
        <v>0</v>
      </c>
      <c r="H21" s="74">
        <v>0</v>
      </c>
      <c r="I21" s="74">
        <v>14212</v>
      </c>
      <c r="J21" s="75" t="s">
        <v>111</v>
      </c>
      <c r="K21" s="74">
        <v>119</v>
      </c>
      <c r="L21" s="74">
        <v>1349087</v>
      </c>
      <c r="M21" s="74">
        <f t="shared" si="8"/>
        <v>185882</v>
      </c>
      <c r="N21" s="74">
        <f t="shared" si="9"/>
        <v>23628</v>
      </c>
      <c r="O21" s="74">
        <v>0</v>
      </c>
      <c r="P21" s="74">
        <v>0</v>
      </c>
      <c r="Q21" s="74">
        <v>0</v>
      </c>
      <c r="R21" s="74">
        <v>23628</v>
      </c>
      <c r="S21" s="75" t="s">
        <v>111</v>
      </c>
      <c r="T21" s="74">
        <v>0</v>
      </c>
      <c r="U21" s="74">
        <v>162254</v>
      </c>
      <c r="V21" s="74">
        <f t="shared" si="10"/>
        <v>1549300</v>
      </c>
      <c r="W21" s="74">
        <f t="shared" si="11"/>
        <v>37959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37840</v>
      </c>
      <c r="AB21" s="75" t="s">
        <v>111</v>
      </c>
      <c r="AC21" s="74">
        <f t="shared" si="16"/>
        <v>119</v>
      </c>
      <c r="AD21" s="74">
        <f t="shared" si="17"/>
        <v>1511341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118209</v>
      </c>
      <c r="AM21" s="74">
        <f t="shared" si="20"/>
        <v>362368</v>
      </c>
      <c r="AN21" s="74">
        <f t="shared" si="21"/>
        <v>46928</v>
      </c>
      <c r="AO21" s="74">
        <v>32708</v>
      </c>
      <c r="AP21" s="74">
        <v>14220</v>
      </c>
      <c r="AQ21" s="74">
        <v>0</v>
      </c>
      <c r="AR21" s="74">
        <v>0</v>
      </c>
      <c r="AS21" s="74">
        <f t="shared" si="22"/>
        <v>3941</v>
      </c>
      <c r="AT21" s="74">
        <v>3941</v>
      </c>
      <c r="AU21" s="74">
        <v>0</v>
      </c>
      <c r="AV21" s="74">
        <v>0</v>
      </c>
      <c r="AW21" s="74">
        <v>0</v>
      </c>
      <c r="AX21" s="74">
        <f t="shared" si="23"/>
        <v>311499</v>
      </c>
      <c r="AY21" s="74">
        <v>311499</v>
      </c>
      <c r="AZ21" s="74">
        <v>0</v>
      </c>
      <c r="BA21" s="74">
        <v>0</v>
      </c>
      <c r="BB21" s="74">
        <v>0</v>
      </c>
      <c r="BC21" s="74">
        <v>882841</v>
      </c>
      <c r="BD21" s="74">
        <v>0</v>
      </c>
      <c r="BE21" s="74">
        <v>0</v>
      </c>
      <c r="BF21" s="74">
        <f t="shared" si="24"/>
        <v>362368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339</v>
      </c>
      <c r="BO21" s="74">
        <f t="shared" si="27"/>
        <v>40540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40540</v>
      </c>
      <c r="CA21" s="74">
        <v>40540</v>
      </c>
      <c r="CB21" s="74">
        <v>0</v>
      </c>
      <c r="CC21" s="74">
        <v>0</v>
      </c>
      <c r="CD21" s="74">
        <v>0</v>
      </c>
      <c r="CE21" s="74">
        <v>145003</v>
      </c>
      <c r="CF21" s="74">
        <v>0</v>
      </c>
      <c r="CG21" s="74">
        <v>0</v>
      </c>
      <c r="CH21" s="74">
        <f t="shared" si="31"/>
        <v>40540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118548</v>
      </c>
      <c r="CQ21" s="74">
        <f t="shared" si="40"/>
        <v>402908</v>
      </c>
      <c r="CR21" s="74">
        <f t="shared" si="41"/>
        <v>46928</v>
      </c>
      <c r="CS21" s="74">
        <f t="shared" si="42"/>
        <v>32708</v>
      </c>
      <c r="CT21" s="74">
        <f t="shared" si="43"/>
        <v>14220</v>
      </c>
      <c r="CU21" s="74">
        <f t="shared" si="44"/>
        <v>0</v>
      </c>
      <c r="CV21" s="74">
        <f t="shared" si="45"/>
        <v>0</v>
      </c>
      <c r="CW21" s="74">
        <f t="shared" si="46"/>
        <v>3941</v>
      </c>
      <c r="CX21" s="74">
        <f t="shared" si="47"/>
        <v>3941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352039</v>
      </c>
      <c r="DC21" s="74">
        <f t="shared" si="52"/>
        <v>352039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1027844</v>
      </c>
      <c r="DH21" s="74">
        <f t="shared" si="57"/>
        <v>0</v>
      </c>
      <c r="DI21" s="74">
        <f t="shared" si="58"/>
        <v>0</v>
      </c>
      <c r="DJ21" s="74">
        <f t="shared" si="59"/>
        <v>402908</v>
      </c>
    </row>
    <row r="22" spans="1:114" s="50" customFormat="1" ht="12" customHeight="1">
      <c r="A22" s="53" t="s">
        <v>108</v>
      </c>
      <c r="B22" s="54" t="s">
        <v>140</v>
      </c>
      <c r="C22" s="53" t="s">
        <v>141</v>
      </c>
      <c r="D22" s="74">
        <f t="shared" si="6"/>
        <v>1149335</v>
      </c>
      <c r="E22" s="74">
        <f t="shared" si="7"/>
        <v>211052</v>
      </c>
      <c r="F22" s="74">
        <v>0</v>
      </c>
      <c r="G22" s="74">
        <v>0</v>
      </c>
      <c r="H22" s="74">
        <v>0</v>
      </c>
      <c r="I22" s="74">
        <v>126174</v>
      </c>
      <c r="J22" s="75" t="s">
        <v>111</v>
      </c>
      <c r="K22" s="74">
        <v>84878</v>
      </c>
      <c r="L22" s="74">
        <v>938283</v>
      </c>
      <c r="M22" s="74">
        <f t="shared" si="8"/>
        <v>167007</v>
      </c>
      <c r="N22" s="74">
        <f t="shared" si="9"/>
        <v>21</v>
      </c>
      <c r="O22" s="74">
        <v>0</v>
      </c>
      <c r="P22" s="74">
        <v>0</v>
      </c>
      <c r="Q22" s="74">
        <v>0</v>
      </c>
      <c r="R22" s="74">
        <v>21</v>
      </c>
      <c r="S22" s="75" t="s">
        <v>111</v>
      </c>
      <c r="T22" s="74">
        <v>0</v>
      </c>
      <c r="U22" s="74">
        <v>166986</v>
      </c>
      <c r="V22" s="74">
        <f t="shared" si="10"/>
        <v>1316342</v>
      </c>
      <c r="W22" s="74">
        <f t="shared" si="11"/>
        <v>211073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126195</v>
      </c>
      <c r="AB22" s="75" t="s">
        <v>111</v>
      </c>
      <c r="AC22" s="74">
        <f t="shared" si="16"/>
        <v>84878</v>
      </c>
      <c r="AD22" s="74">
        <f t="shared" si="17"/>
        <v>1105269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1149335</v>
      </c>
      <c r="AN22" s="74">
        <f t="shared" si="21"/>
        <v>97216</v>
      </c>
      <c r="AO22" s="74">
        <v>97216</v>
      </c>
      <c r="AP22" s="74">
        <v>0</v>
      </c>
      <c r="AQ22" s="74">
        <v>0</v>
      </c>
      <c r="AR22" s="74">
        <v>0</v>
      </c>
      <c r="AS22" s="74">
        <f t="shared" si="22"/>
        <v>499542</v>
      </c>
      <c r="AT22" s="74">
        <v>0</v>
      </c>
      <c r="AU22" s="74">
        <v>499542</v>
      </c>
      <c r="AV22" s="74">
        <v>0</v>
      </c>
      <c r="AW22" s="74">
        <v>0</v>
      </c>
      <c r="AX22" s="74">
        <f t="shared" si="23"/>
        <v>552577</v>
      </c>
      <c r="AY22" s="74">
        <v>182926</v>
      </c>
      <c r="AZ22" s="74">
        <v>261621</v>
      </c>
      <c r="BA22" s="74">
        <v>108030</v>
      </c>
      <c r="BB22" s="74">
        <v>0</v>
      </c>
      <c r="BC22" s="74">
        <v>0</v>
      </c>
      <c r="BD22" s="74">
        <v>0</v>
      </c>
      <c r="BE22" s="74">
        <v>0</v>
      </c>
      <c r="BF22" s="74">
        <f t="shared" si="24"/>
        <v>1149335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112</v>
      </c>
      <c r="BO22" s="74">
        <f t="shared" si="27"/>
        <v>119040</v>
      </c>
      <c r="BP22" s="74">
        <f t="shared" si="28"/>
        <v>10237</v>
      </c>
      <c r="BQ22" s="74">
        <v>10237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108803</v>
      </c>
      <c r="CA22" s="74">
        <v>108803</v>
      </c>
      <c r="CB22" s="74">
        <v>0</v>
      </c>
      <c r="CC22" s="74">
        <v>0</v>
      </c>
      <c r="CD22" s="74">
        <v>0</v>
      </c>
      <c r="CE22" s="74">
        <v>47855</v>
      </c>
      <c r="CF22" s="74">
        <v>0</v>
      </c>
      <c r="CG22" s="74">
        <v>0</v>
      </c>
      <c r="CH22" s="74">
        <f t="shared" si="31"/>
        <v>119040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112</v>
      </c>
      <c r="CQ22" s="74">
        <f t="shared" si="40"/>
        <v>1268375</v>
      </c>
      <c r="CR22" s="74">
        <f t="shared" si="41"/>
        <v>107453</v>
      </c>
      <c r="CS22" s="74">
        <f t="shared" si="42"/>
        <v>107453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499542</v>
      </c>
      <c r="CX22" s="74">
        <f t="shared" si="47"/>
        <v>0</v>
      </c>
      <c r="CY22" s="74">
        <f t="shared" si="48"/>
        <v>499542</v>
      </c>
      <c r="CZ22" s="74">
        <f t="shared" si="49"/>
        <v>0</v>
      </c>
      <c r="DA22" s="74">
        <f t="shared" si="50"/>
        <v>0</v>
      </c>
      <c r="DB22" s="74">
        <f t="shared" si="51"/>
        <v>661380</v>
      </c>
      <c r="DC22" s="74">
        <f t="shared" si="52"/>
        <v>291729</v>
      </c>
      <c r="DD22" s="74">
        <f t="shared" si="53"/>
        <v>261621</v>
      </c>
      <c r="DE22" s="74">
        <f t="shared" si="54"/>
        <v>108030</v>
      </c>
      <c r="DF22" s="74">
        <f t="shared" si="55"/>
        <v>0</v>
      </c>
      <c r="DG22" s="74">
        <f t="shared" si="56"/>
        <v>47855</v>
      </c>
      <c r="DH22" s="74">
        <f t="shared" si="57"/>
        <v>0</v>
      </c>
      <c r="DI22" s="74">
        <f t="shared" si="58"/>
        <v>0</v>
      </c>
      <c r="DJ22" s="74">
        <f t="shared" si="59"/>
        <v>1268375</v>
      </c>
    </row>
    <row r="23" spans="1:114" s="50" customFormat="1" ht="12" customHeight="1">
      <c r="A23" s="53" t="s">
        <v>108</v>
      </c>
      <c r="B23" s="54" t="s">
        <v>142</v>
      </c>
      <c r="C23" s="53" t="s">
        <v>143</v>
      </c>
      <c r="D23" s="74">
        <f t="shared" si="6"/>
        <v>1732939</v>
      </c>
      <c r="E23" s="74">
        <f t="shared" si="7"/>
        <v>641745</v>
      </c>
      <c r="F23" s="74">
        <v>0</v>
      </c>
      <c r="G23" s="74">
        <v>0</v>
      </c>
      <c r="H23" s="74">
        <v>0</v>
      </c>
      <c r="I23" s="74">
        <v>438038</v>
      </c>
      <c r="J23" s="75" t="s">
        <v>111</v>
      </c>
      <c r="K23" s="74">
        <v>203707</v>
      </c>
      <c r="L23" s="74">
        <v>1091194</v>
      </c>
      <c r="M23" s="74">
        <f t="shared" si="8"/>
        <v>173869</v>
      </c>
      <c r="N23" s="74">
        <f t="shared" si="9"/>
        <v>23780</v>
      </c>
      <c r="O23" s="74">
        <v>0</v>
      </c>
      <c r="P23" s="74">
        <v>0</v>
      </c>
      <c r="Q23" s="74">
        <v>0</v>
      </c>
      <c r="R23" s="74">
        <v>23780</v>
      </c>
      <c r="S23" s="75" t="s">
        <v>111</v>
      </c>
      <c r="T23" s="74">
        <v>0</v>
      </c>
      <c r="U23" s="74">
        <v>150089</v>
      </c>
      <c r="V23" s="74">
        <f t="shared" si="10"/>
        <v>1906808</v>
      </c>
      <c r="W23" s="74">
        <f t="shared" si="11"/>
        <v>665525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461818</v>
      </c>
      <c r="AB23" s="75" t="s">
        <v>111</v>
      </c>
      <c r="AC23" s="74">
        <f t="shared" si="16"/>
        <v>203707</v>
      </c>
      <c r="AD23" s="74">
        <f t="shared" si="17"/>
        <v>1241283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1661956</v>
      </c>
      <c r="AN23" s="74">
        <f t="shared" si="21"/>
        <v>117403</v>
      </c>
      <c r="AO23" s="74">
        <v>65736</v>
      </c>
      <c r="AP23" s="74">
        <v>0</v>
      </c>
      <c r="AQ23" s="74">
        <v>51667</v>
      </c>
      <c r="AR23" s="74">
        <v>0</v>
      </c>
      <c r="AS23" s="74">
        <f t="shared" si="22"/>
        <v>163729</v>
      </c>
      <c r="AT23" s="74">
        <v>0</v>
      </c>
      <c r="AU23" s="74">
        <v>162469</v>
      </c>
      <c r="AV23" s="74">
        <v>1260</v>
      </c>
      <c r="AW23" s="74">
        <v>0</v>
      </c>
      <c r="AX23" s="74">
        <f t="shared" si="23"/>
        <v>1358657</v>
      </c>
      <c r="AY23" s="74">
        <v>448807</v>
      </c>
      <c r="AZ23" s="74">
        <v>592564</v>
      </c>
      <c r="BA23" s="74">
        <v>307044</v>
      </c>
      <c r="BB23" s="74">
        <v>10242</v>
      </c>
      <c r="BC23" s="74">
        <v>0</v>
      </c>
      <c r="BD23" s="74">
        <v>22167</v>
      </c>
      <c r="BE23" s="74">
        <v>70983</v>
      </c>
      <c r="BF23" s="74">
        <f t="shared" si="24"/>
        <v>1732939</v>
      </c>
      <c r="BG23" s="74">
        <f t="shared" si="25"/>
        <v>1985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1985</v>
      </c>
      <c r="BN23" s="74">
        <v>0</v>
      </c>
      <c r="BO23" s="74">
        <f t="shared" si="27"/>
        <v>171884</v>
      </c>
      <c r="BP23" s="74">
        <f t="shared" si="28"/>
        <v>70377</v>
      </c>
      <c r="BQ23" s="74">
        <v>28168</v>
      </c>
      <c r="BR23" s="74">
        <v>0</v>
      </c>
      <c r="BS23" s="74">
        <v>42209</v>
      </c>
      <c r="BT23" s="74">
        <v>0</v>
      </c>
      <c r="BU23" s="74">
        <f t="shared" si="29"/>
        <v>95843</v>
      </c>
      <c r="BV23" s="74">
        <v>0</v>
      </c>
      <c r="BW23" s="74">
        <v>95843</v>
      </c>
      <c r="BX23" s="74">
        <v>0</v>
      </c>
      <c r="BY23" s="74">
        <v>0</v>
      </c>
      <c r="BZ23" s="74">
        <f t="shared" si="30"/>
        <v>4761</v>
      </c>
      <c r="CA23" s="74">
        <v>0</v>
      </c>
      <c r="CB23" s="74">
        <v>4761</v>
      </c>
      <c r="CC23" s="74">
        <v>0</v>
      </c>
      <c r="CD23" s="74">
        <v>0</v>
      </c>
      <c r="CE23" s="74">
        <v>0</v>
      </c>
      <c r="CF23" s="74">
        <v>903</v>
      </c>
      <c r="CG23" s="74">
        <v>0</v>
      </c>
      <c r="CH23" s="74">
        <f t="shared" si="31"/>
        <v>173869</v>
      </c>
      <c r="CI23" s="74">
        <f t="shared" si="32"/>
        <v>1985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1985</v>
      </c>
      <c r="CP23" s="74">
        <f t="shared" si="39"/>
        <v>0</v>
      </c>
      <c r="CQ23" s="74">
        <f t="shared" si="40"/>
        <v>1833840</v>
      </c>
      <c r="CR23" s="74">
        <f t="shared" si="41"/>
        <v>187780</v>
      </c>
      <c r="CS23" s="74">
        <f t="shared" si="42"/>
        <v>93904</v>
      </c>
      <c r="CT23" s="74">
        <f t="shared" si="43"/>
        <v>0</v>
      </c>
      <c r="CU23" s="74">
        <f t="shared" si="44"/>
        <v>93876</v>
      </c>
      <c r="CV23" s="74">
        <f t="shared" si="45"/>
        <v>0</v>
      </c>
      <c r="CW23" s="74">
        <f t="shared" si="46"/>
        <v>259572</v>
      </c>
      <c r="CX23" s="74">
        <f t="shared" si="47"/>
        <v>0</v>
      </c>
      <c r="CY23" s="74">
        <f t="shared" si="48"/>
        <v>258312</v>
      </c>
      <c r="CZ23" s="74">
        <f t="shared" si="49"/>
        <v>1260</v>
      </c>
      <c r="DA23" s="74">
        <f t="shared" si="50"/>
        <v>0</v>
      </c>
      <c r="DB23" s="74">
        <f t="shared" si="51"/>
        <v>1363418</v>
      </c>
      <c r="DC23" s="74">
        <f t="shared" si="52"/>
        <v>448807</v>
      </c>
      <c r="DD23" s="74">
        <f t="shared" si="53"/>
        <v>597325</v>
      </c>
      <c r="DE23" s="74">
        <f t="shared" si="54"/>
        <v>307044</v>
      </c>
      <c r="DF23" s="74">
        <f t="shared" si="55"/>
        <v>10242</v>
      </c>
      <c r="DG23" s="74">
        <f t="shared" si="56"/>
        <v>0</v>
      </c>
      <c r="DH23" s="74">
        <f t="shared" si="57"/>
        <v>23070</v>
      </c>
      <c r="DI23" s="74">
        <f t="shared" si="58"/>
        <v>70983</v>
      </c>
      <c r="DJ23" s="74">
        <f t="shared" si="59"/>
        <v>1906808</v>
      </c>
    </row>
    <row r="24" spans="1:114" s="50" customFormat="1" ht="12" customHeight="1">
      <c r="A24" s="53" t="s">
        <v>108</v>
      </c>
      <c r="B24" s="54" t="s">
        <v>144</v>
      </c>
      <c r="C24" s="53" t="s">
        <v>145</v>
      </c>
      <c r="D24" s="74">
        <f t="shared" si="6"/>
        <v>2368575</v>
      </c>
      <c r="E24" s="74">
        <f t="shared" si="7"/>
        <v>2261680</v>
      </c>
      <c r="F24" s="74">
        <v>15125</v>
      </c>
      <c r="G24" s="74">
        <v>0</v>
      </c>
      <c r="H24" s="74">
        <v>1916000</v>
      </c>
      <c r="I24" s="74">
        <v>328348</v>
      </c>
      <c r="J24" s="75" t="s">
        <v>111</v>
      </c>
      <c r="K24" s="74">
        <v>2207</v>
      </c>
      <c r="L24" s="74">
        <v>106895</v>
      </c>
      <c r="M24" s="74">
        <f t="shared" si="8"/>
        <v>529752</v>
      </c>
      <c r="N24" s="74">
        <f t="shared" si="9"/>
        <v>161317</v>
      </c>
      <c r="O24" s="74">
        <v>0</v>
      </c>
      <c r="P24" s="74">
        <v>0</v>
      </c>
      <c r="Q24" s="74">
        <v>55400</v>
      </c>
      <c r="R24" s="74">
        <v>104126</v>
      </c>
      <c r="S24" s="75" t="s">
        <v>111</v>
      </c>
      <c r="T24" s="74">
        <v>1791</v>
      </c>
      <c r="U24" s="74">
        <v>368435</v>
      </c>
      <c r="V24" s="74">
        <f t="shared" si="10"/>
        <v>2898327</v>
      </c>
      <c r="W24" s="74">
        <f t="shared" si="11"/>
        <v>2422997</v>
      </c>
      <c r="X24" s="74">
        <f t="shared" si="12"/>
        <v>15125</v>
      </c>
      <c r="Y24" s="74">
        <f t="shared" si="13"/>
        <v>0</v>
      </c>
      <c r="Z24" s="74">
        <f t="shared" si="14"/>
        <v>1971400</v>
      </c>
      <c r="AA24" s="74">
        <f t="shared" si="15"/>
        <v>432474</v>
      </c>
      <c r="AB24" s="75" t="s">
        <v>111</v>
      </c>
      <c r="AC24" s="74">
        <f t="shared" si="16"/>
        <v>3998</v>
      </c>
      <c r="AD24" s="74">
        <f t="shared" si="17"/>
        <v>475330</v>
      </c>
      <c r="AE24" s="74">
        <f t="shared" si="18"/>
        <v>538668</v>
      </c>
      <c r="AF24" s="74">
        <f t="shared" si="19"/>
        <v>531244</v>
      </c>
      <c r="AG24" s="74">
        <v>0</v>
      </c>
      <c r="AH24" s="74">
        <v>518582</v>
      </c>
      <c r="AI24" s="74">
        <v>9524</v>
      </c>
      <c r="AJ24" s="74">
        <v>3138</v>
      </c>
      <c r="AK24" s="74">
        <v>7424</v>
      </c>
      <c r="AL24" s="74">
        <v>0</v>
      </c>
      <c r="AM24" s="74">
        <f t="shared" si="20"/>
        <v>1751990</v>
      </c>
      <c r="AN24" s="74">
        <f t="shared" si="21"/>
        <v>254238</v>
      </c>
      <c r="AO24" s="74">
        <v>205980</v>
      </c>
      <c r="AP24" s="74">
        <v>8734</v>
      </c>
      <c r="AQ24" s="74">
        <v>28526</v>
      </c>
      <c r="AR24" s="74">
        <v>10998</v>
      </c>
      <c r="AS24" s="74">
        <f t="shared" si="22"/>
        <v>849839</v>
      </c>
      <c r="AT24" s="74">
        <v>83427</v>
      </c>
      <c r="AU24" s="74">
        <v>731861</v>
      </c>
      <c r="AV24" s="74">
        <v>34551</v>
      </c>
      <c r="AW24" s="74">
        <v>0</v>
      </c>
      <c r="AX24" s="74">
        <f t="shared" si="23"/>
        <v>644524</v>
      </c>
      <c r="AY24" s="74">
        <v>328916</v>
      </c>
      <c r="AZ24" s="74">
        <v>289463</v>
      </c>
      <c r="BA24" s="74">
        <v>26145</v>
      </c>
      <c r="BB24" s="74">
        <v>0</v>
      </c>
      <c r="BC24" s="74">
        <v>0</v>
      </c>
      <c r="BD24" s="74">
        <v>3389</v>
      </c>
      <c r="BE24" s="74">
        <v>77917</v>
      </c>
      <c r="BF24" s="74">
        <f t="shared" si="24"/>
        <v>2368575</v>
      </c>
      <c r="BG24" s="74">
        <f t="shared" si="25"/>
        <v>120662</v>
      </c>
      <c r="BH24" s="74">
        <f t="shared" si="26"/>
        <v>120662</v>
      </c>
      <c r="BI24" s="74">
        <v>0</v>
      </c>
      <c r="BJ24" s="74">
        <v>120662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409090</v>
      </c>
      <c r="BP24" s="74">
        <f t="shared" si="28"/>
        <v>38513</v>
      </c>
      <c r="BQ24" s="74">
        <v>38513</v>
      </c>
      <c r="BR24" s="74">
        <v>0</v>
      </c>
      <c r="BS24" s="74">
        <v>0</v>
      </c>
      <c r="BT24" s="74">
        <v>0</v>
      </c>
      <c r="BU24" s="74">
        <f t="shared" si="29"/>
        <v>147228</v>
      </c>
      <c r="BV24" s="74">
        <v>1024</v>
      </c>
      <c r="BW24" s="74">
        <v>146204</v>
      </c>
      <c r="BX24" s="74">
        <v>0</v>
      </c>
      <c r="BY24" s="74">
        <v>0</v>
      </c>
      <c r="BZ24" s="74">
        <f t="shared" si="30"/>
        <v>222540</v>
      </c>
      <c r="CA24" s="74">
        <v>126990</v>
      </c>
      <c r="CB24" s="74">
        <v>95550</v>
      </c>
      <c r="CC24" s="74">
        <v>0</v>
      </c>
      <c r="CD24" s="74">
        <v>0</v>
      </c>
      <c r="CE24" s="74">
        <v>0</v>
      </c>
      <c r="CF24" s="74">
        <v>809</v>
      </c>
      <c r="CG24" s="74">
        <v>0</v>
      </c>
      <c r="CH24" s="74">
        <f t="shared" si="31"/>
        <v>529752</v>
      </c>
      <c r="CI24" s="74">
        <f t="shared" si="32"/>
        <v>659330</v>
      </c>
      <c r="CJ24" s="74">
        <f t="shared" si="33"/>
        <v>651906</v>
      </c>
      <c r="CK24" s="74">
        <f t="shared" si="34"/>
        <v>0</v>
      </c>
      <c r="CL24" s="74">
        <f t="shared" si="35"/>
        <v>639244</v>
      </c>
      <c r="CM24" s="74">
        <f t="shared" si="36"/>
        <v>9524</v>
      </c>
      <c r="CN24" s="74">
        <f t="shared" si="37"/>
        <v>3138</v>
      </c>
      <c r="CO24" s="74">
        <f t="shared" si="38"/>
        <v>7424</v>
      </c>
      <c r="CP24" s="74">
        <f t="shared" si="39"/>
        <v>0</v>
      </c>
      <c r="CQ24" s="74">
        <f t="shared" si="40"/>
        <v>2161080</v>
      </c>
      <c r="CR24" s="74">
        <f t="shared" si="41"/>
        <v>292751</v>
      </c>
      <c r="CS24" s="74">
        <f t="shared" si="42"/>
        <v>244493</v>
      </c>
      <c r="CT24" s="74">
        <f t="shared" si="43"/>
        <v>8734</v>
      </c>
      <c r="CU24" s="74">
        <f t="shared" si="44"/>
        <v>28526</v>
      </c>
      <c r="CV24" s="74">
        <f t="shared" si="45"/>
        <v>10998</v>
      </c>
      <c r="CW24" s="74">
        <f t="shared" si="46"/>
        <v>997067</v>
      </c>
      <c r="CX24" s="74">
        <f t="shared" si="47"/>
        <v>84451</v>
      </c>
      <c r="CY24" s="74">
        <f t="shared" si="48"/>
        <v>878065</v>
      </c>
      <c r="CZ24" s="74">
        <f t="shared" si="49"/>
        <v>34551</v>
      </c>
      <c r="DA24" s="74">
        <f t="shared" si="50"/>
        <v>0</v>
      </c>
      <c r="DB24" s="74">
        <f t="shared" si="51"/>
        <v>867064</v>
      </c>
      <c r="DC24" s="74">
        <f t="shared" si="52"/>
        <v>455906</v>
      </c>
      <c r="DD24" s="74">
        <f t="shared" si="53"/>
        <v>385013</v>
      </c>
      <c r="DE24" s="74">
        <f t="shared" si="54"/>
        <v>26145</v>
      </c>
      <c r="DF24" s="74">
        <f t="shared" si="55"/>
        <v>0</v>
      </c>
      <c r="DG24" s="74">
        <f t="shared" si="56"/>
        <v>0</v>
      </c>
      <c r="DH24" s="74">
        <f t="shared" si="57"/>
        <v>4198</v>
      </c>
      <c r="DI24" s="74">
        <f t="shared" si="58"/>
        <v>77917</v>
      </c>
      <c r="DJ24" s="74">
        <f t="shared" si="59"/>
        <v>2898327</v>
      </c>
    </row>
    <row r="25" spans="1:114" s="50" customFormat="1" ht="12" customHeight="1">
      <c r="A25" s="53" t="s">
        <v>108</v>
      </c>
      <c r="B25" s="54" t="s">
        <v>146</v>
      </c>
      <c r="C25" s="53" t="s">
        <v>147</v>
      </c>
      <c r="D25" s="74">
        <f t="shared" si="6"/>
        <v>1336482</v>
      </c>
      <c r="E25" s="74">
        <f t="shared" si="7"/>
        <v>118658</v>
      </c>
      <c r="F25" s="74">
        <v>97238</v>
      </c>
      <c r="G25" s="74">
        <v>0</v>
      </c>
      <c r="H25" s="74">
        <v>0</v>
      </c>
      <c r="I25" s="74">
        <v>21420</v>
      </c>
      <c r="J25" s="75" t="s">
        <v>111</v>
      </c>
      <c r="K25" s="74">
        <v>0</v>
      </c>
      <c r="L25" s="74">
        <v>1217824</v>
      </c>
      <c r="M25" s="74">
        <f t="shared" si="8"/>
        <v>123973</v>
      </c>
      <c r="N25" s="74">
        <f t="shared" si="9"/>
        <v>7230</v>
      </c>
      <c r="O25" s="74">
        <v>0</v>
      </c>
      <c r="P25" s="74">
        <v>0</v>
      </c>
      <c r="Q25" s="74">
        <v>0</v>
      </c>
      <c r="R25" s="74">
        <v>7230</v>
      </c>
      <c r="S25" s="75" t="s">
        <v>111</v>
      </c>
      <c r="T25" s="74">
        <v>0</v>
      </c>
      <c r="U25" s="74">
        <v>116743</v>
      </c>
      <c r="V25" s="74">
        <f t="shared" si="10"/>
        <v>1460455</v>
      </c>
      <c r="W25" s="74">
        <f t="shared" si="11"/>
        <v>125888</v>
      </c>
      <c r="X25" s="74">
        <f t="shared" si="12"/>
        <v>97238</v>
      </c>
      <c r="Y25" s="74">
        <f t="shared" si="13"/>
        <v>0</v>
      </c>
      <c r="Z25" s="74">
        <f t="shared" si="14"/>
        <v>0</v>
      </c>
      <c r="AA25" s="74">
        <f t="shared" si="15"/>
        <v>28650</v>
      </c>
      <c r="AB25" s="75" t="s">
        <v>111</v>
      </c>
      <c r="AC25" s="74">
        <f t="shared" si="16"/>
        <v>0</v>
      </c>
      <c r="AD25" s="74">
        <f t="shared" si="17"/>
        <v>1334567</v>
      </c>
      <c r="AE25" s="74">
        <f t="shared" si="18"/>
        <v>358566</v>
      </c>
      <c r="AF25" s="74">
        <f t="shared" si="19"/>
        <v>358566</v>
      </c>
      <c r="AG25" s="74">
        <v>0</v>
      </c>
      <c r="AH25" s="74">
        <v>351828</v>
      </c>
      <c r="AI25" s="74">
        <v>0</v>
      </c>
      <c r="AJ25" s="74">
        <v>6738</v>
      </c>
      <c r="AK25" s="74">
        <v>0</v>
      </c>
      <c r="AL25" s="74">
        <v>0</v>
      </c>
      <c r="AM25" s="74">
        <f t="shared" si="20"/>
        <v>511429</v>
      </c>
      <c r="AN25" s="74">
        <f t="shared" si="21"/>
        <v>52207</v>
      </c>
      <c r="AO25" s="74">
        <v>52207</v>
      </c>
      <c r="AP25" s="74">
        <v>0</v>
      </c>
      <c r="AQ25" s="74">
        <v>0</v>
      </c>
      <c r="AR25" s="74">
        <v>0</v>
      </c>
      <c r="AS25" s="74">
        <f t="shared" si="22"/>
        <v>86638</v>
      </c>
      <c r="AT25" s="74">
        <v>0</v>
      </c>
      <c r="AU25" s="74">
        <v>86638</v>
      </c>
      <c r="AV25" s="74">
        <v>0</v>
      </c>
      <c r="AW25" s="74">
        <v>0</v>
      </c>
      <c r="AX25" s="74">
        <f t="shared" si="23"/>
        <v>368795</v>
      </c>
      <c r="AY25" s="74">
        <v>116029</v>
      </c>
      <c r="AZ25" s="74">
        <v>181202</v>
      </c>
      <c r="BA25" s="74">
        <v>14959</v>
      </c>
      <c r="BB25" s="74">
        <v>56605</v>
      </c>
      <c r="BC25" s="74">
        <v>446894</v>
      </c>
      <c r="BD25" s="74">
        <v>3789</v>
      </c>
      <c r="BE25" s="74">
        <v>19593</v>
      </c>
      <c r="BF25" s="74">
        <f t="shared" si="24"/>
        <v>889588</v>
      </c>
      <c r="BG25" s="74">
        <f t="shared" si="25"/>
        <v>2100</v>
      </c>
      <c r="BH25" s="74">
        <f t="shared" si="26"/>
        <v>2100</v>
      </c>
      <c r="BI25" s="74">
        <v>0</v>
      </c>
      <c r="BJ25" s="74">
        <v>2100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121873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65038</v>
      </c>
      <c r="BV25" s="74">
        <v>0</v>
      </c>
      <c r="BW25" s="74">
        <v>65038</v>
      </c>
      <c r="BX25" s="74">
        <v>0</v>
      </c>
      <c r="BY25" s="74">
        <v>0</v>
      </c>
      <c r="BZ25" s="74">
        <f t="shared" si="30"/>
        <v>56835</v>
      </c>
      <c r="CA25" s="74">
        <v>0</v>
      </c>
      <c r="CB25" s="74">
        <v>30030</v>
      </c>
      <c r="CC25" s="74">
        <v>0</v>
      </c>
      <c r="CD25" s="74">
        <v>26805</v>
      </c>
      <c r="CE25" s="74">
        <v>0</v>
      </c>
      <c r="CF25" s="74">
        <v>0</v>
      </c>
      <c r="CG25" s="74">
        <v>0</v>
      </c>
      <c r="CH25" s="74">
        <f t="shared" si="31"/>
        <v>123973</v>
      </c>
      <c r="CI25" s="74">
        <f t="shared" si="32"/>
        <v>360666</v>
      </c>
      <c r="CJ25" s="74">
        <f t="shared" si="33"/>
        <v>360666</v>
      </c>
      <c r="CK25" s="74">
        <f t="shared" si="34"/>
        <v>0</v>
      </c>
      <c r="CL25" s="74">
        <f t="shared" si="35"/>
        <v>353928</v>
      </c>
      <c r="CM25" s="74">
        <f t="shared" si="36"/>
        <v>0</v>
      </c>
      <c r="CN25" s="74">
        <f t="shared" si="37"/>
        <v>6738</v>
      </c>
      <c r="CO25" s="74">
        <f t="shared" si="38"/>
        <v>0</v>
      </c>
      <c r="CP25" s="74">
        <f t="shared" si="39"/>
        <v>0</v>
      </c>
      <c r="CQ25" s="74">
        <f t="shared" si="40"/>
        <v>633302</v>
      </c>
      <c r="CR25" s="74">
        <f t="shared" si="41"/>
        <v>52207</v>
      </c>
      <c r="CS25" s="74">
        <f t="shared" si="42"/>
        <v>52207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151676</v>
      </c>
      <c r="CX25" s="74">
        <f t="shared" si="47"/>
        <v>0</v>
      </c>
      <c r="CY25" s="74">
        <f t="shared" si="48"/>
        <v>151676</v>
      </c>
      <c r="CZ25" s="74">
        <f t="shared" si="49"/>
        <v>0</v>
      </c>
      <c r="DA25" s="74">
        <f t="shared" si="50"/>
        <v>0</v>
      </c>
      <c r="DB25" s="74">
        <f t="shared" si="51"/>
        <v>425630</v>
      </c>
      <c r="DC25" s="74">
        <f t="shared" si="52"/>
        <v>116029</v>
      </c>
      <c r="DD25" s="74">
        <f t="shared" si="53"/>
        <v>211232</v>
      </c>
      <c r="DE25" s="74">
        <f t="shared" si="54"/>
        <v>14959</v>
      </c>
      <c r="DF25" s="74">
        <f t="shared" si="55"/>
        <v>83410</v>
      </c>
      <c r="DG25" s="74">
        <f t="shared" si="56"/>
        <v>446894</v>
      </c>
      <c r="DH25" s="74">
        <f t="shared" si="57"/>
        <v>3789</v>
      </c>
      <c r="DI25" s="74">
        <f t="shared" si="58"/>
        <v>19593</v>
      </c>
      <c r="DJ25" s="74">
        <f t="shared" si="59"/>
        <v>1013561</v>
      </c>
    </row>
    <row r="26" spans="1:114" s="50" customFormat="1" ht="12" customHeight="1">
      <c r="A26" s="53" t="s">
        <v>108</v>
      </c>
      <c r="B26" s="54" t="s">
        <v>148</v>
      </c>
      <c r="C26" s="53" t="s">
        <v>149</v>
      </c>
      <c r="D26" s="74">
        <f t="shared" si="6"/>
        <v>485330</v>
      </c>
      <c r="E26" s="74">
        <f t="shared" si="7"/>
        <v>44390</v>
      </c>
      <c r="F26" s="74">
        <v>0</v>
      </c>
      <c r="G26" s="74">
        <v>0</v>
      </c>
      <c r="H26" s="74">
        <v>0</v>
      </c>
      <c r="I26" s="74">
        <v>44390</v>
      </c>
      <c r="J26" s="75" t="s">
        <v>111</v>
      </c>
      <c r="K26" s="74">
        <v>0</v>
      </c>
      <c r="L26" s="74">
        <v>440940</v>
      </c>
      <c r="M26" s="74">
        <f t="shared" si="8"/>
        <v>73785</v>
      </c>
      <c r="N26" s="74">
        <f t="shared" si="9"/>
        <v>2651</v>
      </c>
      <c r="O26" s="74">
        <v>0</v>
      </c>
      <c r="P26" s="74">
        <v>0</v>
      </c>
      <c r="Q26" s="74">
        <v>0</v>
      </c>
      <c r="R26" s="74">
        <v>2651</v>
      </c>
      <c r="S26" s="75" t="s">
        <v>111</v>
      </c>
      <c r="T26" s="74">
        <v>0</v>
      </c>
      <c r="U26" s="74">
        <v>71134</v>
      </c>
      <c r="V26" s="74">
        <f t="shared" si="10"/>
        <v>559115</v>
      </c>
      <c r="W26" s="74">
        <f t="shared" si="11"/>
        <v>47041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47041</v>
      </c>
      <c r="AB26" s="75" t="s">
        <v>111</v>
      </c>
      <c r="AC26" s="74">
        <f t="shared" si="16"/>
        <v>0</v>
      </c>
      <c r="AD26" s="74">
        <f t="shared" si="17"/>
        <v>512074</v>
      </c>
      <c r="AE26" s="74">
        <f t="shared" si="18"/>
        <v>56034</v>
      </c>
      <c r="AF26" s="74">
        <f t="shared" si="19"/>
        <v>56034</v>
      </c>
      <c r="AG26" s="74">
        <v>0</v>
      </c>
      <c r="AH26" s="74">
        <v>56034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429296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48051</v>
      </c>
      <c r="AT26" s="74">
        <v>0</v>
      </c>
      <c r="AU26" s="74">
        <v>48051</v>
      </c>
      <c r="AV26" s="74">
        <v>0</v>
      </c>
      <c r="AW26" s="74">
        <v>0</v>
      </c>
      <c r="AX26" s="74">
        <f t="shared" si="23"/>
        <v>381245</v>
      </c>
      <c r="AY26" s="74">
        <v>65685</v>
      </c>
      <c r="AZ26" s="74">
        <v>220500</v>
      </c>
      <c r="BA26" s="74">
        <v>81890</v>
      </c>
      <c r="BB26" s="74">
        <v>13170</v>
      </c>
      <c r="BC26" s="74">
        <v>0</v>
      </c>
      <c r="BD26" s="74">
        <v>0</v>
      </c>
      <c r="BE26" s="74">
        <v>0</v>
      </c>
      <c r="BF26" s="74">
        <f t="shared" si="24"/>
        <v>485330</v>
      </c>
      <c r="BG26" s="74">
        <f t="shared" si="25"/>
        <v>12338</v>
      </c>
      <c r="BH26" s="74">
        <f t="shared" si="26"/>
        <v>12338</v>
      </c>
      <c r="BI26" s="74">
        <v>0</v>
      </c>
      <c r="BJ26" s="74">
        <v>12338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61447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25406</v>
      </c>
      <c r="BV26" s="74">
        <v>0</v>
      </c>
      <c r="BW26" s="74">
        <v>25406</v>
      </c>
      <c r="BX26" s="74">
        <v>0</v>
      </c>
      <c r="BY26" s="74">
        <v>0</v>
      </c>
      <c r="BZ26" s="74">
        <f t="shared" si="30"/>
        <v>36041</v>
      </c>
      <c r="CA26" s="74">
        <v>0</v>
      </c>
      <c r="CB26" s="74">
        <v>30765</v>
      </c>
      <c r="CC26" s="74">
        <v>0</v>
      </c>
      <c r="CD26" s="74">
        <v>5276</v>
      </c>
      <c r="CE26" s="74">
        <v>0</v>
      </c>
      <c r="CF26" s="74">
        <v>0</v>
      </c>
      <c r="CG26" s="74">
        <v>0</v>
      </c>
      <c r="CH26" s="74">
        <f t="shared" si="31"/>
        <v>73785</v>
      </c>
      <c r="CI26" s="74">
        <f t="shared" si="32"/>
        <v>68372</v>
      </c>
      <c r="CJ26" s="74">
        <f t="shared" si="33"/>
        <v>68372</v>
      </c>
      <c r="CK26" s="74">
        <f t="shared" si="34"/>
        <v>0</v>
      </c>
      <c r="CL26" s="74">
        <f t="shared" si="35"/>
        <v>68372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490743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73457</v>
      </c>
      <c r="CX26" s="74">
        <f t="shared" si="47"/>
        <v>0</v>
      </c>
      <c r="CY26" s="74">
        <f t="shared" si="48"/>
        <v>73457</v>
      </c>
      <c r="CZ26" s="74">
        <f t="shared" si="49"/>
        <v>0</v>
      </c>
      <c r="DA26" s="74">
        <f t="shared" si="50"/>
        <v>0</v>
      </c>
      <c r="DB26" s="74">
        <f t="shared" si="51"/>
        <v>417286</v>
      </c>
      <c r="DC26" s="74">
        <f t="shared" si="52"/>
        <v>65685</v>
      </c>
      <c r="DD26" s="74">
        <f t="shared" si="53"/>
        <v>251265</v>
      </c>
      <c r="DE26" s="74">
        <f t="shared" si="54"/>
        <v>81890</v>
      </c>
      <c r="DF26" s="74">
        <f t="shared" si="55"/>
        <v>18446</v>
      </c>
      <c r="DG26" s="74">
        <f t="shared" si="56"/>
        <v>0</v>
      </c>
      <c r="DH26" s="74">
        <f t="shared" si="57"/>
        <v>0</v>
      </c>
      <c r="DI26" s="74">
        <f t="shared" si="58"/>
        <v>0</v>
      </c>
      <c r="DJ26" s="74">
        <f t="shared" si="59"/>
        <v>559115</v>
      </c>
    </row>
    <row r="27" spans="1:114" s="50" customFormat="1" ht="12" customHeight="1">
      <c r="A27" s="53" t="s">
        <v>108</v>
      </c>
      <c r="B27" s="54" t="s">
        <v>150</v>
      </c>
      <c r="C27" s="53" t="s">
        <v>151</v>
      </c>
      <c r="D27" s="74">
        <f t="shared" si="6"/>
        <v>701177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111</v>
      </c>
      <c r="K27" s="74">
        <v>0</v>
      </c>
      <c r="L27" s="74">
        <v>701177</v>
      </c>
      <c r="M27" s="74">
        <f t="shared" si="8"/>
        <v>20479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111</v>
      </c>
      <c r="T27" s="74">
        <v>0</v>
      </c>
      <c r="U27" s="74">
        <v>20479</v>
      </c>
      <c r="V27" s="74">
        <f t="shared" si="10"/>
        <v>721656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111</v>
      </c>
      <c r="AC27" s="74">
        <f t="shared" si="16"/>
        <v>0</v>
      </c>
      <c r="AD27" s="74">
        <f t="shared" si="17"/>
        <v>721656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66734</v>
      </c>
      <c r="AM27" s="74">
        <f t="shared" si="20"/>
        <v>152788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152788</v>
      </c>
      <c r="AY27" s="74">
        <v>152788</v>
      </c>
      <c r="AZ27" s="74">
        <v>0</v>
      </c>
      <c r="BA27" s="74">
        <v>0</v>
      </c>
      <c r="BB27" s="74">
        <v>0</v>
      </c>
      <c r="BC27" s="74">
        <v>481655</v>
      </c>
      <c r="BD27" s="74">
        <v>0</v>
      </c>
      <c r="BE27" s="74">
        <v>0</v>
      </c>
      <c r="BF27" s="74">
        <f t="shared" si="24"/>
        <v>152788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20479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66734</v>
      </c>
      <c r="CQ27" s="74">
        <f t="shared" si="40"/>
        <v>152788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152788</v>
      </c>
      <c r="DC27" s="74">
        <f t="shared" si="52"/>
        <v>152788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502134</v>
      </c>
      <c r="DH27" s="74">
        <f t="shared" si="57"/>
        <v>0</v>
      </c>
      <c r="DI27" s="74">
        <f t="shared" si="58"/>
        <v>0</v>
      </c>
      <c r="DJ27" s="74">
        <f t="shared" si="59"/>
        <v>152788</v>
      </c>
    </row>
    <row r="28" spans="1:114" s="50" customFormat="1" ht="12" customHeight="1">
      <c r="A28" s="53" t="s">
        <v>108</v>
      </c>
      <c r="B28" s="54" t="s">
        <v>152</v>
      </c>
      <c r="C28" s="53" t="s">
        <v>153</v>
      </c>
      <c r="D28" s="74">
        <f t="shared" si="6"/>
        <v>338290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111</v>
      </c>
      <c r="K28" s="74">
        <v>0</v>
      </c>
      <c r="L28" s="74">
        <v>338290</v>
      </c>
      <c r="M28" s="74">
        <f t="shared" si="8"/>
        <v>136410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111</v>
      </c>
      <c r="T28" s="74">
        <v>0</v>
      </c>
      <c r="U28" s="74">
        <v>136410</v>
      </c>
      <c r="V28" s="74">
        <f t="shared" si="10"/>
        <v>474700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111</v>
      </c>
      <c r="AC28" s="74">
        <f t="shared" si="16"/>
        <v>0</v>
      </c>
      <c r="AD28" s="74">
        <f t="shared" si="17"/>
        <v>474700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34247</v>
      </c>
      <c r="AM28" s="74">
        <f t="shared" si="20"/>
        <v>0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304043</v>
      </c>
      <c r="BD28" s="74">
        <v>0</v>
      </c>
      <c r="BE28" s="74">
        <v>0</v>
      </c>
      <c r="BF28" s="74">
        <f t="shared" si="24"/>
        <v>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136410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34247</v>
      </c>
      <c r="CQ28" s="74">
        <f t="shared" si="40"/>
        <v>0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0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440453</v>
      </c>
      <c r="DH28" s="74">
        <f t="shared" si="57"/>
        <v>0</v>
      </c>
      <c r="DI28" s="74">
        <f t="shared" si="58"/>
        <v>0</v>
      </c>
      <c r="DJ28" s="74">
        <f t="shared" si="59"/>
        <v>0</v>
      </c>
    </row>
    <row r="29" spans="1:114" s="50" customFormat="1" ht="12" customHeight="1">
      <c r="A29" s="53" t="s">
        <v>108</v>
      </c>
      <c r="B29" s="54" t="s">
        <v>154</v>
      </c>
      <c r="C29" s="53" t="s">
        <v>155</v>
      </c>
      <c r="D29" s="74">
        <f t="shared" si="6"/>
        <v>462376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111</v>
      </c>
      <c r="K29" s="74">
        <v>0</v>
      </c>
      <c r="L29" s="74">
        <v>462376</v>
      </c>
      <c r="M29" s="74">
        <f t="shared" si="8"/>
        <v>94309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111</v>
      </c>
      <c r="T29" s="74">
        <v>0</v>
      </c>
      <c r="U29" s="74">
        <v>94309</v>
      </c>
      <c r="V29" s="74">
        <f t="shared" si="10"/>
        <v>556685</v>
      </c>
      <c r="W29" s="74">
        <f t="shared" si="11"/>
        <v>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111</v>
      </c>
      <c r="AC29" s="74">
        <f t="shared" si="16"/>
        <v>0</v>
      </c>
      <c r="AD29" s="74">
        <f t="shared" si="17"/>
        <v>556685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38988</v>
      </c>
      <c r="AM29" s="74">
        <f t="shared" si="20"/>
        <v>117903</v>
      </c>
      <c r="AN29" s="74">
        <f t="shared" si="21"/>
        <v>22476</v>
      </c>
      <c r="AO29" s="74">
        <v>15878</v>
      </c>
      <c r="AP29" s="74">
        <v>6598</v>
      </c>
      <c r="AQ29" s="74">
        <v>0</v>
      </c>
      <c r="AR29" s="74">
        <v>0</v>
      </c>
      <c r="AS29" s="74">
        <f t="shared" si="22"/>
        <v>765</v>
      </c>
      <c r="AT29" s="74">
        <v>765</v>
      </c>
      <c r="AU29" s="74">
        <v>0</v>
      </c>
      <c r="AV29" s="74">
        <v>0</v>
      </c>
      <c r="AW29" s="74">
        <v>0</v>
      </c>
      <c r="AX29" s="74">
        <f t="shared" si="23"/>
        <v>94662</v>
      </c>
      <c r="AY29" s="74">
        <v>94662</v>
      </c>
      <c r="AZ29" s="74">
        <v>0</v>
      </c>
      <c r="BA29" s="74">
        <v>0</v>
      </c>
      <c r="BB29" s="74">
        <v>0</v>
      </c>
      <c r="BC29" s="74">
        <v>305485</v>
      </c>
      <c r="BD29" s="74">
        <v>0</v>
      </c>
      <c r="BE29" s="74">
        <v>0</v>
      </c>
      <c r="BF29" s="74">
        <f t="shared" si="24"/>
        <v>117903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94309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38988</v>
      </c>
      <c r="CQ29" s="74">
        <f t="shared" si="40"/>
        <v>117903</v>
      </c>
      <c r="CR29" s="74">
        <f t="shared" si="41"/>
        <v>22476</v>
      </c>
      <c r="CS29" s="74">
        <f t="shared" si="42"/>
        <v>15878</v>
      </c>
      <c r="CT29" s="74">
        <f t="shared" si="43"/>
        <v>6598</v>
      </c>
      <c r="CU29" s="74">
        <f t="shared" si="44"/>
        <v>0</v>
      </c>
      <c r="CV29" s="74">
        <f t="shared" si="45"/>
        <v>0</v>
      </c>
      <c r="CW29" s="74">
        <f t="shared" si="46"/>
        <v>765</v>
      </c>
      <c r="CX29" s="74">
        <f t="shared" si="47"/>
        <v>765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94662</v>
      </c>
      <c r="DC29" s="74">
        <f t="shared" si="52"/>
        <v>94662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399794</v>
      </c>
      <c r="DH29" s="74">
        <f t="shared" si="57"/>
        <v>0</v>
      </c>
      <c r="DI29" s="74">
        <f t="shared" si="58"/>
        <v>0</v>
      </c>
      <c r="DJ29" s="74">
        <f t="shared" si="59"/>
        <v>117903</v>
      </c>
    </row>
    <row r="30" spans="1:114" s="50" customFormat="1" ht="12" customHeight="1">
      <c r="A30" s="53" t="s">
        <v>108</v>
      </c>
      <c r="B30" s="54" t="s">
        <v>156</v>
      </c>
      <c r="C30" s="53" t="s">
        <v>157</v>
      </c>
      <c r="D30" s="74">
        <f t="shared" si="6"/>
        <v>1368927</v>
      </c>
      <c r="E30" s="74">
        <f t="shared" si="7"/>
        <v>1455</v>
      </c>
      <c r="F30" s="74">
        <v>0</v>
      </c>
      <c r="G30" s="74">
        <v>0</v>
      </c>
      <c r="H30" s="74">
        <v>0</v>
      </c>
      <c r="I30" s="74">
        <v>404</v>
      </c>
      <c r="J30" s="75" t="s">
        <v>111</v>
      </c>
      <c r="K30" s="74">
        <v>1051</v>
      </c>
      <c r="L30" s="74">
        <v>1367472</v>
      </c>
      <c r="M30" s="74">
        <f t="shared" si="8"/>
        <v>117597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111</v>
      </c>
      <c r="T30" s="74">
        <v>0</v>
      </c>
      <c r="U30" s="74">
        <v>117597</v>
      </c>
      <c r="V30" s="74">
        <f t="shared" si="10"/>
        <v>1486524</v>
      </c>
      <c r="W30" s="74">
        <f t="shared" si="11"/>
        <v>1455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404</v>
      </c>
      <c r="AB30" s="75" t="s">
        <v>111</v>
      </c>
      <c r="AC30" s="74">
        <f t="shared" si="16"/>
        <v>1051</v>
      </c>
      <c r="AD30" s="74">
        <f t="shared" si="17"/>
        <v>1485069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521417</v>
      </c>
      <c r="AM30" s="74">
        <f t="shared" si="20"/>
        <v>314915</v>
      </c>
      <c r="AN30" s="74">
        <f t="shared" si="21"/>
        <v>108861</v>
      </c>
      <c r="AO30" s="74">
        <v>108861</v>
      </c>
      <c r="AP30" s="74">
        <v>0</v>
      </c>
      <c r="AQ30" s="74">
        <v>0</v>
      </c>
      <c r="AR30" s="74">
        <v>0</v>
      </c>
      <c r="AS30" s="74">
        <f t="shared" si="22"/>
        <v>1049</v>
      </c>
      <c r="AT30" s="74">
        <v>1049</v>
      </c>
      <c r="AU30" s="74">
        <v>0</v>
      </c>
      <c r="AV30" s="74">
        <v>0</v>
      </c>
      <c r="AW30" s="74">
        <v>0</v>
      </c>
      <c r="AX30" s="74">
        <f t="shared" si="23"/>
        <v>204964</v>
      </c>
      <c r="AY30" s="74">
        <v>204683</v>
      </c>
      <c r="AZ30" s="74">
        <v>281</v>
      </c>
      <c r="BA30" s="74">
        <v>0</v>
      </c>
      <c r="BB30" s="74"/>
      <c r="BC30" s="74">
        <v>531042</v>
      </c>
      <c r="BD30" s="74">
        <v>41</v>
      </c>
      <c r="BE30" s="74">
        <v>1553</v>
      </c>
      <c r="BF30" s="74">
        <f t="shared" si="24"/>
        <v>316468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27996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89601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549413</v>
      </c>
      <c r="CQ30" s="74">
        <f t="shared" si="40"/>
        <v>314915</v>
      </c>
      <c r="CR30" s="74">
        <f t="shared" si="41"/>
        <v>108861</v>
      </c>
      <c r="CS30" s="74">
        <f t="shared" si="42"/>
        <v>108861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1049</v>
      </c>
      <c r="CX30" s="74">
        <f t="shared" si="47"/>
        <v>1049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204964</v>
      </c>
      <c r="DC30" s="74">
        <f t="shared" si="52"/>
        <v>204683</v>
      </c>
      <c r="DD30" s="74">
        <f t="shared" si="53"/>
        <v>281</v>
      </c>
      <c r="DE30" s="74">
        <f t="shared" si="54"/>
        <v>0</v>
      </c>
      <c r="DF30" s="74">
        <f t="shared" si="55"/>
        <v>0</v>
      </c>
      <c r="DG30" s="74">
        <f t="shared" si="56"/>
        <v>620643</v>
      </c>
      <c r="DH30" s="74">
        <f t="shared" si="57"/>
        <v>41</v>
      </c>
      <c r="DI30" s="74">
        <f t="shared" si="58"/>
        <v>1553</v>
      </c>
      <c r="DJ30" s="74">
        <f t="shared" si="59"/>
        <v>316468</v>
      </c>
    </row>
    <row r="31" spans="1:114" s="50" customFormat="1" ht="12" customHeight="1">
      <c r="A31" s="53" t="s">
        <v>108</v>
      </c>
      <c r="B31" s="54" t="s">
        <v>158</v>
      </c>
      <c r="C31" s="53" t="s">
        <v>159</v>
      </c>
      <c r="D31" s="74">
        <f t="shared" si="6"/>
        <v>355402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111</v>
      </c>
      <c r="K31" s="74">
        <v>0</v>
      </c>
      <c r="L31" s="74">
        <v>355402</v>
      </c>
      <c r="M31" s="74">
        <f t="shared" si="8"/>
        <v>124709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111</v>
      </c>
      <c r="T31" s="74">
        <v>0</v>
      </c>
      <c r="U31" s="74">
        <v>124709</v>
      </c>
      <c r="V31" s="74">
        <f t="shared" si="10"/>
        <v>480111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111</v>
      </c>
      <c r="AC31" s="74">
        <f t="shared" si="16"/>
        <v>0</v>
      </c>
      <c r="AD31" s="74">
        <f t="shared" si="17"/>
        <v>480111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142481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142481</v>
      </c>
      <c r="AY31" s="74">
        <v>139709</v>
      </c>
      <c r="AZ31" s="74">
        <v>2772</v>
      </c>
      <c r="BA31" s="74">
        <v>0</v>
      </c>
      <c r="BB31" s="74">
        <v>0</v>
      </c>
      <c r="BC31" s="74">
        <v>212921</v>
      </c>
      <c r="BD31" s="74">
        <v>0</v>
      </c>
      <c r="BE31" s="74">
        <v>0</v>
      </c>
      <c r="BF31" s="74">
        <f t="shared" si="24"/>
        <v>142481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124709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142481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142481</v>
      </c>
      <c r="DC31" s="74">
        <f t="shared" si="52"/>
        <v>139709</v>
      </c>
      <c r="DD31" s="74">
        <f t="shared" si="53"/>
        <v>2772</v>
      </c>
      <c r="DE31" s="74">
        <f t="shared" si="54"/>
        <v>0</v>
      </c>
      <c r="DF31" s="74">
        <f t="shared" si="55"/>
        <v>0</v>
      </c>
      <c r="DG31" s="74">
        <f t="shared" si="56"/>
        <v>337630</v>
      </c>
      <c r="DH31" s="74">
        <f t="shared" si="57"/>
        <v>0</v>
      </c>
      <c r="DI31" s="74">
        <f t="shared" si="58"/>
        <v>0</v>
      </c>
      <c r="DJ31" s="74">
        <f t="shared" si="59"/>
        <v>142481</v>
      </c>
    </row>
    <row r="32" spans="1:114" s="50" customFormat="1" ht="12" customHeight="1">
      <c r="A32" s="53" t="s">
        <v>108</v>
      </c>
      <c r="B32" s="54" t="s">
        <v>160</v>
      </c>
      <c r="C32" s="53" t="s">
        <v>161</v>
      </c>
      <c r="D32" s="74">
        <f t="shared" si="6"/>
        <v>351170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111</v>
      </c>
      <c r="K32" s="74">
        <v>0</v>
      </c>
      <c r="L32" s="74">
        <v>351170</v>
      </c>
      <c r="M32" s="74">
        <f t="shared" si="8"/>
        <v>85659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111</v>
      </c>
      <c r="T32" s="74">
        <v>0</v>
      </c>
      <c r="U32" s="74">
        <v>85659</v>
      </c>
      <c r="V32" s="74">
        <f t="shared" si="10"/>
        <v>436829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111</v>
      </c>
      <c r="AC32" s="74">
        <f t="shared" si="16"/>
        <v>0</v>
      </c>
      <c r="AD32" s="74">
        <f t="shared" si="17"/>
        <v>436829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351170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199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85460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199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436630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108</v>
      </c>
      <c r="B33" s="54" t="s">
        <v>162</v>
      </c>
      <c r="C33" s="53" t="s">
        <v>163</v>
      </c>
      <c r="D33" s="74">
        <f t="shared" si="6"/>
        <v>227643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111</v>
      </c>
      <c r="K33" s="74">
        <v>0</v>
      </c>
      <c r="L33" s="74">
        <v>227643</v>
      </c>
      <c r="M33" s="74">
        <f t="shared" si="8"/>
        <v>47602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111</v>
      </c>
      <c r="T33" s="74">
        <v>0</v>
      </c>
      <c r="U33" s="74">
        <v>47602</v>
      </c>
      <c r="V33" s="74">
        <f t="shared" si="10"/>
        <v>275245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111</v>
      </c>
      <c r="AC33" s="74">
        <f t="shared" si="16"/>
        <v>0</v>
      </c>
      <c r="AD33" s="74">
        <f t="shared" si="17"/>
        <v>275245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0</v>
      </c>
      <c r="AY33" s="74">
        <v>0</v>
      </c>
      <c r="AZ33" s="74">
        <v>0</v>
      </c>
      <c r="BA33" s="74">
        <v>0</v>
      </c>
      <c r="BB33" s="74">
        <v>0</v>
      </c>
      <c r="BC33" s="74">
        <v>227643</v>
      </c>
      <c r="BD33" s="74">
        <v>0</v>
      </c>
      <c r="BE33" s="74">
        <v>0</v>
      </c>
      <c r="BF33" s="74">
        <f t="shared" si="24"/>
        <v>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47602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0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0</v>
      </c>
      <c r="DC33" s="74">
        <f t="shared" si="52"/>
        <v>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275245</v>
      </c>
      <c r="DH33" s="74">
        <f t="shared" si="57"/>
        <v>0</v>
      </c>
      <c r="DI33" s="74">
        <f t="shared" si="58"/>
        <v>0</v>
      </c>
      <c r="DJ33" s="74">
        <f t="shared" si="59"/>
        <v>0</v>
      </c>
    </row>
    <row r="34" spans="1:114" s="50" customFormat="1" ht="12" customHeight="1">
      <c r="A34" s="53" t="s">
        <v>108</v>
      </c>
      <c r="B34" s="54" t="s">
        <v>164</v>
      </c>
      <c r="C34" s="53" t="s">
        <v>165</v>
      </c>
      <c r="D34" s="74">
        <f t="shared" si="6"/>
        <v>653939</v>
      </c>
      <c r="E34" s="74">
        <f t="shared" si="7"/>
        <v>9962</v>
      </c>
      <c r="F34" s="74">
        <v>0</v>
      </c>
      <c r="G34" s="74">
        <v>0</v>
      </c>
      <c r="H34" s="74">
        <v>0</v>
      </c>
      <c r="I34" s="74">
        <v>120</v>
      </c>
      <c r="J34" s="75" t="s">
        <v>111</v>
      </c>
      <c r="K34" s="74">
        <v>9842</v>
      </c>
      <c r="L34" s="74">
        <v>643977</v>
      </c>
      <c r="M34" s="74">
        <f t="shared" si="8"/>
        <v>123944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111</v>
      </c>
      <c r="T34" s="74">
        <v>0</v>
      </c>
      <c r="U34" s="74">
        <v>123944</v>
      </c>
      <c r="V34" s="74">
        <f t="shared" si="10"/>
        <v>777883</v>
      </c>
      <c r="W34" s="74">
        <f t="shared" si="11"/>
        <v>9962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120</v>
      </c>
      <c r="AB34" s="75" t="s">
        <v>111</v>
      </c>
      <c r="AC34" s="74">
        <f t="shared" si="16"/>
        <v>9842</v>
      </c>
      <c r="AD34" s="74">
        <f t="shared" si="17"/>
        <v>767921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205721</v>
      </c>
      <c r="AN34" s="74">
        <f t="shared" si="21"/>
        <v>57896</v>
      </c>
      <c r="AO34" s="74">
        <v>57896</v>
      </c>
      <c r="AP34" s="74">
        <v>0</v>
      </c>
      <c r="AQ34" s="74">
        <v>0</v>
      </c>
      <c r="AR34" s="74">
        <v>0</v>
      </c>
      <c r="AS34" s="74">
        <f t="shared" si="22"/>
        <v>1828</v>
      </c>
      <c r="AT34" s="74">
        <v>400</v>
      </c>
      <c r="AU34" s="74">
        <v>1428</v>
      </c>
      <c r="AV34" s="74">
        <v>0</v>
      </c>
      <c r="AW34" s="74">
        <v>0</v>
      </c>
      <c r="AX34" s="74">
        <f t="shared" si="23"/>
        <v>145997</v>
      </c>
      <c r="AY34" s="74">
        <v>129505</v>
      </c>
      <c r="AZ34" s="74">
        <v>0</v>
      </c>
      <c r="BA34" s="74">
        <v>0</v>
      </c>
      <c r="BB34" s="74">
        <v>16492</v>
      </c>
      <c r="BC34" s="74">
        <v>440184</v>
      </c>
      <c r="BD34" s="74">
        <v>0</v>
      </c>
      <c r="BE34" s="74">
        <v>8034</v>
      </c>
      <c r="BF34" s="74">
        <f t="shared" si="24"/>
        <v>213755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123944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205721</v>
      </c>
      <c r="CR34" s="74">
        <f t="shared" si="41"/>
        <v>57896</v>
      </c>
      <c r="CS34" s="74">
        <f t="shared" si="42"/>
        <v>57896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1828</v>
      </c>
      <c r="CX34" s="74">
        <f t="shared" si="47"/>
        <v>400</v>
      </c>
      <c r="CY34" s="74">
        <f t="shared" si="48"/>
        <v>1428</v>
      </c>
      <c r="CZ34" s="74">
        <f t="shared" si="49"/>
        <v>0</v>
      </c>
      <c r="DA34" s="74">
        <f t="shared" si="50"/>
        <v>0</v>
      </c>
      <c r="DB34" s="74">
        <f t="shared" si="51"/>
        <v>145997</v>
      </c>
      <c r="DC34" s="74">
        <f t="shared" si="52"/>
        <v>129505</v>
      </c>
      <c r="DD34" s="74">
        <f t="shared" si="53"/>
        <v>0</v>
      </c>
      <c r="DE34" s="74">
        <f t="shared" si="54"/>
        <v>0</v>
      </c>
      <c r="DF34" s="74">
        <f t="shared" si="55"/>
        <v>16492</v>
      </c>
      <c r="DG34" s="74">
        <f t="shared" si="56"/>
        <v>564128</v>
      </c>
      <c r="DH34" s="74">
        <f t="shared" si="57"/>
        <v>0</v>
      </c>
      <c r="DI34" s="74">
        <f t="shared" si="58"/>
        <v>8034</v>
      </c>
      <c r="DJ34" s="74">
        <f t="shared" si="59"/>
        <v>213755</v>
      </c>
    </row>
    <row r="35" spans="1:114" s="50" customFormat="1" ht="12" customHeight="1">
      <c r="A35" s="53" t="s">
        <v>108</v>
      </c>
      <c r="B35" s="54" t="s">
        <v>166</v>
      </c>
      <c r="C35" s="53" t="s">
        <v>167</v>
      </c>
      <c r="D35" s="74">
        <f t="shared" si="6"/>
        <v>1623336</v>
      </c>
      <c r="E35" s="74">
        <f t="shared" si="7"/>
        <v>191402</v>
      </c>
      <c r="F35" s="74">
        <v>0</v>
      </c>
      <c r="G35" s="74">
        <v>0</v>
      </c>
      <c r="H35" s="74">
        <v>0</v>
      </c>
      <c r="I35" s="74">
        <v>32841</v>
      </c>
      <c r="J35" s="75" t="s">
        <v>111</v>
      </c>
      <c r="K35" s="74">
        <v>158561</v>
      </c>
      <c r="L35" s="74">
        <v>1431934</v>
      </c>
      <c r="M35" s="74">
        <f t="shared" si="8"/>
        <v>179357</v>
      </c>
      <c r="N35" s="74">
        <f t="shared" si="9"/>
        <v>9052</v>
      </c>
      <c r="O35" s="74">
        <v>0</v>
      </c>
      <c r="P35" s="74">
        <v>0</v>
      </c>
      <c r="Q35" s="74">
        <v>0</v>
      </c>
      <c r="R35" s="74">
        <v>9034</v>
      </c>
      <c r="S35" s="75" t="s">
        <v>111</v>
      </c>
      <c r="T35" s="74">
        <v>18</v>
      </c>
      <c r="U35" s="74">
        <v>170305</v>
      </c>
      <c r="V35" s="74">
        <f t="shared" si="10"/>
        <v>1802693</v>
      </c>
      <c r="W35" s="74">
        <f t="shared" si="11"/>
        <v>200454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41875</v>
      </c>
      <c r="AB35" s="75" t="s">
        <v>111</v>
      </c>
      <c r="AC35" s="74">
        <f t="shared" si="16"/>
        <v>158579</v>
      </c>
      <c r="AD35" s="74">
        <f t="shared" si="17"/>
        <v>1602239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736604</v>
      </c>
      <c r="AN35" s="74">
        <f t="shared" si="21"/>
        <v>69045</v>
      </c>
      <c r="AO35" s="74">
        <v>69045</v>
      </c>
      <c r="AP35" s="74">
        <v>0</v>
      </c>
      <c r="AQ35" s="74">
        <v>0</v>
      </c>
      <c r="AR35" s="74">
        <v>0</v>
      </c>
      <c r="AS35" s="74">
        <f t="shared" si="22"/>
        <v>148690</v>
      </c>
      <c r="AT35" s="74">
        <v>824</v>
      </c>
      <c r="AU35" s="74">
        <v>147866</v>
      </c>
      <c r="AV35" s="74">
        <v>0</v>
      </c>
      <c r="AW35" s="74">
        <v>0</v>
      </c>
      <c r="AX35" s="74">
        <f t="shared" si="23"/>
        <v>518869</v>
      </c>
      <c r="AY35" s="74">
        <v>252097</v>
      </c>
      <c r="AZ35" s="74">
        <v>236340</v>
      </c>
      <c r="BA35" s="74">
        <v>30432</v>
      </c>
      <c r="BB35" s="74">
        <v>0</v>
      </c>
      <c r="BC35" s="74">
        <v>886732</v>
      </c>
      <c r="BD35" s="74">
        <v>0</v>
      </c>
      <c r="BE35" s="74">
        <v>0</v>
      </c>
      <c r="BF35" s="74">
        <f t="shared" si="24"/>
        <v>736604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179357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126847</v>
      </c>
      <c r="BV35" s="74">
        <v>0</v>
      </c>
      <c r="BW35" s="74">
        <v>126847</v>
      </c>
      <c r="BX35" s="74">
        <v>0</v>
      </c>
      <c r="BY35" s="74">
        <v>14500</v>
      </c>
      <c r="BZ35" s="74">
        <f t="shared" si="30"/>
        <v>38010</v>
      </c>
      <c r="CA35" s="74">
        <v>0</v>
      </c>
      <c r="CB35" s="74">
        <v>38010</v>
      </c>
      <c r="CC35" s="74">
        <v>0</v>
      </c>
      <c r="CD35" s="74">
        <v>0</v>
      </c>
      <c r="CE35" s="74">
        <v>0</v>
      </c>
      <c r="CF35" s="74">
        <v>0</v>
      </c>
      <c r="CG35" s="74">
        <v>0</v>
      </c>
      <c r="CH35" s="74">
        <f t="shared" si="31"/>
        <v>179357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915961</v>
      </c>
      <c r="CR35" s="74">
        <f t="shared" si="41"/>
        <v>69045</v>
      </c>
      <c r="CS35" s="74">
        <f t="shared" si="42"/>
        <v>69045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275537</v>
      </c>
      <c r="CX35" s="74">
        <f t="shared" si="47"/>
        <v>824</v>
      </c>
      <c r="CY35" s="74">
        <f t="shared" si="48"/>
        <v>274713</v>
      </c>
      <c r="CZ35" s="74">
        <f t="shared" si="49"/>
        <v>0</v>
      </c>
      <c r="DA35" s="74">
        <f t="shared" si="50"/>
        <v>14500</v>
      </c>
      <c r="DB35" s="74">
        <f t="shared" si="51"/>
        <v>556879</v>
      </c>
      <c r="DC35" s="74">
        <f t="shared" si="52"/>
        <v>252097</v>
      </c>
      <c r="DD35" s="74">
        <f t="shared" si="53"/>
        <v>274350</v>
      </c>
      <c r="DE35" s="74">
        <f t="shared" si="54"/>
        <v>30432</v>
      </c>
      <c r="DF35" s="74">
        <f t="shared" si="55"/>
        <v>0</v>
      </c>
      <c r="DG35" s="74">
        <f t="shared" si="56"/>
        <v>886732</v>
      </c>
      <c r="DH35" s="74">
        <f t="shared" si="57"/>
        <v>0</v>
      </c>
      <c r="DI35" s="74">
        <f t="shared" si="58"/>
        <v>0</v>
      </c>
      <c r="DJ35" s="74">
        <f t="shared" si="59"/>
        <v>915961</v>
      </c>
    </row>
    <row r="36" spans="1:114" s="50" customFormat="1" ht="12" customHeight="1">
      <c r="A36" s="53" t="s">
        <v>108</v>
      </c>
      <c r="B36" s="54" t="s">
        <v>168</v>
      </c>
      <c r="C36" s="53" t="s">
        <v>169</v>
      </c>
      <c r="D36" s="74">
        <f t="shared" si="6"/>
        <v>461076</v>
      </c>
      <c r="E36" s="74">
        <f t="shared" si="7"/>
        <v>135634</v>
      </c>
      <c r="F36" s="74">
        <v>76000</v>
      </c>
      <c r="G36" s="74">
        <v>0</v>
      </c>
      <c r="H36" s="74">
        <v>0</v>
      </c>
      <c r="I36" s="74">
        <v>47200</v>
      </c>
      <c r="J36" s="75" t="s">
        <v>111</v>
      </c>
      <c r="K36" s="74">
        <v>12434</v>
      </c>
      <c r="L36" s="74">
        <v>325442</v>
      </c>
      <c r="M36" s="74">
        <f t="shared" si="8"/>
        <v>209244</v>
      </c>
      <c r="N36" s="74">
        <f t="shared" si="9"/>
        <v>54636</v>
      </c>
      <c r="O36" s="74">
        <v>0</v>
      </c>
      <c r="P36" s="74">
        <v>0</v>
      </c>
      <c r="Q36" s="74">
        <v>48000</v>
      </c>
      <c r="R36" s="74">
        <v>6636</v>
      </c>
      <c r="S36" s="75" t="s">
        <v>111</v>
      </c>
      <c r="T36" s="74">
        <v>0</v>
      </c>
      <c r="U36" s="74">
        <v>154608</v>
      </c>
      <c r="V36" s="74">
        <f t="shared" si="10"/>
        <v>670320</v>
      </c>
      <c r="W36" s="74">
        <f t="shared" si="11"/>
        <v>190270</v>
      </c>
      <c r="X36" s="74">
        <f t="shared" si="12"/>
        <v>76000</v>
      </c>
      <c r="Y36" s="74">
        <f t="shared" si="13"/>
        <v>0</v>
      </c>
      <c r="Z36" s="74">
        <f t="shared" si="14"/>
        <v>48000</v>
      </c>
      <c r="AA36" s="74">
        <f t="shared" si="15"/>
        <v>53836</v>
      </c>
      <c r="AB36" s="75" t="s">
        <v>111</v>
      </c>
      <c r="AC36" s="74">
        <f t="shared" si="16"/>
        <v>12434</v>
      </c>
      <c r="AD36" s="74">
        <f t="shared" si="17"/>
        <v>480050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452685</v>
      </c>
      <c r="AN36" s="74">
        <f t="shared" si="21"/>
        <v>125923</v>
      </c>
      <c r="AO36" s="74">
        <v>34979</v>
      </c>
      <c r="AP36" s="74">
        <v>0</v>
      </c>
      <c r="AQ36" s="74">
        <v>86747</v>
      </c>
      <c r="AR36" s="74">
        <v>4197</v>
      </c>
      <c r="AS36" s="74">
        <f t="shared" si="22"/>
        <v>192947</v>
      </c>
      <c r="AT36" s="74">
        <v>0</v>
      </c>
      <c r="AU36" s="74">
        <v>187637</v>
      </c>
      <c r="AV36" s="74">
        <v>5310</v>
      </c>
      <c r="AW36" s="74">
        <v>0</v>
      </c>
      <c r="AX36" s="74">
        <f t="shared" si="23"/>
        <v>133815</v>
      </c>
      <c r="AY36" s="74">
        <v>60360</v>
      </c>
      <c r="AZ36" s="74">
        <v>66997</v>
      </c>
      <c r="BA36" s="74">
        <v>6458</v>
      </c>
      <c r="BB36" s="74">
        <v>0</v>
      </c>
      <c r="BC36" s="74">
        <v>0</v>
      </c>
      <c r="BD36" s="74">
        <v>0</v>
      </c>
      <c r="BE36" s="74">
        <v>8391</v>
      </c>
      <c r="BF36" s="74">
        <f t="shared" si="24"/>
        <v>461076</v>
      </c>
      <c r="BG36" s="74">
        <f t="shared" si="25"/>
        <v>84105</v>
      </c>
      <c r="BH36" s="74">
        <f t="shared" si="26"/>
        <v>84105</v>
      </c>
      <c r="BI36" s="74">
        <v>0</v>
      </c>
      <c r="BJ36" s="74">
        <v>84105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121911</v>
      </c>
      <c r="BP36" s="74">
        <f t="shared" si="28"/>
        <v>14048</v>
      </c>
      <c r="BQ36" s="74">
        <v>14048</v>
      </c>
      <c r="BR36" s="74">
        <v>0</v>
      </c>
      <c r="BS36" s="74">
        <v>0</v>
      </c>
      <c r="BT36" s="74">
        <v>0</v>
      </c>
      <c r="BU36" s="74">
        <f t="shared" si="29"/>
        <v>48175</v>
      </c>
      <c r="BV36" s="74">
        <v>0</v>
      </c>
      <c r="BW36" s="74">
        <v>48175</v>
      </c>
      <c r="BX36" s="74">
        <v>0</v>
      </c>
      <c r="BY36" s="74">
        <v>0</v>
      </c>
      <c r="BZ36" s="74">
        <f t="shared" si="30"/>
        <v>59688</v>
      </c>
      <c r="CA36" s="74">
        <v>0</v>
      </c>
      <c r="CB36" s="74">
        <v>59688</v>
      </c>
      <c r="CC36" s="74">
        <v>0</v>
      </c>
      <c r="CD36" s="74">
        <v>0</v>
      </c>
      <c r="CE36" s="74">
        <v>0</v>
      </c>
      <c r="CF36" s="74">
        <v>0</v>
      </c>
      <c r="CG36" s="74">
        <v>3228</v>
      </c>
      <c r="CH36" s="74">
        <f t="shared" si="31"/>
        <v>209244</v>
      </c>
      <c r="CI36" s="74">
        <f t="shared" si="32"/>
        <v>84105</v>
      </c>
      <c r="CJ36" s="74">
        <f t="shared" si="33"/>
        <v>84105</v>
      </c>
      <c r="CK36" s="74">
        <f t="shared" si="34"/>
        <v>0</v>
      </c>
      <c r="CL36" s="74">
        <f t="shared" si="35"/>
        <v>84105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574596</v>
      </c>
      <c r="CR36" s="74">
        <f t="shared" si="41"/>
        <v>139971</v>
      </c>
      <c r="CS36" s="74">
        <f t="shared" si="42"/>
        <v>49027</v>
      </c>
      <c r="CT36" s="74">
        <f t="shared" si="43"/>
        <v>0</v>
      </c>
      <c r="CU36" s="74">
        <f t="shared" si="44"/>
        <v>86747</v>
      </c>
      <c r="CV36" s="74">
        <f t="shared" si="45"/>
        <v>4197</v>
      </c>
      <c r="CW36" s="74">
        <f t="shared" si="46"/>
        <v>241122</v>
      </c>
      <c r="CX36" s="74">
        <f t="shared" si="47"/>
        <v>0</v>
      </c>
      <c r="CY36" s="74">
        <f t="shared" si="48"/>
        <v>235812</v>
      </c>
      <c r="CZ36" s="74">
        <f t="shared" si="49"/>
        <v>5310</v>
      </c>
      <c r="DA36" s="74">
        <f t="shared" si="50"/>
        <v>0</v>
      </c>
      <c r="DB36" s="74">
        <f t="shared" si="51"/>
        <v>193503</v>
      </c>
      <c r="DC36" s="74">
        <f t="shared" si="52"/>
        <v>60360</v>
      </c>
      <c r="DD36" s="74">
        <f t="shared" si="53"/>
        <v>126685</v>
      </c>
      <c r="DE36" s="74">
        <f t="shared" si="54"/>
        <v>6458</v>
      </c>
      <c r="DF36" s="74">
        <f t="shared" si="55"/>
        <v>0</v>
      </c>
      <c r="DG36" s="74">
        <f t="shared" si="56"/>
        <v>0</v>
      </c>
      <c r="DH36" s="74">
        <f t="shared" si="57"/>
        <v>0</v>
      </c>
      <c r="DI36" s="74">
        <f t="shared" si="58"/>
        <v>11619</v>
      </c>
      <c r="DJ36" s="74">
        <f t="shared" si="59"/>
        <v>670320</v>
      </c>
    </row>
    <row r="37" spans="1:114" s="50" customFormat="1" ht="12" customHeight="1">
      <c r="A37" s="53" t="s">
        <v>108</v>
      </c>
      <c r="B37" s="54" t="s">
        <v>170</v>
      </c>
      <c r="C37" s="53" t="s">
        <v>171</v>
      </c>
      <c r="D37" s="74">
        <f t="shared" si="6"/>
        <v>539826</v>
      </c>
      <c r="E37" s="74">
        <f t="shared" si="7"/>
        <v>43915</v>
      </c>
      <c r="F37" s="74">
        <v>0</v>
      </c>
      <c r="G37" s="74">
        <v>0</v>
      </c>
      <c r="H37" s="74">
        <v>0</v>
      </c>
      <c r="I37" s="74">
        <v>26718</v>
      </c>
      <c r="J37" s="75" t="s">
        <v>111</v>
      </c>
      <c r="K37" s="74">
        <v>17197</v>
      </c>
      <c r="L37" s="74">
        <v>495911</v>
      </c>
      <c r="M37" s="74">
        <f t="shared" si="8"/>
        <v>208040</v>
      </c>
      <c r="N37" s="74">
        <f t="shared" si="9"/>
        <v>8429</v>
      </c>
      <c r="O37" s="74">
        <v>0</v>
      </c>
      <c r="P37" s="74">
        <v>0</v>
      </c>
      <c r="Q37" s="74">
        <v>0</v>
      </c>
      <c r="R37" s="74">
        <v>8429</v>
      </c>
      <c r="S37" s="75" t="s">
        <v>111</v>
      </c>
      <c r="T37" s="74">
        <v>0</v>
      </c>
      <c r="U37" s="74">
        <v>199611</v>
      </c>
      <c r="V37" s="74">
        <f t="shared" si="10"/>
        <v>747866</v>
      </c>
      <c r="W37" s="74">
        <f t="shared" si="11"/>
        <v>52344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35147</v>
      </c>
      <c r="AB37" s="75" t="s">
        <v>111</v>
      </c>
      <c r="AC37" s="74">
        <f t="shared" si="16"/>
        <v>17197</v>
      </c>
      <c r="AD37" s="74">
        <f t="shared" si="17"/>
        <v>695522</v>
      </c>
      <c r="AE37" s="74">
        <f t="shared" si="18"/>
        <v>32561</v>
      </c>
      <c r="AF37" s="74">
        <f t="shared" si="19"/>
        <v>32561</v>
      </c>
      <c r="AG37" s="74">
        <v>0</v>
      </c>
      <c r="AH37" s="74">
        <v>32561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319830</v>
      </c>
      <c r="AN37" s="74">
        <f t="shared" si="21"/>
        <v>113056</v>
      </c>
      <c r="AO37" s="74">
        <v>25872</v>
      </c>
      <c r="AP37" s="74">
        <v>0</v>
      </c>
      <c r="AQ37" s="74">
        <v>87184</v>
      </c>
      <c r="AR37" s="74">
        <v>0</v>
      </c>
      <c r="AS37" s="74">
        <f t="shared" si="22"/>
        <v>55526</v>
      </c>
      <c r="AT37" s="74">
        <v>0</v>
      </c>
      <c r="AU37" s="74">
        <v>55526</v>
      </c>
      <c r="AV37" s="74">
        <v>0</v>
      </c>
      <c r="AW37" s="74">
        <v>0</v>
      </c>
      <c r="AX37" s="74">
        <f t="shared" si="23"/>
        <v>151248</v>
      </c>
      <c r="AY37" s="74">
        <v>67280</v>
      </c>
      <c r="AZ37" s="74">
        <v>83968</v>
      </c>
      <c r="BA37" s="74">
        <v>0</v>
      </c>
      <c r="BB37" s="74">
        <v>0</v>
      </c>
      <c r="BC37" s="74">
        <v>171265</v>
      </c>
      <c r="BD37" s="74">
        <v>0</v>
      </c>
      <c r="BE37" s="74">
        <v>16170</v>
      </c>
      <c r="BF37" s="74">
        <f t="shared" si="24"/>
        <v>368561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157702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63082</v>
      </c>
      <c r="BV37" s="74">
        <v>0</v>
      </c>
      <c r="BW37" s="74">
        <v>63082</v>
      </c>
      <c r="BX37" s="74">
        <v>0</v>
      </c>
      <c r="BY37" s="74">
        <v>0</v>
      </c>
      <c r="BZ37" s="74">
        <f t="shared" si="30"/>
        <v>94620</v>
      </c>
      <c r="CA37" s="74">
        <v>0</v>
      </c>
      <c r="CB37" s="74">
        <v>94620</v>
      </c>
      <c r="CC37" s="74">
        <v>0</v>
      </c>
      <c r="CD37" s="74">
        <v>0</v>
      </c>
      <c r="CE37" s="74">
        <v>45542</v>
      </c>
      <c r="CF37" s="74">
        <v>0</v>
      </c>
      <c r="CG37" s="74">
        <v>4796</v>
      </c>
      <c r="CH37" s="74">
        <f t="shared" si="31"/>
        <v>162498</v>
      </c>
      <c r="CI37" s="74">
        <f t="shared" si="32"/>
        <v>32561</v>
      </c>
      <c r="CJ37" s="74">
        <f t="shared" si="33"/>
        <v>32561</v>
      </c>
      <c r="CK37" s="74">
        <f t="shared" si="34"/>
        <v>0</v>
      </c>
      <c r="CL37" s="74">
        <f t="shared" si="35"/>
        <v>32561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477532</v>
      </c>
      <c r="CR37" s="74">
        <f t="shared" si="41"/>
        <v>113056</v>
      </c>
      <c r="CS37" s="74">
        <f t="shared" si="42"/>
        <v>25872</v>
      </c>
      <c r="CT37" s="74">
        <f t="shared" si="43"/>
        <v>0</v>
      </c>
      <c r="CU37" s="74">
        <f t="shared" si="44"/>
        <v>87184</v>
      </c>
      <c r="CV37" s="74">
        <f t="shared" si="45"/>
        <v>0</v>
      </c>
      <c r="CW37" s="74">
        <f t="shared" si="46"/>
        <v>118608</v>
      </c>
      <c r="CX37" s="74">
        <f t="shared" si="47"/>
        <v>0</v>
      </c>
      <c r="CY37" s="74">
        <f t="shared" si="48"/>
        <v>118608</v>
      </c>
      <c r="CZ37" s="74">
        <f t="shared" si="49"/>
        <v>0</v>
      </c>
      <c r="DA37" s="74">
        <f t="shared" si="50"/>
        <v>0</v>
      </c>
      <c r="DB37" s="74">
        <f t="shared" si="51"/>
        <v>245868</v>
      </c>
      <c r="DC37" s="74">
        <f t="shared" si="52"/>
        <v>67280</v>
      </c>
      <c r="DD37" s="74">
        <f t="shared" si="53"/>
        <v>178588</v>
      </c>
      <c r="DE37" s="74">
        <f t="shared" si="54"/>
        <v>0</v>
      </c>
      <c r="DF37" s="74">
        <f t="shared" si="55"/>
        <v>0</v>
      </c>
      <c r="DG37" s="74">
        <f t="shared" si="56"/>
        <v>216807</v>
      </c>
      <c r="DH37" s="74">
        <f t="shared" si="57"/>
        <v>0</v>
      </c>
      <c r="DI37" s="74">
        <f t="shared" si="58"/>
        <v>20966</v>
      </c>
      <c r="DJ37" s="74">
        <f t="shared" si="59"/>
        <v>531059</v>
      </c>
    </row>
    <row r="38" spans="1:114" s="50" customFormat="1" ht="12" customHeight="1">
      <c r="A38" s="53" t="s">
        <v>108</v>
      </c>
      <c r="B38" s="54" t="s">
        <v>172</v>
      </c>
      <c r="C38" s="53" t="s">
        <v>173</v>
      </c>
      <c r="D38" s="74">
        <f t="shared" si="6"/>
        <v>456547</v>
      </c>
      <c r="E38" s="74">
        <f t="shared" si="7"/>
        <v>0</v>
      </c>
      <c r="F38" s="74">
        <v>0</v>
      </c>
      <c r="G38" s="74">
        <v>0</v>
      </c>
      <c r="H38" s="74">
        <v>0</v>
      </c>
      <c r="I38" s="74">
        <v>0</v>
      </c>
      <c r="J38" s="75" t="s">
        <v>111</v>
      </c>
      <c r="K38" s="74">
        <v>0</v>
      </c>
      <c r="L38" s="74">
        <v>456547</v>
      </c>
      <c r="M38" s="74">
        <f t="shared" si="8"/>
        <v>78780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111</v>
      </c>
      <c r="T38" s="74">
        <v>0</v>
      </c>
      <c r="U38" s="74">
        <v>78780</v>
      </c>
      <c r="V38" s="74">
        <f t="shared" si="10"/>
        <v>535327</v>
      </c>
      <c r="W38" s="74">
        <f t="shared" si="11"/>
        <v>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0</v>
      </c>
      <c r="AB38" s="75" t="s">
        <v>111</v>
      </c>
      <c r="AC38" s="74">
        <f t="shared" si="16"/>
        <v>0</v>
      </c>
      <c r="AD38" s="74">
        <f t="shared" si="17"/>
        <v>535327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50308</v>
      </c>
      <c r="AM38" s="74">
        <f t="shared" si="20"/>
        <v>117958</v>
      </c>
      <c r="AN38" s="74">
        <f t="shared" si="21"/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f t="shared" si="22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3"/>
        <v>117958</v>
      </c>
      <c r="AY38" s="74">
        <v>117958</v>
      </c>
      <c r="AZ38" s="74">
        <v>0</v>
      </c>
      <c r="BA38" s="74">
        <v>0</v>
      </c>
      <c r="BB38" s="74">
        <v>0</v>
      </c>
      <c r="BC38" s="74">
        <v>288281</v>
      </c>
      <c r="BD38" s="74">
        <v>0</v>
      </c>
      <c r="BE38" s="74">
        <v>0</v>
      </c>
      <c r="BF38" s="74">
        <f t="shared" si="24"/>
        <v>117958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78780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50308</v>
      </c>
      <c r="CQ38" s="74">
        <f t="shared" si="40"/>
        <v>117958</v>
      </c>
      <c r="CR38" s="74">
        <f t="shared" si="41"/>
        <v>0</v>
      </c>
      <c r="CS38" s="74">
        <f t="shared" si="42"/>
        <v>0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0</v>
      </c>
      <c r="CX38" s="74">
        <f t="shared" si="47"/>
        <v>0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117958</v>
      </c>
      <c r="DC38" s="74">
        <f t="shared" si="52"/>
        <v>117958</v>
      </c>
      <c r="DD38" s="74">
        <f t="shared" si="53"/>
        <v>0</v>
      </c>
      <c r="DE38" s="74">
        <f t="shared" si="54"/>
        <v>0</v>
      </c>
      <c r="DF38" s="74">
        <f t="shared" si="55"/>
        <v>0</v>
      </c>
      <c r="DG38" s="74">
        <f t="shared" si="56"/>
        <v>367061</v>
      </c>
      <c r="DH38" s="74">
        <f t="shared" si="57"/>
        <v>0</v>
      </c>
      <c r="DI38" s="74">
        <f t="shared" si="58"/>
        <v>0</v>
      </c>
      <c r="DJ38" s="74">
        <f t="shared" si="59"/>
        <v>117958</v>
      </c>
    </row>
    <row r="39" spans="1:114" s="50" customFormat="1" ht="12" customHeight="1">
      <c r="A39" s="53" t="s">
        <v>108</v>
      </c>
      <c r="B39" s="54" t="s">
        <v>174</v>
      </c>
      <c r="C39" s="53" t="s">
        <v>175</v>
      </c>
      <c r="D39" s="74">
        <f t="shared" si="6"/>
        <v>316388</v>
      </c>
      <c r="E39" s="74">
        <f t="shared" si="7"/>
        <v>0</v>
      </c>
      <c r="F39" s="74">
        <v>0</v>
      </c>
      <c r="G39" s="74">
        <v>0</v>
      </c>
      <c r="H39" s="74">
        <v>0</v>
      </c>
      <c r="I39" s="74">
        <v>0</v>
      </c>
      <c r="J39" s="75" t="s">
        <v>111</v>
      </c>
      <c r="K39" s="74">
        <v>0</v>
      </c>
      <c r="L39" s="74">
        <v>316388</v>
      </c>
      <c r="M39" s="74">
        <f t="shared" si="8"/>
        <v>117049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111</v>
      </c>
      <c r="T39" s="74">
        <v>0</v>
      </c>
      <c r="U39" s="74">
        <v>117049</v>
      </c>
      <c r="V39" s="74">
        <f t="shared" si="10"/>
        <v>433437</v>
      </c>
      <c r="W39" s="74">
        <f t="shared" si="11"/>
        <v>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0</v>
      </c>
      <c r="AB39" s="75" t="s">
        <v>111</v>
      </c>
      <c r="AC39" s="74">
        <f t="shared" si="16"/>
        <v>0</v>
      </c>
      <c r="AD39" s="74">
        <f t="shared" si="17"/>
        <v>433437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39115</v>
      </c>
      <c r="AN39" s="74">
        <f t="shared" si="21"/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39115</v>
      </c>
      <c r="AY39" s="74">
        <v>39115</v>
      </c>
      <c r="AZ39" s="74">
        <v>0</v>
      </c>
      <c r="BA39" s="74">
        <v>0</v>
      </c>
      <c r="BB39" s="74">
        <v>0</v>
      </c>
      <c r="BC39" s="74">
        <v>277273</v>
      </c>
      <c r="BD39" s="74">
        <v>0</v>
      </c>
      <c r="BE39" s="74">
        <v>0</v>
      </c>
      <c r="BF39" s="74">
        <f t="shared" si="24"/>
        <v>39115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117049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39115</v>
      </c>
      <c r="CR39" s="74">
        <f t="shared" si="41"/>
        <v>0</v>
      </c>
      <c r="CS39" s="74">
        <f t="shared" si="42"/>
        <v>0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39115</v>
      </c>
      <c r="DC39" s="74">
        <f t="shared" si="52"/>
        <v>39115</v>
      </c>
      <c r="DD39" s="74">
        <f t="shared" si="53"/>
        <v>0</v>
      </c>
      <c r="DE39" s="74">
        <f t="shared" si="54"/>
        <v>0</v>
      </c>
      <c r="DF39" s="74">
        <f t="shared" si="55"/>
        <v>0</v>
      </c>
      <c r="DG39" s="74">
        <f t="shared" si="56"/>
        <v>394322</v>
      </c>
      <c r="DH39" s="74">
        <f t="shared" si="57"/>
        <v>0</v>
      </c>
      <c r="DI39" s="74">
        <f t="shared" si="58"/>
        <v>0</v>
      </c>
      <c r="DJ39" s="74">
        <f t="shared" si="59"/>
        <v>39115</v>
      </c>
    </row>
    <row r="40" spans="1:114" s="50" customFormat="1" ht="12" customHeight="1">
      <c r="A40" s="53" t="s">
        <v>108</v>
      </c>
      <c r="B40" s="54" t="s">
        <v>176</v>
      </c>
      <c r="C40" s="53" t="s">
        <v>177</v>
      </c>
      <c r="D40" s="74">
        <f t="shared" si="6"/>
        <v>354131</v>
      </c>
      <c r="E40" s="74">
        <f t="shared" si="7"/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111</v>
      </c>
      <c r="K40" s="74">
        <v>0</v>
      </c>
      <c r="L40" s="74">
        <v>354131</v>
      </c>
      <c r="M40" s="74">
        <f t="shared" si="8"/>
        <v>75063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111</v>
      </c>
      <c r="T40" s="74">
        <v>0</v>
      </c>
      <c r="U40" s="74">
        <v>75063</v>
      </c>
      <c r="V40" s="74">
        <f t="shared" si="10"/>
        <v>429194</v>
      </c>
      <c r="W40" s="74">
        <f t="shared" si="11"/>
        <v>0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0</v>
      </c>
      <c r="AB40" s="75" t="s">
        <v>111</v>
      </c>
      <c r="AC40" s="74">
        <f t="shared" si="16"/>
        <v>0</v>
      </c>
      <c r="AD40" s="74">
        <f t="shared" si="17"/>
        <v>429194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104307</v>
      </c>
      <c r="AM40" s="74">
        <f t="shared" si="20"/>
        <v>0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t="shared" si="23"/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249824</v>
      </c>
      <c r="BD40" s="74">
        <v>0</v>
      </c>
      <c r="BE40" s="74">
        <v>0</v>
      </c>
      <c r="BF40" s="74">
        <f t="shared" si="24"/>
        <v>0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75063</v>
      </c>
      <c r="CF40" s="74">
        <v>0</v>
      </c>
      <c r="CG40" s="74">
        <v>0</v>
      </c>
      <c r="CH40" s="74">
        <f t="shared" si="31"/>
        <v>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104307</v>
      </c>
      <c r="CQ40" s="74">
        <f t="shared" si="40"/>
        <v>0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0</v>
      </c>
      <c r="CX40" s="74">
        <f t="shared" si="47"/>
        <v>0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0</v>
      </c>
      <c r="DC40" s="74">
        <f t="shared" si="52"/>
        <v>0</v>
      </c>
      <c r="DD40" s="74">
        <f t="shared" si="53"/>
        <v>0</v>
      </c>
      <c r="DE40" s="74">
        <f t="shared" si="54"/>
        <v>0</v>
      </c>
      <c r="DF40" s="74">
        <f t="shared" si="55"/>
        <v>0</v>
      </c>
      <c r="DG40" s="74">
        <f t="shared" si="56"/>
        <v>324887</v>
      </c>
      <c r="DH40" s="74">
        <f t="shared" si="57"/>
        <v>0</v>
      </c>
      <c r="DI40" s="74">
        <f t="shared" si="58"/>
        <v>0</v>
      </c>
      <c r="DJ40" s="74">
        <f t="shared" si="59"/>
        <v>0</v>
      </c>
    </row>
    <row r="41" spans="1:114" s="50" customFormat="1" ht="12" customHeight="1">
      <c r="A41" s="53" t="s">
        <v>108</v>
      </c>
      <c r="B41" s="54" t="s">
        <v>178</v>
      </c>
      <c r="C41" s="53" t="s">
        <v>179</v>
      </c>
      <c r="D41" s="74">
        <f t="shared" si="6"/>
        <v>276058</v>
      </c>
      <c r="E41" s="74">
        <f t="shared" si="7"/>
        <v>18547</v>
      </c>
      <c r="F41" s="74">
        <v>0</v>
      </c>
      <c r="G41" s="74">
        <v>0</v>
      </c>
      <c r="H41" s="74">
        <v>0</v>
      </c>
      <c r="I41" s="74">
        <v>18547</v>
      </c>
      <c r="J41" s="75" t="s">
        <v>111</v>
      </c>
      <c r="K41" s="74">
        <v>0</v>
      </c>
      <c r="L41" s="74">
        <v>257511</v>
      </c>
      <c r="M41" s="74">
        <f t="shared" si="8"/>
        <v>64236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111</v>
      </c>
      <c r="T41" s="74">
        <v>0</v>
      </c>
      <c r="U41" s="74">
        <v>64236</v>
      </c>
      <c r="V41" s="74">
        <f t="shared" si="10"/>
        <v>340294</v>
      </c>
      <c r="W41" s="74">
        <f t="shared" si="11"/>
        <v>18547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18547</v>
      </c>
      <c r="AB41" s="75" t="s">
        <v>111</v>
      </c>
      <c r="AC41" s="74">
        <f t="shared" si="16"/>
        <v>0</v>
      </c>
      <c r="AD41" s="74">
        <f t="shared" si="17"/>
        <v>321747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116947</v>
      </c>
      <c r="AN41" s="74">
        <f t="shared" si="21"/>
        <v>24917</v>
      </c>
      <c r="AO41" s="74">
        <v>24917</v>
      </c>
      <c r="AP41" s="74">
        <v>0</v>
      </c>
      <c r="AQ41" s="74">
        <v>0</v>
      </c>
      <c r="AR41" s="74">
        <v>0</v>
      </c>
      <c r="AS41" s="74">
        <f t="shared" si="22"/>
        <v>9186</v>
      </c>
      <c r="AT41" s="74">
        <v>9186</v>
      </c>
      <c r="AU41" s="74">
        <v>0</v>
      </c>
      <c r="AV41" s="74">
        <v>0</v>
      </c>
      <c r="AW41" s="74">
        <v>0</v>
      </c>
      <c r="AX41" s="74">
        <f t="shared" si="23"/>
        <v>82844</v>
      </c>
      <c r="AY41" s="74">
        <v>79632</v>
      </c>
      <c r="AZ41" s="74">
        <v>0</v>
      </c>
      <c r="BA41" s="74">
        <v>0</v>
      </c>
      <c r="BB41" s="74">
        <v>3212</v>
      </c>
      <c r="BC41" s="74">
        <v>159111</v>
      </c>
      <c r="BD41" s="74">
        <v>0</v>
      </c>
      <c r="BE41" s="74">
        <v>0</v>
      </c>
      <c r="BF41" s="74">
        <f t="shared" si="24"/>
        <v>116947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15449</v>
      </c>
      <c r="BO41" s="74">
        <f t="shared" si="27"/>
        <v>0</v>
      </c>
      <c r="BP41" s="74">
        <f t="shared" si="28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48787</v>
      </c>
      <c r="CF41" s="74">
        <v>0</v>
      </c>
      <c r="CG41" s="74">
        <v>0</v>
      </c>
      <c r="CH41" s="74">
        <f t="shared" si="31"/>
        <v>0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15449</v>
      </c>
      <c r="CQ41" s="74">
        <f t="shared" si="40"/>
        <v>116947</v>
      </c>
      <c r="CR41" s="74">
        <f t="shared" si="41"/>
        <v>24917</v>
      </c>
      <c r="CS41" s="74">
        <f t="shared" si="42"/>
        <v>24917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9186</v>
      </c>
      <c r="CX41" s="74">
        <f t="shared" si="47"/>
        <v>9186</v>
      </c>
      <c r="CY41" s="74">
        <f t="shared" si="48"/>
        <v>0</v>
      </c>
      <c r="CZ41" s="74">
        <f t="shared" si="49"/>
        <v>0</v>
      </c>
      <c r="DA41" s="74">
        <f t="shared" si="50"/>
        <v>0</v>
      </c>
      <c r="DB41" s="74">
        <f t="shared" si="51"/>
        <v>82844</v>
      </c>
      <c r="DC41" s="74">
        <f t="shared" si="52"/>
        <v>79632</v>
      </c>
      <c r="DD41" s="74">
        <f t="shared" si="53"/>
        <v>0</v>
      </c>
      <c r="DE41" s="74">
        <f t="shared" si="54"/>
        <v>0</v>
      </c>
      <c r="DF41" s="74">
        <f t="shared" si="55"/>
        <v>3212</v>
      </c>
      <c r="DG41" s="74">
        <f t="shared" si="56"/>
        <v>207898</v>
      </c>
      <c r="DH41" s="74">
        <f t="shared" si="57"/>
        <v>0</v>
      </c>
      <c r="DI41" s="74">
        <f t="shared" si="58"/>
        <v>0</v>
      </c>
      <c r="DJ41" s="74">
        <f t="shared" si="59"/>
        <v>116947</v>
      </c>
    </row>
    <row r="42" spans="1:114" s="50" customFormat="1" ht="12" customHeight="1">
      <c r="A42" s="53" t="s">
        <v>108</v>
      </c>
      <c r="B42" s="54" t="s">
        <v>180</v>
      </c>
      <c r="C42" s="53" t="s">
        <v>181</v>
      </c>
      <c r="D42" s="74">
        <f t="shared" si="6"/>
        <v>177802</v>
      </c>
      <c r="E42" s="74">
        <f t="shared" si="7"/>
        <v>0</v>
      </c>
      <c r="F42" s="74">
        <v>0</v>
      </c>
      <c r="G42" s="74">
        <v>0</v>
      </c>
      <c r="H42" s="74">
        <v>0</v>
      </c>
      <c r="I42" s="74">
        <v>0</v>
      </c>
      <c r="J42" s="75" t="s">
        <v>111</v>
      </c>
      <c r="K42" s="74">
        <v>0</v>
      </c>
      <c r="L42" s="74">
        <v>177802</v>
      </c>
      <c r="M42" s="74">
        <f t="shared" si="8"/>
        <v>116288</v>
      </c>
      <c r="N42" s="74">
        <f t="shared" si="9"/>
        <v>0</v>
      </c>
      <c r="O42" s="74">
        <v>0</v>
      </c>
      <c r="P42" s="74">
        <v>0</v>
      </c>
      <c r="Q42" s="74">
        <v>0</v>
      </c>
      <c r="R42" s="74">
        <v>0</v>
      </c>
      <c r="S42" s="75" t="s">
        <v>111</v>
      </c>
      <c r="T42" s="74">
        <v>0</v>
      </c>
      <c r="U42" s="74">
        <v>116288</v>
      </c>
      <c r="V42" s="74">
        <f t="shared" si="10"/>
        <v>294090</v>
      </c>
      <c r="W42" s="74">
        <f t="shared" si="11"/>
        <v>0</v>
      </c>
      <c r="X42" s="74">
        <f t="shared" si="12"/>
        <v>0</v>
      </c>
      <c r="Y42" s="74">
        <f t="shared" si="13"/>
        <v>0</v>
      </c>
      <c r="Z42" s="74">
        <f t="shared" si="14"/>
        <v>0</v>
      </c>
      <c r="AA42" s="74">
        <f t="shared" si="15"/>
        <v>0</v>
      </c>
      <c r="AB42" s="75" t="s">
        <v>111</v>
      </c>
      <c r="AC42" s="74">
        <f t="shared" si="16"/>
        <v>0</v>
      </c>
      <c r="AD42" s="74">
        <f t="shared" si="17"/>
        <v>294090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0</v>
      </c>
      <c r="AN42" s="74">
        <f t="shared" si="21"/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f t="shared" si="22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23"/>
        <v>0</v>
      </c>
      <c r="AY42" s="74">
        <v>0</v>
      </c>
      <c r="AZ42" s="74">
        <v>0</v>
      </c>
      <c r="BA42" s="74">
        <v>0</v>
      </c>
      <c r="BB42" s="74">
        <v>0</v>
      </c>
      <c r="BC42" s="74">
        <v>177802</v>
      </c>
      <c r="BD42" s="74">
        <v>0</v>
      </c>
      <c r="BE42" s="74">
        <v>0</v>
      </c>
      <c r="BF42" s="74">
        <f t="shared" si="24"/>
        <v>0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0</v>
      </c>
      <c r="BP42" s="74">
        <f t="shared" si="28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29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30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116288</v>
      </c>
      <c r="CF42" s="74">
        <v>0</v>
      </c>
      <c r="CG42" s="74">
        <v>0</v>
      </c>
      <c r="CH42" s="74">
        <f t="shared" si="31"/>
        <v>0</v>
      </c>
      <c r="CI42" s="74">
        <f t="shared" si="32"/>
        <v>0</v>
      </c>
      <c r="CJ42" s="74">
        <f t="shared" si="33"/>
        <v>0</v>
      </c>
      <c r="CK42" s="74">
        <f t="shared" si="34"/>
        <v>0</v>
      </c>
      <c r="CL42" s="74">
        <f t="shared" si="35"/>
        <v>0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0</v>
      </c>
      <c r="CQ42" s="74">
        <f t="shared" si="40"/>
        <v>0</v>
      </c>
      <c r="CR42" s="74">
        <f t="shared" si="41"/>
        <v>0</v>
      </c>
      <c r="CS42" s="74">
        <f t="shared" si="42"/>
        <v>0</v>
      </c>
      <c r="CT42" s="74">
        <f t="shared" si="43"/>
        <v>0</v>
      </c>
      <c r="CU42" s="74">
        <f t="shared" si="44"/>
        <v>0</v>
      </c>
      <c r="CV42" s="74">
        <f t="shared" si="45"/>
        <v>0</v>
      </c>
      <c r="CW42" s="74">
        <f t="shared" si="46"/>
        <v>0</v>
      </c>
      <c r="CX42" s="74">
        <f t="shared" si="47"/>
        <v>0</v>
      </c>
      <c r="CY42" s="74">
        <f t="shared" si="48"/>
        <v>0</v>
      </c>
      <c r="CZ42" s="74">
        <f t="shared" si="49"/>
        <v>0</v>
      </c>
      <c r="DA42" s="74">
        <f t="shared" si="50"/>
        <v>0</v>
      </c>
      <c r="DB42" s="74">
        <f t="shared" si="51"/>
        <v>0</v>
      </c>
      <c r="DC42" s="74">
        <f t="shared" si="52"/>
        <v>0</v>
      </c>
      <c r="DD42" s="74">
        <f t="shared" si="53"/>
        <v>0</v>
      </c>
      <c r="DE42" s="74">
        <f t="shared" si="54"/>
        <v>0</v>
      </c>
      <c r="DF42" s="74">
        <f t="shared" si="55"/>
        <v>0</v>
      </c>
      <c r="DG42" s="74">
        <f t="shared" si="56"/>
        <v>294090</v>
      </c>
      <c r="DH42" s="74">
        <f t="shared" si="57"/>
        <v>0</v>
      </c>
      <c r="DI42" s="74">
        <f t="shared" si="58"/>
        <v>0</v>
      </c>
      <c r="DJ42" s="74">
        <f t="shared" si="59"/>
        <v>0</v>
      </c>
    </row>
    <row r="43" spans="1:114" s="50" customFormat="1" ht="12" customHeight="1">
      <c r="A43" s="53" t="s">
        <v>108</v>
      </c>
      <c r="B43" s="54" t="s">
        <v>182</v>
      </c>
      <c r="C43" s="53" t="s">
        <v>183</v>
      </c>
      <c r="D43" s="74">
        <f t="shared" si="6"/>
        <v>529093</v>
      </c>
      <c r="E43" s="74">
        <f t="shared" si="7"/>
        <v>75605</v>
      </c>
      <c r="F43" s="74">
        <v>36976</v>
      </c>
      <c r="G43" s="74">
        <v>0</v>
      </c>
      <c r="H43" s="74"/>
      <c r="I43" s="74">
        <v>38629</v>
      </c>
      <c r="J43" s="75" t="s">
        <v>111</v>
      </c>
      <c r="K43" s="74">
        <v>0</v>
      </c>
      <c r="L43" s="74">
        <v>453488</v>
      </c>
      <c r="M43" s="74">
        <f t="shared" si="8"/>
        <v>111818</v>
      </c>
      <c r="N43" s="74">
        <f t="shared" si="9"/>
        <v>9942</v>
      </c>
      <c r="O43" s="74">
        <v>9942</v>
      </c>
      <c r="P43" s="74">
        <v>0</v>
      </c>
      <c r="Q43" s="74">
        <v>0</v>
      </c>
      <c r="R43" s="74">
        <v>0</v>
      </c>
      <c r="S43" s="75" t="s">
        <v>111</v>
      </c>
      <c r="T43" s="74">
        <v>0</v>
      </c>
      <c r="U43" s="74">
        <v>101876</v>
      </c>
      <c r="V43" s="74">
        <f t="shared" si="10"/>
        <v>640911</v>
      </c>
      <c r="W43" s="74">
        <f t="shared" si="11"/>
        <v>85547</v>
      </c>
      <c r="X43" s="74">
        <f t="shared" si="12"/>
        <v>46918</v>
      </c>
      <c r="Y43" s="74">
        <f t="shared" si="13"/>
        <v>0</v>
      </c>
      <c r="Z43" s="74">
        <f t="shared" si="14"/>
        <v>0</v>
      </c>
      <c r="AA43" s="74">
        <f t="shared" si="15"/>
        <v>38629</v>
      </c>
      <c r="AB43" s="75" t="s">
        <v>111</v>
      </c>
      <c r="AC43" s="74">
        <f t="shared" si="16"/>
        <v>0</v>
      </c>
      <c r="AD43" s="74">
        <f t="shared" si="17"/>
        <v>555364</v>
      </c>
      <c r="AE43" s="74">
        <f t="shared" si="18"/>
        <v>54361</v>
      </c>
      <c r="AF43" s="74">
        <f t="shared" si="19"/>
        <v>54361</v>
      </c>
      <c r="AG43" s="74"/>
      <c r="AH43" s="74">
        <v>49615</v>
      </c>
      <c r="AI43" s="74">
        <v>4746</v>
      </c>
      <c r="AJ43" s="74">
        <v>0</v>
      </c>
      <c r="AK43" s="74">
        <v>0</v>
      </c>
      <c r="AL43" s="74">
        <v>0</v>
      </c>
      <c r="AM43" s="74">
        <f t="shared" si="20"/>
        <v>474732</v>
      </c>
      <c r="AN43" s="74">
        <f t="shared" si="21"/>
        <v>78019</v>
      </c>
      <c r="AO43" s="74">
        <v>75342</v>
      </c>
      <c r="AP43" s="74">
        <v>1339</v>
      </c>
      <c r="AQ43" s="74">
        <v>1338</v>
      </c>
      <c r="AR43" s="74">
        <v>0</v>
      </c>
      <c r="AS43" s="74">
        <f t="shared" si="22"/>
        <v>104192</v>
      </c>
      <c r="AT43" s="74">
        <v>1201</v>
      </c>
      <c r="AU43" s="74">
        <v>84077</v>
      </c>
      <c r="AV43" s="74">
        <v>18914</v>
      </c>
      <c r="AW43" s="74">
        <v>4935</v>
      </c>
      <c r="AX43" s="74">
        <f t="shared" si="23"/>
        <v>287586</v>
      </c>
      <c r="AY43" s="74">
        <v>93030</v>
      </c>
      <c r="AZ43" s="74">
        <v>148260</v>
      </c>
      <c r="BA43" s="74">
        <v>12205</v>
      </c>
      <c r="BB43" s="74">
        <v>34091</v>
      </c>
      <c r="BC43" s="74">
        <v>0</v>
      </c>
      <c r="BD43" s="74">
        <v>0</v>
      </c>
      <c r="BE43" s="74">
        <v>0</v>
      </c>
      <c r="BF43" s="74">
        <f t="shared" si="24"/>
        <v>529093</v>
      </c>
      <c r="BG43" s="74">
        <f t="shared" si="25"/>
        <v>34752</v>
      </c>
      <c r="BH43" s="74">
        <f t="shared" si="26"/>
        <v>34752</v>
      </c>
      <c r="BI43" s="74">
        <v>0</v>
      </c>
      <c r="BJ43" s="74">
        <v>34752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27"/>
        <v>77066</v>
      </c>
      <c r="BP43" s="74">
        <f t="shared" si="28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29"/>
        <v>35894</v>
      </c>
      <c r="BV43" s="74">
        <v>0</v>
      </c>
      <c r="BW43" s="74">
        <v>35894</v>
      </c>
      <c r="BX43" s="74">
        <v>0</v>
      </c>
      <c r="BY43" s="74">
        <v>0</v>
      </c>
      <c r="BZ43" s="74">
        <f t="shared" si="30"/>
        <v>41172</v>
      </c>
      <c r="CA43" s="74">
        <v>0</v>
      </c>
      <c r="CB43" s="74">
        <v>28875</v>
      </c>
      <c r="CC43" s="74">
        <v>8731</v>
      </c>
      <c r="CD43" s="74">
        <v>3566</v>
      </c>
      <c r="CE43" s="74">
        <v>0</v>
      </c>
      <c r="CF43" s="74">
        <v>0</v>
      </c>
      <c r="CG43" s="74">
        <v>0</v>
      </c>
      <c r="CH43" s="74">
        <f t="shared" si="31"/>
        <v>111818</v>
      </c>
      <c r="CI43" s="74">
        <f t="shared" si="32"/>
        <v>89113</v>
      </c>
      <c r="CJ43" s="74">
        <f t="shared" si="33"/>
        <v>89113</v>
      </c>
      <c r="CK43" s="74">
        <f t="shared" si="34"/>
        <v>0</v>
      </c>
      <c r="CL43" s="74">
        <f t="shared" si="35"/>
        <v>84367</v>
      </c>
      <c r="CM43" s="74">
        <f t="shared" si="36"/>
        <v>4746</v>
      </c>
      <c r="CN43" s="74">
        <f t="shared" si="37"/>
        <v>0</v>
      </c>
      <c r="CO43" s="74">
        <f t="shared" si="38"/>
        <v>0</v>
      </c>
      <c r="CP43" s="74">
        <f t="shared" si="39"/>
        <v>0</v>
      </c>
      <c r="CQ43" s="74">
        <f t="shared" si="40"/>
        <v>551798</v>
      </c>
      <c r="CR43" s="74">
        <f t="shared" si="41"/>
        <v>78019</v>
      </c>
      <c r="CS43" s="74">
        <f t="shared" si="42"/>
        <v>75342</v>
      </c>
      <c r="CT43" s="74">
        <f t="shared" si="43"/>
        <v>1339</v>
      </c>
      <c r="CU43" s="74">
        <f t="shared" si="44"/>
        <v>1338</v>
      </c>
      <c r="CV43" s="74">
        <f t="shared" si="45"/>
        <v>0</v>
      </c>
      <c r="CW43" s="74">
        <f t="shared" si="46"/>
        <v>140086</v>
      </c>
      <c r="CX43" s="74">
        <f t="shared" si="47"/>
        <v>1201</v>
      </c>
      <c r="CY43" s="74">
        <f t="shared" si="48"/>
        <v>119971</v>
      </c>
      <c r="CZ43" s="74">
        <f t="shared" si="49"/>
        <v>18914</v>
      </c>
      <c r="DA43" s="74">
        <f t="shared" si="50"/>
        <v>4935</v>
      </c>
      <c r="DB43" s="74">
        <f t="shared" si="51"/>
        <v>328758</v>
      </c>
      <c r="DC43" s="74">
        <f t="shared" si="52"/>
        <v>93030</v>
      </c>
      <c r="DD43" s="74">
        <f t="shared" si="53"/>
        <v>177135</v>
      </c>
      <c r="DE43" s="74">
        <f t="shared" si="54"/>
        <v>20936</v>
      </c>
      <c r="DF43" s="74">
        <f t="shared" si="55"/>
        <v>37657</v>
      </c>
      <c r="DG43" s="74">
        <f t="shared" si="56"/>
        <v>0</v>
      </c>
      <c r="DH43" s="74">
        <f t="shared" si="57"/>
        <v>0</v>
      </c>
      <c r="DI43" s="74">
        <f t="shared" si="58"/>
        <v>0</v>
      </c>
      <c r="DJ43" s="74">
        <f t="shared" si="59"/>
        <v>640911</v>
      </c>
    </row>
    <row r="44" spans="1:114" s="50" customFormat="1" ht="12" customHeight="1">
      <c r="A44" s="53" t="s">
        <v>108</v>
      </c>
      <c r="B44" s="54" t="s">
        <v>184</v>
      </c>
      <c r="C44" s="53" t="s">
        <v>185</v>
      </c>
      <c r="D44" s="74">
        <f t="shared" si="6"/>
        <v>250133</v>
      </c>
      <c r="E44" s="74">
        <f t="shared" si="7"/>
        <v>50137</v>
      </c>
      <c r="F44" s="74">
        <v>16920</v>
      </c>
      <c r="G44" s="74">
        <v>0</v>
      </c>
      <c r="H44" s="74">
        <v>0</v>
      </c>
      <c r="I44" s="74">
        <v>16332</v>
      </c>
      <c r="J44" s="75" t="s">
        <v>111</v>
      </c>
      <c r="K44" s="74">
        <v>16885</v>
      </c>
      <c r="L44" s="74">
        <v>199996</v>
      </c>
      <c r="M44" s="74">
        <f t="shared" si="8"/>
        <v>257754</v>
      </c>
      <c r="N44" s="74">
        <f t="shared" si="9"/>
        <v>97405</v>
      </c>
      <c r="O44" s="74">
        <v>23516</v>
      </c>
      <c r="P44" s="74">
        <v>0</v>
      </c>
      <c r="Q44" s="74">
        <v>0</v>
      </c>
      <c r="R44" s="74">
        <v>73889</v>
      </c>
      <c r="S44" s="75" t="s">
        <v>111</v>
      </c>
      <c r="T44" s="74">
        <v>0</v>
      </c>
      <c r="U44" s="74">
        <v>160349</v>
      </c>
      <c r="V44" s="74">
        <f t="shared" si="10"/>
        <v>507887</v>
      </c>
      <c r="W44" s="74">
        <f t="shared" si="11"/>
        <v>147542</v>
      </c>
      <c r="X44" s="74">
        <f t="shared" si="12"/>
        <v>40436</v>
      </c>
      <c r="Y44" s="74">
        <f t="shared" si="13"/>
        <v>0</v>
      </c>
      <c r="Z44" s="74">
        <f t="shared" si="14"/>
        <v>0</v>
      </c>
      <c r="AA44" s="74">
        <f t="shared" si="15"/>
        <v>90221</v>
      </c>
      <c r="AB44" s="75" t="s">
        <v>111</v>
      </c>
      <c r="AC44" s="74">
        <f t="shared" si="16"/>
        <v>16885</v>
      </c>
      <c r="AD44" s="74">
        <f t="shared" si="17"/>
        <v>360345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20"/>
        <v>246211</v>
      </c>
      <c r="AN44" s="74">
        <f t="shared" si="21"/>
        <v>159558</v>
      </c>
      <c r="AO44" s="74">
        <v>29109</v>
      </c>
      <c r="AP44" s="74">
        <v>95723</v>
      </c>
      <c r="AQ44" s="74">
        <v>25526</v>
      </c>
      <c r="AR44" s="74">
        <v>9200</v>
      </c>
      <c r="AS44" s="74">
        <f t="shared" si="22"/>
        <v>43142</v>
      </c>
      <c r="AT44" s="74">
        <v>8583</v>
      </c>
      <c r="AU44" s="74">
        <v>33058</v>
      </c>
      <c r="AV44" s="74">
        <v>1501</v>
      </c>
      <c r="AW44" s="74">
        <v>16920</v>
      </c>
      <c r="AX44" s="74">
        <f t="shared" si="23"/>
        <v>26591</v>
      </c>
      <c r="AY44" s="74">
        <v>4189</v>
      </c>
      <c r="AZ44" s="74">
        <v>10806</v>
      </c>
      <c r="BA44" s="74">
        <v>2363</v>
      </c>
      <c r="BB44" s="74">
        <v>9233</v>
      </c>
      <c r="BC44" s="74">
        <v>0</v>
      </c>
      <c r="BD44" s="74">
        <v>0</v>
      </c>
      <c r="BE44" s="74">
        <v>3922</v>
      </c>
      <c r="BF44" s="74">
        <f t="shared" si="24"/>
        <v>250133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27"/>
        <v>257754</v>
      </c>
      <c r="BP44" s="74">
        <f t="shared" si="28"/>
        <v>178523</v>
      </c>
      <c r="BQ44" s="74">
        <v>38593</v>
      </c>
      <c r="BR44" s="74">
        <v>106420</v>
      </c>
      <c r="BS44" s="74">
        <v>33510</v>
      </c>
      <c r="BT44" s="74">
        <v>0</v>
      </c>
      <c r="BU44" s="74">
        <f t="shared" si="29"/>
        <v>68314</v>
      </c>
      <c r="BV44" s="74">
        <v>9608</v>
      </c>
      <c r="BW44" s="74">
        <v>58706</v>
      </c>
      <c r="BX44" s="74">
        <v>0</v>
      </c>
      <c r="BY44" s="74">
        <v>9951</v>
      </c>
      <c r="BZ44" s="74">
        <f t="shared" si="30"/>
        <v>966</v>
      </c>
      <c r="CA44" s="74">
        <v>0</v>
      </c>
      <c r="CB44" s="74">
        <v>966</v>
      </c>
      <c r="CC44" s="74">
        <v>0</v>
      </c>
      <c r="CD44" s="74">
        <v>0</v>
      </c>
      <c r="CE44" s="74">
        <v>0</v>
      </c>
      <c r="CF44" s="74">
        <v>0</v>
      </c>
      <c r="CG44" s="74">
        <v>0</v>
      </c>
      <c r="CH44" s="74">
        <f t="shared" si="31"/>
        <v>257754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0</v>
      </c>
      <c r="CQ44" s="74">
        <f t="shared" si="40"/>
        <v>503965</v>
      </c>
      <c r="CR44" s="74">
        <f t="shared" si="41"/>
        <v>338081</v>
      </c>
      <c r="CS44" s="74">
        <f t="shared" si="42"/>
        <v>67702</v>
      </c>
      <c r="CT44" s="74">
        <f t="shared" si="43"/>
        <v>202143</v>
      </c>
      <c r="CU44" s="74">
        <f t="shared" si="44"/>
        <v>59036</v>
      </c>
      <c r="CV44" s="74">
        <f t="shared" si="45"/>
        <v>9200</v>
      </c>
      <c r="CW44" s="74">
        <f t="shared" si="46"/>
        <v>111456</v>
      </c>
      <c r="CX44" s="74">
        <f t="shared" si="47"/>
        <v>18191</v>
      </c>
      <c r="CY44" s="74">
        <f t="shared" si="48"/>
        <v>91764</v>
      </c>
      <c r="CZ44" s="74">
        <f t="shared" si="49"/>
        <v>1501</v>
      </c>
      <c r="DA44" s="74">
        <f t="shared" si="50"/>
        <v>26871</v>
      </c>
      <c r="DB44" s="74">
        <f t="shared" si="51"/>
        <v>27557</v>
      </c>
      <c r="DC44" s="74">
        <f t="shared" si="52"/>
        <v>4189</v>
      </c>
      <c r="DD44" s="74">
        <f t="shared" si="53"/>
        <v>11772</v>
      </c>
      <c r="DE44" s="74">
        <f t="shared" si="54"/>
        <v>2363</v>
      </c>
      <c r="DF44" s="74">
        <f t="shared" si="55"/>
        <v>9233</v>
      </c>
      <c r="DG44" s="74">
        <f t="shared" si="56"/>
        <v>0</v>
      </c>
      <c r="DH44" s="74">
        <f t="shared" si="57"/>
        <v>0</v>
      </c>
      <c r="DI44" s="74">
        <f t="shared" si="58"/>
        <v>3922</v>
      </c>
      <c r="DJ44" s="74">
        <f t="shared" si="59"/>
        <v>507887</v>
      </c>
    </row>
    <row r="45" spans="1:114" s="50" customFormat="1" ht="12" customHeight="1">
      <c r="A45" s="53" t="s">
        <v>108</v>
      </c>
      <c r="B45" s="54" t="s">
        <v>186</v>
      </c>
      <c r="C45" s="53" t="s">
        <v>187</v>
      </c>
      <c r="D45" s="74">
        <f t="shared" si="6"/>
        <v>167319</v>
      </c>
      <c r="E45" s="74">
        <f t="shared" si="7"/>
        <v>0</v>
      </c>
      <c r="F45" s="74">
        <v>0</v>
      </c>
      <c r="G45" s="74">
        <v>0</v>
      </c>
      <c r="H45" s="74">
        <v>0</v>
      </c>
      <c r="I45" s="74">
        <v>0</v>
      </c>
      <c r="J45" s="75" t="s">
        <v>111</v>
      </c>
      <c r="K45" s="74">
        <v>0</v>
      </c>
      <c r="L45" s="74">
        <v>167319</v>
      </c>
      <c r="M45" s="74">
        <f t="shared" si="8"/>
        <v>34483</v>
      </c>
      <c r="N45" s="74">
        <f t="shared" si="9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111</v>
      </c>
      <c r="T45" s="74">
        <v>0</v>
      </c>
      <c r="U45" s="74">
        <v>34483</v>
      </c>
      <c r="V45" s="74">
        <f t="shared" si="10"/>
        <v>201802</v>
      </c>
      <c r="W45" s="74">
        <f t="shared" si="11"/>
        <v>0</v>
      </c>
      <c r="X45" s="74">
        <f t="shared" si="12"/>
        <v>0</v>
      </c>
      <c r="Y45" s="74">
        <f t="shared" si="13"/>
        <v>0</v>
      </c>
      <c r="Z45" s="74">
        <f t="shared" si="14"/>
        <v>0</v>
      </c>
      <c r="AA45" s="74">
        <f t="shared" si="15"/>
        <v>0</v>
      </c>
      <c r="AB45" s="75" t="s">
        <v>111</v>
      </c>
      <c r="AC45" s="74">
        <f t="shared" si="16"/>
        <v>0</v>
      </c>
      <c r="AD45" s="74">
        <f t="shared" si="17"/>
        <v>201802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20"/>
        <v>0</v>
      </c>
      <c r="AN45" s="74">
        <f t="shared" si="21"/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f t="shared" si="22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23"/>
        <v>0</v>
      </c>
      <c r="AY45" s="74">
        <v>0</v>
      </c>
      <c r="AZ45" s="74">
        <v>0</v>
      </c>
      <c r="BA45" s="74">
        <v>0</v>
      </c>
      <c r="BB45" s="74">
        <v>0</v>
      </c>
      <c r="BC45" s="74">
        <v>167319</v>
      </c>
      <c r="BD45" s="74">
        <v>0</v>
      </c>
      <c r="BE45" s="74">
        <v>0</v>
      </c>
      <c r="BF45" s="74">
        <f t="shared" si="24"/>
        <v>0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80</v>
      </c>
      <c r="BO45" s="74">
        <f t="shared" si="27"/>
        <v>0</v>
      </c>
      <c r="BP45" s="74">
        <f t="shared" si="28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29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30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34403</v>
      </c>
      <c r="CF45" s="74">
        <v>0</v>
      </c>
      <c r="CG45" s="74">
        <v>0</v>
      </c>
      <c r="CH45" s="74">
        <f t="shared" si="31"/>
        <v>0</v>
      </c>
      <c r="CI45" s="74">
        <f t="shared" si="32"/>
        <v>0</v>
      </c>
      <c r="CJ45" s="74">
        <f t="shared" si="33"/>
        <v>0</v>
      </c>
      <c r="CK45" s="74">
        <f t="shared" si="34"/>
        <v>0</v>
      </c>
      <c r="CL45" s="74">
        <f t="shared" si="35"/>
        <v>0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80</v>
      </c>
      <c r="CQ45" s="74">
        <f t="shared" si="40"/>
        <v>0</v>
      </c>
      <c r="CR45" s="74">
        <f t="shared" si="41"/>
        <v>0</v>
      </c>
      <c r="CS45" s="74">
        <f t="shared" si="42"/>
        <v>0</v>
      </c>
      <c r="CT45" s="74">
        <f t="shared" si="43"/>
        <v>0</v>
      </c>
      <c r="CU45" s="74">
        <f t="shared" si="44"/>
        <v>0</v>
      </c>
      <c r="CV45" s="74">
        <f t="shared" si="45"/>
        <v>0</v>
      </c>
      <c r="CW45" s="74">
        <f t="shared" si="46"/>
        <v>0</v>
      </c>
      <c r="CX45" s="74">
        <f t="shared" si="47"/>
        <v>0</v>
      </c>
      <c r="CY45" s="74">
        <f t="shared" si="48"/>
        <v>0</v>
      </c>
      <c r="CZ45" s="74">
        <f t="shared" si="49"/>
        <v>0</v>
      </c>
      <c r="DA45" s="74">
        <f t="shared" si="50"/>
        <v>0</v>
      </c>
      <c r="DB45" s="74">
        <f t="shared" si="51"/>
        <v>0</v>
      </c>
      <c r="DC45" s="74">
        <f t="shared" si="52"/>
        <v>0</v>
      </c>
      <c r="DD45" s="74">
        <f t="shared" si="53"/>
        <v>0</v>
      </c>
      <c r="DE45" s="74">
        <f t="shared" si="54"/>
        <v>0</v>
      </c>
      <c r="DF45" s="74">
        <f t="shared" si="55"/>
        <v>0</v>
      </c>
      <c r="DG45" s="74">
        <f t="shared" si="56"/>
        <v>201722</v>
      </c>
      <c r="DH45" s="74">
        <f t="shared" si="57"/>
        <v>0</v>
      </c>
      <c r="DI45" s="74">
        <f t="shared" si="58"/>
        <v>0</v>
      </c>
      <c r="DJ45" s="74">
        <f t="shared" si="59"/>
        <v>0</v>
      </c>
    </row>
    <row r="46" spans="1:114" s="50" customFormat="1" ht="12" customHeight="1">
      <c r="A46" s="53" t="s">
        <v>108</v>
      </c>
      <c r="B46" s="54" t="s">
        <v>188</v>
      </c>
      <c r="C46" s="53" t="s">
        <v>189</v>
      </c>
      <c r="D46" s="74">
        <f t="shared" si="6"/>
        <v>407213</v>
      </c>
      <c r="E46" s="74">
        <f t="shared" si="7"/>
        <v>95077</v>
      </c>
      <c r="F46" s="74">
        <v>0</v>
      </c>
      <c r="G46" s="74">
        <v>0</v>
      </c>
      <c r="H46" s="74">
        <v>0</v>
      </c>
      <c r="I46" s="74">
        <v>81815</v>
      </c>
      <c r="J46" s="75" t="s">
        <v>111</v>
      </c>
      <c r="K46" s="74">
        <v>13262</v>
      </c>
      <c r="L46" s="74">
        <v>312136</v>
      </c>
      <c r="M46" s="74">
        <f t="shared" si="8"/>
        <v>51542</v>
      </c>
      <c r="N46" s="74">
        <f t="shared" si="9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111</v>
      </c>
      <c r="T46" s="74">
        <v>0</v>
      </c>
      <c r="U46" s="74">
        <v>51542</v>
      </c>
      <c r="V46" s="74">
        <f t="shared" si="10"/>
        <v>458755</v>
      </c>
      <c r="W46" s="74">
        <f t="shared" si="11"/>
        <v>95077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81815</v>
      </c>
      <c r="AB46" s="75" t="s">
        <v>111</v>
      </c>
      <c r="AC46" s="74">
        <f t="shared" si="16"/>
        <v>13262</v>
      </c>
      <c r="AD46" s="74">
        <f t="shared" si="17"/>
        <v>363678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f t="shared" si="20"/>
        <v>406687</v>
      </c>
      <c r="AN46" s="74">
        <f t="shared" si="21"/>
        <v>16717</v>
      </c>
      <c r="AO46" s="74">
        <v>16717</v>
      </c>
      <c r="AP46" s="74">
        <v>0</v>
      </c>
      <c r="AQ46" s="74">
        <v>0</v>
      </c>
      <c r="AR46" s="74">
        <v>0</v>
      </c>
      <c r="AS46" s="74">
        <f t="shared" si="22"/>
        <v>131294</v>
      </c>
      <c r="AT46" s="74">
        <v>0</v>
      </c>
      <c r="AU46" s="74">
        <v>121443</v>
      </c>
      <c r="AV46" s="74">
        <v>9851</v>
      </c>
      <c r="AW46" s="74">
        <v>0</v>
      </c>
      <c r="AX46" s="74">
        <f t="shared" si="23"/>
        <v>258676</v>
      </c>
      <c r="AY46" s="74">
        <v>89664</v>
      </c>
      <c r="AZ46" s="74">
        <v>152529</v>
      </c>
      <c r="BA46" s="74">
        <v>16483</v>
      </c>
      <c r="BB46" s="74">
        <v>0</v>
      </c>
      <c r="BC46" s="74">
        <v>0</v>
      </c>
      <c r="BD46" s="74">
        <v>0</v>
      </c>
      <c r="BE46" s="74">
        <v>526</v>
      </c>
      <c r="BF46" s="74">
        <f t="shared" si="24"/>
        <v>407213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120</v>
      </c>
      <c r="BO46" s="74">
        <f t="shared" si="27"/>
        <v>0</v>
      </c>
      <c r="BP46" s="74">
        <f t="shared" si="28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29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30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51422</v>
      </c>
      <c r="CF46" s="74">
        <v>0</v>
      </c>
      <c r="CG46" s="74">
        <v>0</v>
      </c>
      <c r="CH46" s="74">
        <f t="shared" si="31"/>
        <v>0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120</v>
      </c>
      <c r="CQ46" s="74">
        <f t="shared" si="40"/>
        <v>406687</v>
      </c>
      <c r="CR46" s="74">
        <f t="shared" si="41"/>
        <v>16717</v>
      </c>
      <c r="CS46" s="74">
        <f t="shared" si="42"/>
        <v>16717</v>
      </c>
      <c r="CT46" s="74">
        <f t="shared" si="43"/>
        <v>0</v>
      </c>
      <c r="CU46" s="74">
        <f t="shared" si="44"/>
        <v>0</v>
      </c>
      <c r="CV46" s="74">
        <f t="shared" si="45"/>
        <v>0</v>
      </c>
      <c r="CW46" s="74">
        <f t="shared" si="46"/>
        <v>131294</v>
      </c>
      <c r="CX46" s="74">
        <f t="shared" si="47"/>
        <v>0</v>
      </c>
      <c r="CY46" s="74">
        <f t="shared" si="48"/>
        <v>121443</v>
      </c>
      <c r="CZ46" s="74">
        <f t="shared" si="49"/>
        <v>9851</v>
      </c>
      <c r="DA46" s="74">
        <f t="shared" si="50"/>
        <v>0</v>
      </c>
      <c r="DB46" s="74">
        <f t="shared" si="51"/>
        <v>258676</v>
      </c>
      <c r="DC46" s="74">
        <f t="shared" si="52"/>
        <v>89664</v>
      </c>
      <c r="DD46" s="74">
        <f t="shared" si="53"/>
        <v>152529</v>
      </c>
      <c r="DE46" s="74">
        <f t="shared" si="54"/>
        <v>16483</v>
      </c>
      <c r="DF46" s="74">
        <f t="shared" si="55"/>
        <v>0</v>
      </c>
      <c r="DG46" s="74">
        <f t="shared" si="56"/>
        <v>51422</v>
      </c>
      <c r="DH46" s="74">
        <f t="shared" si="57"/>
        <v>0</v>
      </c>
      <c r="DI46" s="74">
        <f t="shared" si="58"/>
        <v>526</v>
      </c>
      <c r="DJ46" s="74">
        <f t="shared" si="59"/>
        <v>407213</v>
      </c>
    </row>
    <row r="47" spans="1:114" s="50" customFormat="1" ht="12" customHeight="1">
      <c r="A47" s="53" t="s">
        <v>108</v>
      </c>
      <c r="B47" s="54" t="s">
        <v>190</v>
      </c>
      <c r="C47" s="53" t="s">
        <v>191</v>
      </c>
      <c r="D47" s="74">
        <f t="shared" si="6"/>
        <v>118666</v>
      </c>
      <c r="E47" s="74">
        <f t="shared" si="7"/>
        <v>41169</v>
      </c>
      <c r="F47" s="74">
        <v>0</v>
      </c>
      <c r="G47" s="74">
        <v>0</v>
      </c>
      <c r="H47" s="74">
        <v>0</v>
      </c>
      <c r="I47" s="74">
        <v>5169</v>
      </c>
      <c r="J47" s="75" t="s">
        <v>111</v>
      </c>
      <c r="K47" s="74">
        <v>36000</v>
      </c>
      <c r="L47" s="74">
        <v>77497</v>
      </c>
      <c r="M47" s="74">
        <f t="shared" si="8"/>
        <v>25615</v>
      </c>
      <c r="N47" s="74">
        <f t="shared" si="9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111</v>
      </c>
      <c r="T47" s="74">
        <v>0</v>
      </c>
      <c r="U47" s="74">
        <v>25615</v>
      </c>
      <c r="V47" s="74">
        <f t="shared" si="10"/>
        <v>144281</v>
      </c>
      <c r="W47" s="74">
        <f t="shared" si="11"/>
        <v>41169</v>
      </c>
      <c r="X47" s="74">
        <f t="shared" si="12"/>
        <v>0</v>
      </c>
      <c r="Y47" s="74">
        <f t="shared" si="13"/>
        <v>0</v>
      </c>
      <c r="Z47" s="74">
        <f t="shared" si="14"/>
        <v>0</v>
      </c>
      <c r="AA47" s="74">
        <f t="shared" si="15"/>
        <v>5169</v>
      </c>
      <c r="AB47" s="75" t="s">
        <v>111</v>
      </c>
      <c r="AC47" s="74">
        <f t="shared" si="16"/>
        <v>36000</v>
      </c>
      <c r="AD47" s="74">
        <f t="shared" si="17"/>
        <v>103112</v>
      </c>
      <c r="AE47" s="74">
        <f t="shared" si="18"/>
        <v>0</v>
      </c>
      <c r="AF47" s="74">
        <f t="shared" si="19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20"/>
        <v>24530</v>
      </c>
      <c r="AN47" s="74">
        <f t="shared" si="21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22"/>
        <v>2792</v>
      </c>
      <c r="AT47" s="74">
        <v>2792</v>
      </c>
      <c r="AU47" s="74">
        <v>0</v>
      </c>
      <c r="AV47" s="74">
        <v>0</v>
      </c>
      <c r="AW47" s="74">
        <v>0</v>
      </c>
      <c r="AX47" s="74">
        <f t="shared" si="23"/>
        <v>21738</v>
      </c>
      <c r="AY47" s="74">
        <v>21738</v>
      </c>
      <c r="AZ47" s="74">
        <v>0</v>
      </c>
      <c r="BA47" s="74">
        <v>0</v>
      </c>
      <c r="BB47" s="74">
        <v>0</v>
      </c>
      <c r="BC47" s="74">
        <v>94136</v>
      </c>
      <c r="BD47" s="74">
        <v>0</v>
      </c>
      <c r="BE47" s="74">
        <v>0</v>
      </c>
      <c r="BF47" s="74">
        <f t="shared" si="24"/>
        <v>24530</v>
      </c>
      <c r="BG47" s="74">
        <f t="shared" si="25"/>
        <v>0</v>
      </c>
      <c r="BH47" s="74">
        <f t="shared" si="26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60</v>
      </c>
      <c r="BO47" s="74">
        <f t="shared" si="27"/>
        <v>0</v>
      </c>
      <c r="BP47" s="74">
        <f t="shared" si="28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29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30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25555</v>
      </c>
      <c r="CF47" s="74">
        <v>0</v>
      </c>
      <c r="CG47" s="74">
        <v>0</v>
      </c>
      <c r="CH47" s="74">
        <f t="shared" si="31"/>
        <v>0</v>
      </c>
      <c r="CI47" s="74">
        <f t="shared" si="32"/>
        <v>0</v>
      </c>
      <c r="CJ47" s="74">
        <f t="shared" si="33"/>
        <v>0</v>
      </c>
      <c r="CK47" s="74">
        <f t="shared" si="34"/>
        <v>0</v>
      </c>
      <c r="CL47" s="74">
        <f t="shared" si="35"/>
        <v>0</v>
      </c>
      <c r="CM47" s="74">
        <f t="shared" si="36"/>
        <v>0</v>
      </c>
      <c r="CN47" s="74">
        <f t="shared" si="37"/>
        <v>0</v>
      </c>
      <c r="CO47" s="74">
        <f t="shared" si="38"/>
        <v>0</v>
      </c>
      <c r="CP47" s="74">
        <f t="shared" si="39"/>
        <v>60</v>
      </c>
      <c r="CQ47" s="74">
        <f t="shared" si="40"/>
        <v>24530</v>
      </c>
      <c r="CR47" s="74">
        <f t="shared" si="41"/>
        <v>0</v>
      </c>
      <c r="CS47" s="74">
        <f t="shared" si="42"/>
        <v>0</v>
      </c>
      <c r="CT47" s="74">
        <f t="shared" si="43"/>
        <v>0</v>
      </c>
      <c r="CU47" s="74">
        <f t="shared" si="44"/>
        <v>0</v>
      </c>
      <c r="CV47" s="74">
        <f t="shared" si="45"/>
        <v>0</v>
      </c>
      <c r="CW47" s="74">
        <f t="shared" si="46"/>
        <v>2792</v>
      </c>
      <c r="CX47" s="74">
        <f t="shared" si="47"/>
        <v>2792</v>
      </c>
      <c r="CY47" s="74">
        <f t="shared" si="48"/>
        <v>0</v>
      </c>
      <c r="CZ47" s="74">
        <f t="shared" si="49"/>
        <v>0</v>
      </c>
      <c r="DA47" s="74">
        <f t="shared" si="50"/>
        <v>0</v>
      </c>
      <c r="DB47" s="74">
        <f t="shared" si="51"/>
        <v>21738</v>
      </c>
      <c r="DC47" s="74">
        <f t="shared" si="52"/>
        <v>21738</v>
      </c>
      <c r="DD47" s="74">
        <f t="shared" si="53"/>
        <v>0</v>
      </c>
      <c r="DE47" s="74">
        <f t="shared" si="54"/>
        <v>0</v>
      </c>
      <c r="DF47" s="74">
        <f t="shared" si="55"/>
        <v>0</v>
      </c>
      <c r="DG47" s="74">
        <f t="shared" si="56"/>
        <v>119691</v>
      </c>
      <c r="DH47" s="74">
        <f t="shared" si="57"/>
        <v>0</v>
      </c>
      <c r="DI47" s="74">
        <f t="shared" si="58"/>
        <v>0</v>
      </c>
      <c r="DJ47" s="74">
        <f t="shared" si="59"/>
        <v>24530</v>
      </c>
    </row>
    <row r="48" spans="1:114" s="50" customFormat="1" ht="12" customHeight="1">
      <c r="A48" s="53" t="s">
        <v>108</v>
      </c>
      <c r="B48" s="54" t="s">
        <v>192</v>
      </c>
      <c r="C48" s="53" t="s">
        <v>193</v>
      </c>
      <c r="D48" s="74">
        <f t="shared" si="6"/>
        <v>149586</v>
      </c>
      <c r="E48" s="74">
        <f t="shared" si="7"/>
        <v>0</v>
      </c>
      <c r="F48" s="74">
        <v>0</v>
      </c>
      <c r="G48" s="74">
        <v>0</v>
      </c>
      <c r="H48" s="74">
        <v>0</v>
      </c>
      <c r="I48" s="74">
        <v>0</v>
      </c>
      <c r="J48" s="75" t="s">
        <v>111</v>
      </c>
      <c r="K48" s="74">
        <v>0</v>
      </c>
      <c r="L48" s="74">
        <v>149586</v>
      </c>
      <c r="M48" s="74">
        <f t="shared" si="8"/>
        <v>46998</v>
      </c>
      <c r="N48" s="74">
        <f t="shared" si="9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111</v>
      </c>
      <c r="T48" s="74">
        <v>0</v>
      </c>
      <c r="U48" s="74">
        <v>46998</v>
      </c>
      <c r="V48" s="74">
        <f t="shared" si="10"/>
        <v>196584</v>
      </c>
      <c r="W48" s="74">
        <f t="shared" si="11"/>
        <v>0</v>
      </c>
      <c r="X48" s="74">
        <f t="shared" si="12"/>
        <v>0</v>
      </c>
      <c r="Y48" s="74">
        <f t="shared" si="13"/>
        <v>0</v>
      </c>
      <c r="Z48" s="74">
        <f t="shared" si="14"/>
        <v>0</v>
      </c>
      <c r="AA48" s="74">
        <f t="shared" si="15"/>
        <v>0</v>
      </c>
      <c r="AB48" s="75" t="s">
        <v>111</v>
      </c>
      <c r="AC48" s="74">
        <f t="shared" si="16"/>
        <v>0</v>
      </c>
      <c r="AD48" s="74">
        <f t="shared" si="17"/>
        <v>196584</v>
      </c>
      <c r="AE48" s="74">
        <f t="shared" si="18"/>
        <v>0</v>
      </c>
      <c r="AF48" s="74">
        <f t="shared" si="19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20"/>
        <v>31228</v>
      </c>
      <c r="AN48" s="74">
        <f t="shared" si="21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22"/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f t="shared" si="23"/>
        <v>31228</v>
      </c>
      <c r="AY48" s="74">
        <v>30926</v>
      </c>
      <c r="AZ48" s="74">
        <v>302</v>
      </c>
      <c r="BA48" s="74">
        <v>0</v>
      </c>
      <c r="BB48" s="74">
        <v>0</v>
      </c>
      <c r="BC48" s="74">
        <v>118358</v>
      </c>
      <c r="BD48" s="74">
        <v>0</v>
      </c>
      <c r="BE48" s="74">
        <v>0</v>
      </c>
      <c r="BF48" s="74">
        <f t="shared" si="24"/>
        <v>31228</v>
      </c>
      <c r="BG48" s="74">
        <f t="shared" si="25"/>
        <v>0</v>
      </c>
      <c r="BH48" s="74">
        <f t="shared" si="26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27"/>
        <v>0</v>
      </c>
      <c r="BP48" s="74">
        <f t="shared" si="28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29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30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46998</v>
      </c>
      <c r="CF48" s="74">
        <v>0</v>
      </c>
      <c r="CG48" s="74">
        <v>0</v>
      </c>
      <c r="CH48" s="74">
        <f t="shared" si="31"/>
        <v>0</v>
      </c>
      <c r="CI48" s="74">
        <f t="shared" si="32"/>
        <v>0</v>
      </c>
      <c r="CJ48" s="74">
        <f t="shared" si="33"/>
        <v>0</v>
      </c>
      <c r="CK48" s="74">
        <f t="shared" si="34"/>
        <v>0</v>
      </c>
      <c r="CL48" s="74">
        <f t="shared" si="35"/>
        <v>0</v>
      </c>
      <c r="CM48" s="74">
        <f t="shared" si="36"/>
        <v>0</v>
      </c>
      <c r="CN48" s="74">
        <f t="shared" si="37"/>
        <v>0</v>
      </c>
      <c r="CO48" s="74">
        <f t="shared" si="38"/>
        <v>0</v>
      </c>
      <c r="CP48" s="74">
        <f t="shared" si="39"/>
        <v>0</v>
      </c>
      <c r="CQ48" s="74">
        <f t="shared" si="40"/>
        <v>31228</v>
      </c>
      <c r="CR48" s="74">
        <f t="shared" si="41"/>
        <v>0</v>
      </c>
      <c r="CS48" s="74">
        <f t="shared" si="42"/>
        <v>0</v>
      </c>
      <c r="CT48" s="74">
        <f t="shared" si="43"/>
        <v>0</v>
      </c>
      <c r="CU48" s="74">
        <f t="shared" si="44"/>
        <v>0</v>
      </c>
      <c r="CV48" s="74">
        <f t="shared" si="45"/>
        <v>0</v>
      </c>
      <c r="CW48" s="74">
        <f t="shared" si="46"/>
        <v>0</v>
      </c>
      <c r="CX48" s="74">
        <f t="shared" si="47"/>
        <v>0</v>
      </c>
      <c r="CY48" s="74">
        <f t="shared" si="48"/>
        <v>0</v>
      </c>
      <c r="CZ48" s="74">
        <f t="shared" si="49"/>
        <v>0</v>
      </c>
      <c r="DA48" s="74">
        <f t="shared" si="50"/>
        <v>0</v>
      </c>
      <c r="DB48" s="74">
        <f t="shared" si="51"/>
        <v>31228</v>
      </c>
      <c r="DC48" s="74">
        <f t="shared" si="52"/>
        <v>30926</v>
      </c>
      <c r="DD48" s="74">
        <f t="shared" si="53"/>
        <v>302</v>
      </c>
      <c r="DE48" s="74">
        <f t="shared" si="54"/>
        <v>0</v>
      </c>
      <c r="DF48" s="74">
        <f t="shared" si="55"/>
        <v>0</v>
      </c>
      <c r="DG48" s="74">
        <f t="shared" si="56"/>
        <v>165356</v>
      </c>
      <c r="DH48" s="74">
        <f t="shared" si="57"/>
        <v>0</v>
      </c>
      <c r="DI48" s="74">
        <f t="shared" si="58"/>
        <v>0</v>
      </c>
      <c r="DJ48" s="74">
        <f t="shared" si="59"/>
        <v>31228</v>
      </c>
    </row>
    <row r="49" spans="1:114" s="50" customFormat="1" ht="12" customHeight="1">
      <c r="A49" s="53" t="s">
        <v>108</v>
      </c>
      <c r="B49" s="54" t="s">
        <v>194</v>
      </c>
      <c r="C49" s="53" t="s">
        <v>195</v>
      </c>
      <c r="D49" s="74">
        <f t="shared" si="6"/>
        <v>74026</v>
      </c>
      <c r="E49" s="74">
        <f t="shared" si="7"/>
        <v>293</v>
      </c>
      <c r="F49" s="74">
        <v>0</v>
      </c>
      <c r="G49" s="74">
        <v>0</v>
      </c>
      <c r="H49" s="74">
        <v>0</v>
      </c>
      <c r="I49" s="74">
        <v>248</v>
      </c>
      <c r="J49" s="75" t="s">
        <v>111</v>
      </c>
      <c r="K49" s="74">
        <v>45</v>
      </c>
      <c r="L49" s="74">
        <v>73733</v>
      </c>
      <c r="M49" s="74">
        <f t="shared" si="8"/>
        <v>16513</v>
      </c>
      <c r="N49" s="74">
        <f t="shared" si="9"/>
        <v>21</v>
      </c>
      <c r="O49" s="74">
        <v>0</v>
      </c>
      <c r="P49" s="74">
        <v>0</v>
      </c>
      <c r="Q49" s="74">
        <v>0</v>
      </c>
      <c r="R49" s="74">
        <v>0</v>
      </c>
      <c r="S49" s="75" t="s">
        <v>111</v>
      </c>
      <c r="T49" s="74">
        <v>21</v>
      </c>
      <c r="U49" s="74">
        <v>16492</v>
      </c>
      <c r="V49" s="74">
        <f t="shared" si="10"/>
        <v>90539</v>
      </c>
      <c r="W49" s="74">
        <f t="shared" si="11"/>
        <v>314</v>
      </c>
      <c r="X49" s="74">
        <f t="shared" si="12"/>
        <v>0</v>
      </c>
      <c r="Y49" s="74">
        <f t="shared" si="13"/>
        <v>0</v>
      </c>
      <c r="Z49" s="74">
        <f t="shared" si="14"/>
        <v>0</v>
      </c>
      <c r="AA49" s="74">
        <f t="shared" si="15"/>
        <v>248</v>
      </c>
      <c r="AB49" s="75" t="s">
        <v>111</v>
      </c>
      <c r="AC49" s="74">
        <f t="shared" si="16"/>
        <v>66</v>
      </c>
      <c r="AD49" s="74">
        <f t="shared" si="17"/>
        <v>90225</v>
      </c>
      <c r="AE49" s="74">
        <f t="shared" si="18"/>
        <v>0</v>
      </c>
      <c r="AF49" s="74">
        <f t="shared" si="19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20"/>
        <v>19268</v>
      </c>
      <c r="AN49" s="74">
        <f t="shared" si="21"/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f t="shared" si="22"/>
        <v>0</v>
      </c>
      <c r="AT49" s="74">
        <v>0</v>
      </c>
      <c r="AU49" s="74">
        <v>0</v>
      </c>
      <c r="AV49" s="74">
        <v>0</v>
      </c>
      <c r="AW49" s="74">
        <v>0</v>
      </c>
      <c r="AX49" s="74">
        <f t="shared" si="23"/>
        <v>19268</v>
      </c>
      <c r="AY49" s="74">
        <v>19268</v>
      </c>
      <c r="AZ49" s="74">
        <v>0</v>
      </c>
      <c r="BA49" s="74">
        <v>0</v>
      </c>
      <c r="BB49" s="74">
        <v>0</v>
      </c>
      <c r="BC49" s="74">
        <v>54758</v>
      </c>
      <c r="BD49" s="74">
        <v>0</v>
      </c>
      <c r="BE49" s="74">
        <v>0</v>
      </c>
      <c r="BF49" s="74">
        <f t="shared" si="24"/>
        <v>19268</v>
      </c>
      <c r="BG49" s="74">
        <f t="shared" si="25"/>
        <v>0</v>
      </c>
      <c r="BH49" s="74">
        <f t="shared" si="26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27"/>
        <v>0</v>
      </c>
      <c r="BP49" s="74">
        <f t="shared" si="28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29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30"/>
        <v>0</v>
      </c>
      <c r="CA49" s="74">
        <v>0</v>
      </c>
      <c r="CB49" s="74">
        <v>0</v>
      </c>
      <c r="CC49" s="74">
        <v>0</v>
      </c>
      <c r="CD49" s="74">
        <v>0</v>
      </c>
      <c r="CE49" s="74">
        <v>16513</v>
      </c>
      <c r="CF49" s="74">
        <v>0</v>
      </c>
      <c r="CG49" s="74">
        <v>0</v>
      </c>
      <c r="CH49" s="74">
        <f t="shared" si="31"/>
        <v>0</v>
      </c>
      <c r="CI49" s="74">
        <f t="shared" si="32"/>
        <v>0</v>
      </c>
      <c r="CJ49" s="74">
        <f t="shared" si="33"/>
        <v>0</v>
      </c>
      <c r="CK49" s="74">
        <f t="shared" si="34"/>
        <v>0</v>
      </c>
      <c r="CL49" s="74">
        <f t="shared" si="35"/>
        <v>0</v>
      </c>
      <c r="CM49" s="74">
        <f t="shared" si="36"/>
        <v>0</v>
      </c>
      <c r="CN49" s="74">
        <f t="shared" si="37"/>
        <v>0</v>
      </c>
      <c r="CO49" s="74">
        <f t="shared" si="38"/>
        <v>0</v>
      </c>
      <c r="CP49" s="74">
        <f t="shared" si="39"/>
        <v>0</v>
      </c>
      <c r="CQ49" s="74">
        <f t="shared" si="40"/>
        <v>19268</v>
      </c>
      <c r="CR49" s="74">
        <f t="shared" si="41"/>
        <v>0</v>
      </c>
      <c r="CS49" s="74">
        <f t="shared" si="42"/>
        <v>0</v>
      </c>
      <c r="CT49" s="74">
        <f t="shared" si="43"/>
        <v>0</v>
      </c>
      <c r="CU49" s="74">
        <f t="shared" si="44"/>
        <v>0</v>
      </c>
      <c r="CV49" s="74">
        <f t="shared" si="45"/>
        <v>0</v>
      </c>
      <c r="CW49" s="74">
        <f t="shared" si="46"/>
        <v>0</v>
      </c>
      <c r="CX49" s="74">
        <f t="shared" si="47"/>
        <v>0</v>
      </c>
      <c r="CY49" s="74">
        <f t="shared" si="48"/>
        <v>0</v>
      </c>
      <c r="CZ49" s="74">
        <f t="shared" si="49"/>
        <v>0</v>
      </c>
      <c r="DA49" s="74">
        <f t="shared" si="50"/>
        <v>0</v>
      </c>
      <c r="DB49" s="74">
        <f t="shared" si="51"/>
        <v>19268</v>
      </c>
      <c r="DC49" s="74">
        <f t="shared" si="52"/>
        <v>19268</v>
      </c>
      <c r="DD49" s="74">
        <f t="shared" si="53"/>
        <v>0</v>
      </c>
      <c r="DE49" s="74">
        <f t="shared" si="54"/>
        <v>0</v>
      </c>
      <c r="DF49" s="74">
        <f t="shared" si="55"/>
        <v>0</v>
      </c>
      <c r="DG49" s="74">
        <f t="shared" si="56"/>
        <v>71271</v>
      </c>
      <c r="DH49" s="74">
        <f t="shared" si="57"/>
        <v>0</v>
      </c>
      <c r="DI49" s="74">
        <f t="shared" si="58"/>
        <v>0</v>
      </c>
      <c r="DJ49" s="74">
        <f t="shared" si="59"/>
        <v>19268</v>
      </c>
    </row>
    <row r="50" spans="1:114" s="50" customFormat="1" ht="12" customHeight="1">
      <c r="A50" s="53" t="s">
        <v>108</v>
      </c>
      <c r="B50" s="54" t="s">
        <v>196</v>
      </c>
      <c r="C50" s="53" t="s">
        <v>197</v>
      </c>
      <c r="D50" s="74">
        <f t="shared" si="6"/>
        <v>180528</v>
      </c>
      <c r="E50" s="74">
        <f t="shared" si="7"/>
        <v>1640</v>
      </c>
      <c r="F50" s="74">
        <v>0</v>
      </c>
      <c r="G50" s="74">
        <v>0</v>
      </c>
      <c r="H50" s="74">
        <v>0</v>
      </c>
      <c r="I50" s="74">
        <v>190</v>
      </c>
      <c r="J50" s="75" t="s">
        <v>111</v>
      </c>
      <c r="K50" s="74">
        <v>1450</v>
      </c>
      <c r="L50" s="74">
        <v>178888</v>
      </c>
      <c r="M50" s="74">
        <f t="shared" si="8"/>
        <v>32294</v>
      </c>
      <c r="N50" s="74">
        <f t="shared" si="9"/>
        <v>30</v>
      </c>
      <c r="O50" s="74">
        <v>0</v>
      </c>
      <c r="P50" s="74">
        <v>0</v>
      </c>
      <c r="Q50" s="74">
        <v>0</v>
      </c>
      <c r="R50" s="74">
        <v>30</v>
      </c>
      <c r="S50" s="75" t="s">
        <v>111</v>
      </c>
      <c r="T50" s="74">
        <v>0</v>
      </c>
      <c r="U50" s="74">
        <v>32264</v>
      </c>
      <c r="V50" s="74">
        <f t="shared" si="10"/>
        <v>212822</v>
      </c>
      <c r="W50" s="74">
        <f t="shared" si="11"/>
        <v>1670</v>
      </c>
      <c r="X50" s="74">
        <f t="shared" si="12"/>
        <v>0</v>
      </c>
      <c r="Y50" s="74">
        <f t="shared" si="13"/>
        <v>0</v>
      </c>
      <c r="Z50" s="74">
        <f t="shared" si="14"/>
        <v>0</v>
      </c>
      <c r="AA50" s="74">
        <f t="shared" si="15"/>
        <v>220</v>
      </c>
      <c r="AB50" s="75" t="s">
        <v>111</v>
      </c>
      <c r="AC50" s="74">
        <f t="shared" si="16"/>
        <v>1450</v>
      </c>
      <c r="AD50" s="74">
        <f t="shared" si="17"/>
        <v>211152</v>
      </c>
      <c r="AE50" s="74">
        <f t="shared" si="18"/>
        <v>0</v>
      </c>
      <c r="AF50" s="74">
        <f t="shared" si="19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f t="shared" si="20"/>
        <v>52840</v>
      </c>
      <c r="AN50" s="74">
        <f t="shared" si="21"/>
        <v>14411</v>
      </c>
      <c r="AO50" s="74">
        <v>14411</v>
      </c>
      <c r="AP50" s="74">
        <v>0</v>
      </c>
      <c r="AQ50" s="74">
        <v>0</v>
      </c>
      <c r="AR50" s="74">
        <v>0</v>
      </c>
      <c r="AS50" s="74">
        <f t="shared" si="22"/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f t="shared" si="23"/>
        <v>38429</v>
      </c>
      <c r="AY50" s="74">
        <v>37779</v>
      </c>
      <c r="AZ50" s="74">
        <v>0</v>
      </c>
      <c r="BA50" s="74">
        <v>650</v>
      </c>
      <c r="BB50" s="74">
        <v>0</v>
      </c>
      <c r="BC50" s="74">
        <v>127688</v>
      </c>
      <c r="BD50" s="74">
        <v>0</v>
      </c>
      <c r="BE50" s="74">
        <v>0</v>
      </c>
      <c r="BF50" s="74">
        <f t="shared" si="24"/>
        <v>52840</v>
      </c>
      <c r="BG50" s="74">
        <f t="shared" si="25"/>
        <v>0</v>
      </c>
      <c r="BH50" s="74">
        <f t="shared" si="26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27"/>
        <v>0</v>
      </c>
      <c r="BP50" s="74">
        <f t="shared" si="28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29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30"/>
        <v>0</v>
      </c>
      <c r="CA50" s="74">
        <v>0</v>
      </c>
      <c r="CB50" s="74">
        <v>0</v>
      </c>
      <c r="CC50" s="74">
        <v>0</v>
      </c>
      <c r="CD50" s="74">
        <v>0</v>
      </c>
      <c r="CE50" s="74">
        <v>32294</v>
      </c>
      <c r="CF50" s="74">
        <v>0</v>
      </c>
      <c r="CG50" s="74">
        <v>0</v>
      </c>
      <c r="CH50" s="74">
        <f t="shared" si="31"/>
        <v>0</v>
      </c>
      <c r="CI50" s="74">
        <f t="shared" si="32"/>
        <v>0</v>
      </c>
      <c r="CJ50" s="74">
        <f t="shared" si="33"/>
        <v>0</v>
      </c>
      <c r="CK50" s="74">
        <f t="shared" si="34"/>
        <v>0</v>
      </c>
      <c r="CL50" s="74">
        <f t="shared" si="35"/>
        <v>0</v>
      </c>
      <c r="CM50" s="74">
        <f t="shared" si="36"/>
        <v>0</v>
      </c>
      <c r="CN50" s="74">
        <f t="shared" si="37"/>
        <v>0</v>
      </c>
      <c r="CO50" s="74">
        <f t="shared" si="38"/>
        <v>0</v>
      </c>
      <c r="CP50" s="74">
        <f t="shared" si="39"/>
        <v>0</v>
      </c>
      <c r="CQ50" s="74">
        <f t="shared" si="40"/>
        <v>52840</v>
      </c>
      <c r="CR50" s="74">
        <f t="shared" si="41"/>
        <v>14411</v>
      </c>
      <c r="CS50" s="74">
        <f t="shared" si="42"/>
        <v>14411</v>
      </c>
      <c r="CT50" s="74">
        <f t="shared" si="43"/>
        <v>0</v>
      </c>
      <c r="CU50" s="74">
        <f t="shared" si="44"/>
        <v>0</v>
      </c>
      <c r="CV50" s="74">
        <f t="shared" si="45"/>
        <v>0</v>
      </c>
      <c r="CW50" s="74">
        <f t="shared" si="46"/>
        <v>0</v>
      </c>
      <c r="CX50" s="74">
        <f t="shared" si="47"/>
        <v>0</v>
      </c>
      <c r="CY50" s="74">
        <f t="shared" si="48"/>
        <v>0</v>
      </c>
      <c r="CZ50" s="74">
        <f t="shared" si="49"/>
        <v>0</v>
      </c>
      <c r="DA50" s="74">
        <f t="shared" si="50"/>
        <v>0</v>
      </c>
      <c r="DB50" s="74">
        <f t="shared" si="51"/>
        <v>38429</v>
      </c>
      <c r="DC50" s="74">
        <f t="shared" si="52"/>
        <v>37779</v>
      </c>
      <c r="DD50" s="74">
        <f t="shared" si="53"/>
        <v>0</v>
      </c>
      <c r="DE50" s="74">
        <f t="shared" si="54"/>
        <v>650</v>
      </c>
      <c r="DF50" s="74">
        <f t="shared" si="55"/>
        <v>0</v>
      </c>
      <c r="DG50" s="74">
        <f t="shared" si="56"/>
        <v>159982</v>
      </c>
      <c r="DH50" s="74">
        <f t="shared" si="57"/>
        <v>0</v>
      </c>
      <c r="DI50" s="74">
        <f t="shared" si="58"/>
        <v>0</v>
      </c>
      <c r="DJ50" s="74">
        <f t="shared" si="59"/>
        <v>52840</v>
      </c>
    </row>
    <row r="51" spans="1:114" s="50" customFormat="1" ht="12" customHeight="1">
      <c r="A51" s="53" t="s">
        <v>108</v>
      </c>
      <c r="B51" s="54" t="s">
        <v>198</v>
      </c>
      <c r="C51" s="53" t="s">
        <v>199</v>
      </c>
      <c r="D51" s="74">
        <f t="shared" si="6"/>
        <v>234316</v>
      </c>
      <c r="E51" s="74">
        <f t="shared" si="7"/>
        <v>18001</v>
      </c>
      <c r="F51" s="74">
        <v>0</v>
      </c>
      <c r="G51" s="74">
        <v>0</v>
      </c>
      <c r="H51" s="74">
        <v>0</v>
      </c>
      <c r="I51" s="74">
        <v>17990</v>
      </c>
      <c r="J51" s="75" t="s">
        <v>111</v>
      </c>
      <c r="K51" s="74">
        <v>11</v>
      </c>
      <c r="L51" s="74">
        <v>216315</v>
      </c>
      <c r="M51" s="74">
        <f t="shared" si="8"/>
        <v>27430</v>
      </c>
      <c r="N51" s="74">
        <f t="shared" si="9"/>
        <v>0</v>
      </c>
      <c r="O51" s="74">
        <v>0</v>
      </c>
      <c r="P51" s="74">
        <v>0</v>
      </c>
      <c r="Q51" s="74">
        <v>0</v>
      </c>
      <c r="R51" s="74">
        <v>0</v>
      </c>
      <c r="S51" s="75" t="s">
        <v>111</v>
      </c>
      <c r="T51" s="74">
        <v>0</v>
      </c>
      <c r="U51" s="74">
        <v>27430</v>
      </c>
      <c r="V51" s="74">
        <f t="shared" si="10"/>
        <v>261746</v>
      </c>
      <c r="W51" s="74">
        <f t="shared" si="11"/>
        <v>18001</v>
      </c>
      <c r="X51" s="74">
        <f t="shared" si="12"/>
        <v>0</v>
      </c>
      <c r="Y51" s="74">
        <f t="shared" si="13"/>
        <v>0</v>
      </c>
      <c r="Z51" s="74">
        <f t="shared" si="14"/>
        <v>0</v>
      </c>
      <c r="AA51" s="74">
        <f t="shared" si="15"/>
        <v>17990</v>
      </c>
      <c r="AB51" s="75" t="s">
        <v>111</v>
      </c>
      <c r="AC51" s="74">
        <f t="shared" si="16"/>
        <v>11</v>
      </c>
      <c r="AD51" s="74">
        <f t="shared" si="17"/>
        <v>243745</v>
      </c>
      <c r="AE51" s="74">
        <f t="shared" si="18"/>
        <v>0</v>
      </c>
      <c r="AF51" s="74">
        <f t="shared" si="19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f t="shared" si="20"/>
        <v>69747</v>
      </c>
      <c r="AN51" s="74">
        <f t="shared" si="21"/>
        <v>6983</v>
      </c>
      <c r="AO51" s="74">
        <v>6983</v>
      </c>
      <c r="AP51" s="74">
        <v>0</v>
      </c>
      <c r="AQ51" s="74">
        <v>0</v>
      </c>
      <c r="AR51" s="74">
        <v>0</v>
      </c>
      <c r="AS51" s="74">
        <f t="shared" si="22"/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f t="shared" si="23"/>
        <v>51291</v>
      </c>
      <c r="AY51" s="74">
        <v>51291</v>
      </c>
      <c r="AZ51" s="74">
        <v>0</v>
      </c>
      <c r="BA51" s="74">
        <v>0</v>
      </c>
      <c r="BB51" s="74">
        <v>0</v>
      </c>
      <c r="BC51" s="74">
        <v>156978</v>
      </c>
      <c r="BD51" s="74">
        <v>11473</v>
      </c>
      <c r="BE51" s="74">
        <v>7591</v>
      </c>
      <c r="BF51" s="74">
        <f t="shared" si="24"/>
        <v>77338</v>
      </c>
      <c r="BG51" s="74">
        <f t="shared" si="25"/>
        <v>0</v>
      </c>
      <c r="BH51" s="74">
        <f t="shared" si="26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f t="shared" si="27"/>
        <v>7734</v>
      </c>
      <c r="BP51" s="74">
        <f t="shared" si="28"/>
        <v>6982</v>
      </c>
      <c r="BQ51" s="74">
        <v>6982</v>
      </c>
      <c r="BR51" s="74">
        <v>0</v>
      </c>
      <c r="BS51" s="74">
        <v>0</v>
      </c>
      <c r="BT51" s="74">
        <v>0</v>
      </c>
      <c r="BU51" s="74">
        <f t="shared" si="29"/>
        <v>752</v>
      </c>
      <c r="BV51" s="74">
        <v>0</v>
      </c>
      <c r="BW51" s="74">
        <v>752</v>
      </c>
      <c r="BX51" s="74">
        <v>0</v>
      </c>
      <c r="BY51" s="74">
        <v>0</v>
      </c>
      <c r="BZ51" s="74">
        <f t="shared" si="30"/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19696</v>
      </c>
      <c r="CF51" s="74">
        <v>0</v>
      </c>
      <c r="CG51" s="74">
        <v>0</v>
      </c>
      <c r="CH51" s="74">
        <f t="shared" si="31"/>
        <v>7734</v>
      </c>
      <c r="CI51" s="74">
        <f t="shared" si="32"/>
        <v>0</v>
      </c>
      <c r="CJ51" s="74">
        <f t="shared" si="33"/>
        <v>0</v>
      </c>
      <c r="CK51" s="74">
        <f t="shared" si="34"/>
        <v>0</v>
      </c>
      <c r="CL51" s="74">
        <f t="shared" si="35"/>
        <v>0</v>
      </c>
      <c r="CM51" s="74">
        <f t="shared" si="36"/>
        <v>0</v>
      </c>
      <c r="CN51" s="74">
        <f t="shared" si="37"/>
        <v>0</v>
      </c>
      <c r="CO51" s="74">
        <f t="shared" si="38"/>
        <v>0</v>
      </c>
      <c r="CP51" s="74">
        <f t="shared" si="39"/>
        <v>0</v>
      </c>
      <c r="CQ51" s="74">
        <f t="shared" si="40"/>
        <v>77481</v>
      </c>
      <c r="CR51" s="74">
        <f t="shared" si="41"/>
        <v>13965</v>
      </c>
      <c r="CS51" s="74">
        <f t="shared" si="42"/>
        <v>13965</v>
      </c>
      <c r="CT51" s="74">
        <f t="shared" si="43"/>
        <v>0</v>
      </c>
      <c r="CU51" s="74">
        <f t="shared" si="44"/>
        <v>0</v>
      </c>
      <c r="CV51" s="74">
        <f t="shared" si="45"/>
        <v>0</v>
      </c>
      <c r="CW51" s="74">
        <f t="shared" si="46"/>
        <v>752</v>
      </c>
      <c r="CX51" s="74">
        <f t="shared" si="47"/>
        <v>0</v>
      </c>
      <c r="CY51" s="74">
        <f t="shared" si="48"/>
        <v>752</v>
      </c>
      <c r="CZ51" s="74">
        <f t="shared" si="49"/>
        <v>0</v>
      </c>
      <c r="DA51" s="74">
        <f t="shared" si="50"/>
        <v>0</v>
      </c>
      <c r="DB51" s="74">
        <f t="shared" si="51"/>
        <v>51291</v>
      </c>
      <c r="DC51" s="74">
        <f t="shared" si="52"/>
        <v>51291</v>
      </c>
      <c r="DD51" s="74">
        <f t="shared" si="53"/>
        <v>0</v>
      </c>
      <c r="DE51" s="74">
        <f t="shared" si="54"/>
        <v>0</v>
      </c>
      <c r="DF51" s="74">
        <f t="shared" si="55"/>
        <v>0</v>
      </c>
      <c r="DG51" s="74">
        <f t="shared" si="56"/>
        <v>176674</v>
      </c>
      <c r="DH51" s="74">
        <f t="shared" si="57"/>
        <v>11473</v>
      </c>
      <c r="DI51" s="74">
        <f t="shared" si="58"/>
        <v>7591</v>
      </c>
      <c r="DJ51" s="74">
        <f t="shared" si="59"/>
        <v>85072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200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201</v>
      </c>
      <c r="B2" s="147" t="s">
        <v>202</v>
      </c>
      <c r="C2" s="150" t="s">
        <v>203</v>
      </c>
      <c r="D2" s="131" t="s">
        <v>204</v>
      </c>
      <c r="E2" s="78"/>
      <c r="F2" s="78"/>
      <c r="G2" s="78"/>
      <c r="H2" s="78"/>
      <c r="I2" s="78"/>
      <c r="J2" s="78"/>
      <c r="K2" s="78"/>
      <c r="L2" s="79"/>
      <c r="M2" s="131" t="s">
        <v>205</v>
      </c>
      <c r="N2" s="78"/>
      <c r="O2" s="78"/>
      <c r="P2" s="78"/>
      <c r="Q2" s="78"/>
      <c r="R2" s="78"/>
      <c r="S2" s="78"/>
      <c r="T2" s="78"/>
      <c r="U2" s="79"/>
      <c r="V2" s="131" t="s">
        <v>206</v>
      </c>
      <c r="W2" s="78"/>
      <c r="X2" s="78"/>
      <c r="Y2" s="78"/>
      <c r="Z2" s="78"/>
      <c r="AA2" s="78"/>
      <c r="AB2" s="78"/>
      <c r="AC2" s="78"/>
      <c r="AD2" s="79"/>
      <c r="AE2" s="132" t="s">
        <v>207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208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209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210</v>
      </c>
      <c r="E3" s="83"/>
      <c r="F3" s="83"/>
      <c r="G3" s="83"/>
      <c r="H3" s="83"/>
      <c r="I3" s="83"/>
      <c r="J3" s="83"/>
      <c r="K3" s="83"/>
      <c r="L3" s="84"/>
      <c r="M3" s="133" t="s">
        <v>211</v>
      </c>
      <c r="N3" s="83"/>
      <c r="O3" s="83"/>
      <c r="P3" s="83"/>
      <c r="Q3" s="83"/>
      <c r="R3" s="83"/>
      <c r="S3" s="83"/>
      <c r="T3" s="83"/>
      <c r="U3" s="84"/>
      <c r="V3" s="133" t="s">
        <v>212</v>
      </c>
      <c r="W3" s="83"/>
      <c r="X3" s="83"/>
      <c r="Y3" s="83"/>
      <c r="Z3" s="83"/>
      <c r="AA3" s="83"/>
      <c r="AB3" s="83"/>
      <c r="AC3" s="83"/>
      <c r="AD3" s="84"/>
      <c r="AE3" s="134" t="s">
        <v>213</v>
      </c>
      <c r="AF3" s="80"/>
      <c r="AG3" s="80"/>
      <c r="AH3" s="80"/>
      <c r="AI3" s="80"/>
      <c r="AJ3" s="80"/>
      <c r="AK3" s="80"/>
      <c r="AL3" s="85"/>
      <c r="AM3" s="81" t="s">
        <v>214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215</v>
      </c>
      <c r="BG3" s="134" t="s">
        <v>213</v>
      </c>
      <c r="BH3" s="80"/>
      <c r="BI3" s="80"/>
      <c r="BJ3" s="80"/>
      <c r="BK3" s="80"/>
      <c r="BL3" s="80"/>
      <c r="BM3" s="80"/>
      <c r="BN3" s="85"/>
      <c r="BO3" s="81" t="s">
        <v>216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217</v>
      </c>
      <c r="CH3" s="90" t="s">
        <v>215</v>
      </c>
      <c r="CI3" s="134" t="s">
        <v>218</v>
      </c>
      <c r="CJ3" s="80"/>
      <c r="CK3" s="80"/>
      <c r="CL3" s="80"/>
      <c r="CM3" s="80"/>
      <c r="CN3" s="80"/>
      <c r="CO3" s="80"/>
      <c r="CP3" s="85"/>
      <c r="CQ3" s="81" t="s">
        <v>214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217</v>
      </c>
      <c r="DJ3" s="90" t="s">
        <v>206</v>
      </c>
    </row>
    <row r="4" spans="1:114" s="55" customFormat="1" ht="13.5" customHeight="1">
      <c r="A4" s="148"/>
      <c r="B4" s="148"/>
      <c r="C4" s="151"/>
      <c r="D4" s="68"/>
      <c r="E4" s="133" t="s">
        <v>219</v>
      </c>
      <c r="F4" s="91"/>
      <c r="G4" s="91"/>
      <c r="H4" s="91"/>
      <c r="I4" s="91"/>
      <c r="J4" s="91"/>
      <c r="K4" s="92"/>
      <c r="L4" s="124" t="s">
        <v>220</v>
      </c>
      <c r="M4" s="68"/>
      <c r="N4" s="133" t="s">
        <v>221</v>
      </c>
      <c r="O4" s="91"/>
      <c r="P4" s="91"/>
      <c r="Q4" s="91"/>
      <c r="R4" s="91"/>
      <c r="S4" s="91"/>
      <c r="T4" s="92"/>
      <c r="U4" s="124" t="s">
        <v>220</v>
      </c>
      <c r="V4" s="68"/>
      <c r="W4" s="133" t="s">
        <v>219</v>
      </c>
      <c r="X4" s="91"/>
      <c r="Y4" s="91"/>
      <c r="Z4" s="91"/>
      <c r="AA4" s="91"/>
      <c r="AB4" s="91"/>
      <c r="AC4" s="92"/>
      <c r="AD4" s="124" t="s">
        <v>222</v>
      </c>
      <c r="AE4" s="90" t="s">
        <v>223</v>
      </c>
      <c r="AF4" s="95" t="s">
        <v>224</v>
      </c>
      <c r="AG4" s="89"/>
      <c r="AH4" s="93"/>
      <c r="AI4" s="80"/>
      <c r="AJ4" s="94"/>
      <c r="AK4" s="135" t="s">
        <v>225</v>
      </c>
      <c r="AL4" s="145" t="s">
        <v>226</v>
      </c>
      <c r="AM4" s="90" t="s">
        <v>227</v>
      </c>
      <c r="AN4" s="134" t="s">
        <v>228</v>
      </c>
      <c r="AO4" s="87"/>
      <c r="AP4" s="87"/>
      <c r="AQ4" s="87"/>
      <c r="AR4" s="88"/>
      <c r="AS4" s="134" t="s">
        <v>229</v>
      </c>
      <c r="AT4" s="80"/>
      <c r="AU4" s="80"/>
      <c r="AV4" s="94"/>
      <c r="AW4" s="95" t="s">
        <v>230</v>
      </c>
      <c r="AX4" s="134" t="s">
        <v>231</v>
      </c>
      <c r="AY4" s="86"/>
      <c r="AZ4" s="87"/>
      <c r="BA4" s="87"/>
      <c r="BB4" s="88"/>
      <c r="BC4" s="95" t="s">
        <v>3</v>
      </c>
      <c r="BD4" s="95" t="s">
        <v>232</v>
      </c>
      <c r="BE4" s="90"/>
      <c r="BF4" s="90"/>
      <c r="BG4" s="90" t="s">
        <v>233</v>
      </c>
      <c r="BH4" s="95" t="s">
        <v>234</v>
      </c>
      <c r="BI4" s="89"/>
      <c r="BJ4" s="93"/>
      <c r="BK4" s="80"/>
      <c r="BL4" s="94"/>
      <c r="BM4" s="135" t="s">
        <v>225</v>
      </c>
      <c r="BN4" s="145" t="s">
        <v>226</v>
      </c>
      <c r="BO4" s="90" t="s">
        <v>215</v>
      </c>
      <c r="BP4" s="134" t="s">
        <v>235</v>
      </c>
      <c r="BQ4" s="87"/>
      <c r="BR4" s="87"/>
      <c r="BS4" s="87"/>
      <c r="BT4" s="88"/>
      <c r="BU4" s="134" t="s">
        <v>236</v>
      </c>
      <c r="BV4" s="80"/>
      <c r="BW4" s="80"/>
      <c r="BX4" s="94"/>
      <c r="BY4" s="95" t="s">
        <v>237</v>
      </c>
      <c r="BZ4" s="134" t="s">
        <v>231</v>
      </c>
      <c r="CA4" s="96"/>
      <c r="CB4" s="96"/>
      <c r="CC4" s="97"/>
      <c r="CD4" s="88"/>
      <c r="CE4" s="95" t="s">
        <v>3</v>
      </c>
      <c r="CF4" s="95" t="s">
        <v>238</v>
      </c>
      <c r="CG4" s="90"/>
      <c r="CH4" s="90"/>
      <c r="CI4" s="90" t="s">
        <v>227</v>
      </c>
      <c r="CJ4" s="95" t="s">
        <v>239</v>
      </c>
      <c r="CK4" s="89"/>
      <c r="CL4" s="93"/>
      <c r="CM4" s="80"/>
      <c r="CN4" s="94"/>
      <c r="CO4" s="135" t="s">
        <v>240</v>
      </c>
      <c r="CP4" s="145" t="s">
        <v>226</v>
      </c>
      <c r="CQ4" s="90" t="s">
        <v>215</v>
      </c>
      <c r="CR4" s="134" t="s">
        <v>241</v>
      </c>
      <c r="CS4" s="87"/>
      <c r="CT4" s="87"/>
      <c r="CU4" s="87"/>
      <c r="CV4" s="88"/>
      <c r="CW4" s="134" t="s">
        <v>229</v>
      </c>
      <c r="CX4" s="80"/>
      <c r="CY4" s="80"/>
      <c r="CZ4" s="94"/>
      <c r="DA4" s="95" t="s">
        <v>242</v>
      </c>
      <c r="DB4" s="134" t="s">
        <v>243</v>
      </c>
      <c r="DC4" s="87"/>
      <c r="DD4" s="87"/>
      <c r="DE4" s="87"/>
      <c r="DF4" s="88"/>
      <c r="DG4" s="95" t="s">
        <v>3</v>
      </c>
      <c r="DH4" s="95" t="s">
        <v>238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215</v>
      </c>
      <c r="F5" s="123" t="s">
        <v>244</v>
      </c>
      <c r="G5" s="123" t="s">
        <v>245</v>
      </c>
      <c r="H5" s="123" t="s">
        <v>246</v>
      </c>
      <c r="I5" s="123" t="s">
        <v>247</v>
      </c>
      <c r="J5" s="123" t="s">
        <v>248</v>
      </c>
      <c r="K5" s="123" t="s">
        <v>5</v>
      </c>
      <c r="L5" s="67"/>
      <c r="M5" s="68"/>
      <c r="N5" s="125" t="s">
        <v>215</v>
      </c>
      <c r="O5" s="123" t="s">
        <v>249</v>
      </c>
      <c r="P5" s="123" t="s">
        <v>250</v>
      </c>
      <c r="Q5" s="123" t="s">
        <v>251</v>
      </c>
      <c r="R5" s="123" t="s">
        <v>252</v>
      </c>
      <c r="S5" s="123" t="s">
        <v>4</v>
      </c>
      <c r="T5" s="123" t="s">
        <v>5</v>
      </c>
      <c r="U5" s="67"/>
      <c r="V5" s="68"/>
      <c r="W5" s="125" t="s">
        <v>215</v>
      </c>
      <c r="X5" s="123" t="s">
        <v>244</v>
      </c>
      <c r="Y5" s="123" t="s">
        <v>253</v>
      </c>
      <c r="Z5" s="123" t="s">
        <v>246</v>
      </c>
      <c r="AA5" s="123" t="s">
        <v>247</v>
      </c>
      <c r="AB5" s="123" t="s">
        <v>4</v>
      </c>
      <c r="AC5" s="123" t="s">
        <v>5</v>
      </c>
      <c r="AD5" s="67"/>
      <c r="AE5" s="90"/>
      <c r="AF5" s="90" t="s">
        <v>227</v>
      </c>
      <c r="AG5" s="135" t="s">
        <v>254</v>
      </c>
      <c r="AH5" s="135" t="s">
        <v>255</v>
      </c>
      <c r="AI5" s="135" t="s">
        <v>256</v>
      </c>
      <c r="AJ5" s="135" t="s">
        <v>5</v>
      </c>
      <c r="AK5" s="98"/>
      <c r="AL5" s="146"/>
      <c r="AM5" s="90"/>
      <c r="AN5" s="90" t="s">
        <v>215</v>
      </c>
      <c r="AO5" s="90" t="s">
        <v>257</v>
      </c>
      <c r="AP5" s="90" t="s">
        <v>258</v>
      </c>
      <c r="AQ5" s="90" t="s">
        <v>259</v>
      </c>
      <c r="AR5" s="90" t="s">
        <v>260</v>
      </c>
      <c r="AS5" s="90" t="s">
        <v>215</v>
      </c>
      <c r="AT5" s="95" t="s">
        <v>261</v>
      </c>
      <c r="AU5" s="95" t="s">
        <v>262</v>
      </c>
      <c r="AV5" s="95" t="s">
        <v>263</v>
      </c>
      <c r="AW5" s="90"/>
      <c r="AX5" s="90" t="s">
        <v>227</v>
      </c>
      <c r="AY5" s="95" t="s">
        <v>261</v>
      </c>
      <c r="AZ5" s="95" t="s">
        <v>264</v>
      </c>
      <c r="BA5" s="95" t="s">
        <v>265</v>
      </c>
      <c r="BB5" s="95" t="s">
        <v>266</v>
      </c>
      <c r="BC5" s="90"/>
      <c r="BD5" s="90"/>
      <c r="BE5" s="90"/>
      <c r="BF5" s="90"/>
      <c r="BG5" s="90"/>
      <c r="BH5" s="90" t="s">
        <v>267</v>
      </c>
      <c r="BI5" s="135" t="s">
        <v>268</v>
      </c>
      <c r="BJ5" s="135" t="s">
        <v>269</v>
      </c>
      <c r="BK5" s="135" t="s">
        <v>256</v>
      </c>
      <c r="BL5" s="135" t="s">
        <v>5</v>
      </c>
      <c r="BM5" s="98"/>
      <c r="BN5" s="146"/>
      <c r="BO5" s="90"/>
      <c r="BP5" s="90" t="s">
        <v>227</v>
      </c>
      <c r="BQ5" s="90" t="s">
        <v>270</v>
      </c>
      <c r="BR5" s="90" t="s">
        <v>271</v>
      </c>
      <c r="BS5" s="90" t="s">
        <v>272</v>
      </c>
      <c r="BT5" s="90" t="s">
        <v>260</v>
      </c>
      <c r="BU5" s="90" t="s">
        <v>215</v>
      </c>
      <c r="BV5" s="95" t="s">
        <v>273</v>
      </c>
      <c r="BW5" s="95" t="s">
        <v>274</v>
      </c>
      <c r="BX5" s="95" t="s">
        <v>275</v>
      </c>
      <c r="BY5" s="90"/>
      <c r="BZ5" s="90" t="s">
        <v>215</v>
      </c>
      <c r="CA5" s="95" t="s">
        <v>261</v>
      </c>
      <c r="CB5" s="95" t="s">
        <v>264</v>
      </c>
      <c r="CC5" s="95" t="s">
        <v>275</v>
      </c>
      <c r="CD5" s="95" t="s">
        <v>276</v>
      </c>
      <c r="CE5" s="90"/>
      <c r="CF5" s="90"/>
      <c r="CG5" s="90"/>
      <c r="CH5" s="90"/>
      <c r="CI5" s="90"/>
      <c r="CJ5" s="90" t="s">
        <v>227</v>
      </c>
      <c r="CK5" s="135" t="s">
        <v>277</v>
      </c>
      <c r="CL5" s="135" t="s">
        <v>269</v>
      </c>
      <c r="CM5" s="135" t="s">
        <v>256</v>
      </c>
      <c r="CN5" s="135" t="s">
        <v>5</v>
      </c>
      <c r="CO5" s="98"/>
      <c r="CP5" s="146"/>
      <c r="CQ5" s="90"/>
      <c r="CR5" s="90" t="s">
        <v>215</v>
      </c>
      <c r="CS5" s="90" t="s">
        <v>278</v>
      </c>
      <c r="CT5" s="90" t="s">
        <v>279</v>
      </c>
      <c r="CU5" s="90" t="s">
        <v>272</v>
      </c>
      <c r="CV5" s="90" t="s">
        <v>260</v>
      </c>
      <c r="CW5" s="90" t="s">
        <v>215</v>
      </c>
      <c r="CX5" s="95" t="s">
        <v>261</v>
      </c>
      <c r="CY5" s="95" t="s">
        <v>264</v>
      </c>
      <c r="CZ5" s="95" t="s">
        <v>265</v>
      </c>
      <c r="DA5" s="90"/>
      <c r="DB5" s="90" t="s">
        <v>215</v>
      </c>
      <c r="DC5" s="95" t="s">
        <v>261</v>
      </c>
      <c r="DD5" s="95" t="s">
        <v>264</v>
      </c>
      <c r="DE5" s="95" t="s">
        <v>265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280</v>
      </c>
      <c r="E6" s="99" t="s">
        <v>280</v>
      </c>
      <c r="F6" s="100" t="s">
        <v>280</v>
      </c>
      <c r="G6" s="100" t="s">
        <v>280</v>
      </c>
      <c r="H6" s="100" t="s">
        <v>280</v>
      </c>
      <c r="I6" s="100" t="s">
        <v>280</v>
      </c>
      <c r="J6" s="100" t="s">
        <v>280</v>
      </c>
      <c r="K6" s="100" t="s">
        <v>280</v>
      </c>
      <c r="L6" s="100" t="s">
        <v>280</v>
      </c>
      <c r="M6" s="99" t="s">
        <v>280</v>
      </c>
      <c r="N6" s="99" t="s">
        <v>280</v>
      </c>
      <c r="O6" s="100" t="s">
        <v>280</v>
      </c>
      <c r="P6" s="100" t="s">
        <v>280</v>
      </c>
      <c r="Q6" s="100" t="s">
        <v>280</v>
      </c>
      <c r="R6" s="100" t="s">
        <v>280</v>
      </c>
      <c r="S6" s="100" t="s">
        <v>280</v>
      </c>
      <c r="T6" s="100" t="s">
        <v>280</v>
      </c>
      <c r="U6" s="100" t="s">
        <v>280</v>
      </c>
      <c r="V6" s="99" t="s">
        <v>280</v>
      </c>
      <c r="W6" s="99" t="s">
        <v>280</v>
      </c>
      <c r="X6" s="100" t="s">
        <v>280</v>
      </c>
      <c r="Y6" s="100" t="s">
        <v>280</v>
      </c>
      <c r="Z6" s="100" t="s">
        <v>280</v>
      </c>
      <c r="AA6" s="100" t="s">
        <v>280</v>
      </c>
      <c r="AB6" s="100" t="s">
        <v>280</v>
      </c>
      <c r="AC6" s="100" t="s">
        <v>280</v>
      </c>
      <c r="AD6" s="100" t="s">
        <v>280</v>
      </c>
      <c r="AE6" s="101" t="s">
        <v>280</v>
      </c>
      <c r="AF6" s="101" t="s">
        <v>280</v>
      </c>
      <c r="AG6" s="102" t="s">
        <v>280</v>
      </c>
      <c r="AH6" s="102" t="s">
        <v>280</v>
      </c>
      <c r="AI6" s="102" t="s">
        <v>280</v>
      </c>
      <c r="AJ6" s="102" t="s">
        <v>280</v>
      </c>
      <c r="AK6" s="102" t="s">
        <v>280</v>
      </c>
      <c r="AL6" s="102" t="s">
        <v>280</v>
      </c>
      <c r="AM6" s="101" t="s">
        <v>280</v>
      </c>
      <c r="AN6" s="101" t="s">
        <v>280</v>
      </c>
      <c r="AO6" s="101" t="s">
        <v>280</v>
      </c>
      <c r="AP6" s="101" t="s">
        <v>280</v>
      </c>
      <c r="AQ6" s="101" t="s">
        <v>280</v>
      </c>
      <c r="AR6" s="101" t="s">
        <v>280</v>
      </c>
      <c r="AS6" s="101" t="s">
        <v>280</v>
      </c>
      <c r="AT6" s="101" t="s">
        <v>280</v>
      </c>
      <c r="AU6" s="101" t="s">
        <v>280</v>
      </c>
      <c r="AV6" s="101" t="s">
        <v>280</v>
      </c>
      <c r="AW6" s="101" t="s">
        <v>280</v>
      </c>
      <c r="AX6" s="101" t="s">
        <v>280</v>
      </c>
      <c r="AY6" s="101" t="s">
        <v>280</v>
      </c>
      <c r="AZ6" s="101" t="s">
        <v>280</v>
      </c>
      <c r="BA6" s="101" t="s">
        <v>280</v>
      </c>
      <c r="BB6" s="101" t="s">
        <v>280</v>
      </c>
      <c r="BC6" s="101" t="s">
        <v>280</v>
      </c>
      <c r="BD6" s="101" t="s">
        <v>280</v>
      </c>
      <c r="BE6" s="101" t="s">
        <v>280</v>
      </c>
      <c r="BF6" s="101" t="s">
        <v>280</v>
      </c>
      <c r="BG6" s="101" t="s">
        <v>280</v>
      </c>
      <c r="BH6" s="101" t="s">
        <v>280</v>
      </c>
      <c r="BI6" s="102" t="s">
        <v>280</v>
      </c>
      <c r="BJ6" s="102" t="s">
        <v>280</v>
      </c>
      <c r="BK6" s="102" t="s">
        <v>280</v>
      </c>
      <c r="BL6" s="102" t="s">
        <v>280</v>
      </c>
      <c r="BM6" s="102" t="s">
        <v>280</v>
      </c>
      <c r="BN6" s="102" t="s">
        <v>280</v>
      </c>
      <c r="BO6" s="101" t="s">
        <v>280</v>
      </c>
      <c r="BP6" s="101" t="s">
        <v>280</v>
      </c>
      <c r="BQ6" s="101" t="s">
        <v>280</v>
      </c>
      <c r="BR6" s="101" t="s">
        <v>280</v>
      </c>
      <c r="BS6" s="101" t="s">
        <v>280</v>
      </c>
      <c r="BT6" s="101" t="s">
        <v>280</v>
      </c>
      <c r="BU6" s="101" t="s">
        <v>280</v>
      </c>
      <c r="BV6" s="101" t="s">
        <v>280</v>
      </c>
      <c r="BW6" s="101" t="s">
        <v>280</v>
      </c>
      <c r="BX6" s="101" t="s">
        <v>280</v>
      </c>
      <c r="BY6" s="101" t="s">
        <v>280</v>
      </c>
      <c r="BZ6" s="101" t="s">
        <v>280</v>
      </c>
      <c r="CA6" s="101" t="s">
        <v>280</v>
      </c>
      <c r="CB6" s="101" t="s">
        <v>280</v>
      </c>
      <c r="CC6" s="101" t="s">
        <v>280</v>
      </c>
      <c r="CD6" s="101" t="s">
        <v>280</v>
      </c>
      <c r="CE6" s="101" t="s">
        <v>280</v>
      </c>
      <c r="CF6" s="101" t="s">
        <v>280</v>
      </c>
      <c r="CG6" s="101" t="s">
        <v>280</v>
      </c>
      <c r="CH6" s="101" t="s">
        <v>280</v>
      </c>
      <c r="CI6" s="101" t="s">
        <v>280</v>
      </c>
      <c r="CJ6" s="101" t="s">
        <v>280</v>
      </c>
      <c r="CK6" s="102" t="s">
        <v>280</v>
      </c>
      <c r="CL6" s="102" t="s">
        <v>280</v>
      </c>
      <c r="CM6" s="102" t="s">
        <v>280</v>
      </c>
      <c r="CN6" s="102" t="s">
        <v>280</v>
      </c>
      <c r="CO6" s="102" t="s">
        <v>280</v>
      </c>
      <c r="CP6" s="102" t="s">
        <v>280</v>
      </c>
      <c r="CQ6" s="101" t="s">
        <v>280</v>
      </c>
      <c r="CR6" s="101" t="s">
        <v>280</v>
      </c>
      <c r="CS6" s="102" t="s">
        <v>280</v>
      </c>
      <c r="CT6" s="102" t="s">
        <v>280</v>
      </c>
      <c r="CU6" s="102" t="s">
        <v>280</v>
      </c>
      <c r="CV6" s="102" t="s">
        <v>280</v>
      </c>
      <c r="CW6" s="101" t="s">
        <v>280</v>
      </c>
      <c r="CX6" s="101" t="s">
        <v>280</v>
      </c>
      <c r="CY6" s="101" t="s">
        <v>280</v>
      </c>
      <c r="CZ6" s="101" t="s">
        <v>280</v>
      </c>
      <c r="DA6" s="101" t="s">
        <v>280</v>
      </c>
      <c r="DB6" s="101" t="s">
        <v>280</v>
      </c>
      <c r="DC6" s="101" t="s">
        <v>280</v>
      </c>
      <c r="DD6" s="101" t="s">
        <v>280</v>
      </c>
      <c r="DE6" s="101" t="s">
        <v>280</v>
      </c>
      <c r="DF6" s="101" t="s">
        <v>280</v>
      </c>
      <c r="DG6" s="101" t="s">
        <v>280</v>
      </c>
      <c r="DH6" s="101" t="s">
        <v>280</v>
      </c>
      <c r="DI6" s="101" t="s">
        <v>280</v>
      </c>
      <c r="DJ6" s="101" t="s">
        <v>280</v>
      </c>
    </row>
    <row r="7" spans="1:114" s="50" customFormat="1" ht="12" customHeight="1">
      <c r="A7" s="48" t="s">
        <v>281</v>
      </c>
      <c r="B7" s="63" t="s">
        <v>282</v>
      </c>
      <c r="C7" s="48" t="s">
        <v>215</v>
      </c>
      <c r="D7" s="70">
        <f aca="true" t="shared" si="0" ref="D7:AK7">SUM(D8:D27)</f>
        <v>3508373</v>
      </c>
      <c r="E7" s="70">
        <f t="shared" si="0"/>
        <v>2836749</v>
      </c>
      <c r="F7" s="70">
        <f t="shared" si="0"/>
        <v>157739</v>
      </c>
      <c r="G7" s="70">
        <f t="shared" si="0"/>
        <v>0</v>
      </c>
      <c r="H7" s="70">
        <f t="shared" si="0"/>
        <v>305300</v>
      </c>
      <c r="I7" s="70">
        <f t="shared" si="0"/>
        <v>1893944</v>
      </c>
      <c r="J7" s="70">
        <f t="shared" si="0"/>
        <v>11113486</v>
      </c>
      <c r="K7" s="70">
        <f t="shared" si="0"/>
        <v>479766</v>
      </c>
      <c r="L7" s="70">
        <f t="shared" si="0"/>
        <v>671624</v>
      </c>
      <c r="M7" s="70">
        <f t="shared" si="0"/>
        <v>609705</v>
      </c>
      <c r="N7" s="70">
        <f t="shared" si="0"/>
        <v>395736</v>
      </c>
      <c r="O7" s="70">
        <f t="shared" si="0"/>
        <v>0</v>
      </c>
      <c r="P7" s="70">
        <f t="shared" si="0"/>
        <v>0</v>
      </c>
      <c r="Q7" s="70">
        <f t="shared" si="0"/>
        <v>208400</v>
      </c>
      <c r="R7" s="70">
        <f t="shared" si="0"/>
        <v>157063</v>
      </c>
      <c r="S7" s="70">
        <f t="shared" si="0"/>
        <v>2824042</v>
      </c>
      <c r="T7" s="70">
        <f t="shared" si="0"/>
        <v>30273</v>
      </c>
      <c r="U7" s="70">
        <f t="shared" si="0"/>
        <v>213969</v>
      </c>
      <c r="V7" s="70">
        <f t="shared" si="0"/>
        <v>4118078</v>
      </c>
      <c r="W7" s="70">
        <f t="shared" si="0"/>
        <v>3232485</v>
      </c>
      <c r="X7" s="70">
        <f t="shared" si="0"/>
        <v>157739</v>
      </c>
      <c r="Y7" s="70">
        <f t="shared" si="0"/>
        <v>0</v>
      </c>
      <c r="Z7" s="70">
        <f t="shared" si="0"/>
        <v>513700</v>
      </c>
      <c r="AA7" s="70">
        <f t="shared" si="0"/>
        <v>2051007</v>
      </c>
      <c r="AB7" s="70">
        <f t="shared" si="0"/>
        <v>13937528</v>
      </c>
      <c r="AC7" s="70">
        <f t="shared" si="0"/>
        <v>510039</v>
      </c>
      <c r="AD7" s="70">
        <f t="shared" si="0"/>
        <v>885593</v>
      </c>
      <c r="AE7" s="70">
        <f t="shared" si="0"/>
        <v>850208</v>
      </c>
      <c r="AF7" s="70">
        <f t="shared" si="0"/>
        <v>832263</v>
      </c>
      <c r="AG7" s="70">
        <f t="shared" si="0"/>
        <v>0</v>
      </c>
      <c r="AH7" s="70">
        <f t="shared" si="0"/>
        <v>816334</v>
      </c>
      <c r="AI7" s="70">
        <f t="shared" si="0"/>
        <v>14564</v>
      </c>
      <c r="AJ7" s="70">
        <f t="shared" si="0"/>
        <v>1365</v>
      </c>
      <c r="AK7" s="70">
        <f t="shared" si="0"/>
        <v>17945</v>
      </c>
      <c r="AL7" s="71" t="s">
        <v>283</v>
      </c>
      <c r="AM7" s="70">
        <f aca="true" t="shared" si="1" ref="AM7:BB7">SUM(AM8:AM27)</f>
        <v>10746200</v>
      </c>
      <c r="AN7" s="70">
        <f t="shared" si="1"/>
        <v>1668572</v>
      </c>
      <c r="AO7" s="70">
        <f t="shared" si="1"/>
        <v>1188873</v>
      </c>
      <c r="AP7" s="70">
        <f t="shared" si="1"/>
        <v>0</v>
      </c>
      <c r="AQ7" s="70">
        <f t="shared" si="1"/>
        <v>467291</v>
      </c>
      <c r="AR7" s="70">
        <f t="shared" si="1"/>
        <v>12408</v>
      </c>
      <c r="AS7" s="70">
        <f t="shared" si="1"/>
        <v>2840163</v>
      </c>
      <c r="AT7" s="70">
        <f t="shared" si="1"/>
        <v>13844</v>
      </c>
      <c r="AU7" s="70">
        <f t="shared" si="1"/>
        <v>2714308</v>
      </c>
      <c r="AV7" s="70">
        <f t="shared" si="1"/>
        <v>112011</v>
      </c>
      <c r="AW7" s="70">
        <f t="shared" si="1"/>
        <v>0</v>
      </c>
      <c r="AX7" s="70">
        <f t="shared" si="1"/>
        <v>6231935</v>
      </c>
      <c r="AY7" s="70">
        <f t="shared" si="1"/>
        <v>381452</v>
      </c>
      <c r="AZ7" s="70">
        <f t="shared" si="1"/>
        <v>3803013</v>
      </c>
      <c r="BA7" s="70">
        <f t="shared" si="1"/>
        <v>1229416</v>
      </c>
      <c r="BB7" s="70">
        <f t="shared" si="1"/>
        <v>818054</v>
      </c>
      <c r="BC7" s="71" t="s">
        <v>283</v>
      </c>
      <c r="BD7" s="70">
        <f aca="true" t="shared" si="2" ref="BD7:BM7">SUM(BD8:BD27)</f>
        <v>5530</v>
      </c>
      <c r="BE7" s="70">
        <f t="shared" si="2"/>
        <v>3025451</v>
      </c>
      <c r="BF7" s="70">
        <f t="shared" si="2"/>
        <v>14621859</v>
      </c>
      <c r="BG7" s="70">
        <f t="shared" si="2"/>
        <v>325108</v>
      </c>
      <c r="BH7" s="70">
        <f t="shared" si="2"/>
        <v>325108</v>
      </c>
      <c r="BI7" s="70">
        <f t="shared" si="2"/>
        <v>0</v>
      </c>
      <c r="BJ7" s="70">
        <f t="shared" si="2"/>
        <v>323974</v>
      </c>
      <c r="BK7" s="70">
        <f t="shared" si="2"/>
        <v>0</v>
      </c>
      <c r="BL7" s="70">
        <f t="shared" si="2"/>
        <v>1134</v>
      </c>
      <c r="BM7" s="70">
        <f t="shared" si="2"/>
        <v>0</v>
      </c>
      <c r="BN7" s="71" t="s">
        <v>283</v>
      </c>
      <c r="BO7" s="70">
        <f aca="true" t="shared" si="3" ref="BO7:CD7">SUM(BO8:BO27)</f>
        <v>2627278</v>
      </c>
      <c r="BP7" s="70">
        <f t="shared" si="3"/>
        <v>897546</v>
      </c>
      <c r="BQ7" s="70">
        <f t="shared" si="3"/>
        <v>650639</v>
      </c>
      <c r="BR7" s="70">
        <f t="shared" si="3"/>
        <v>0</v>
      </c>
      <c r="BS7" s="70">
        <f t="shared" si="3"/>
        <v>246907</v>
      </c>
      <c r="BT7" s="70">
        <f t="shared" si="3"/>
        <v>0</v>
      </c>
      <c r="BU7" s="70">
        <f t="shared" si="3"/>
        <v>1357953</v>
      </c>
      <c r="BV7" s="70">
        <f t="shared" si="3"/>
        <v>131562</v>
      </c>
      <c r="BW7" s="70">
        <f t="shared" si="3"/>
        <v>1226376</v>
      </c>
      <c r="BX7" s="70">
        <f t="shared" si="3"/>
        <v>15</v>
      </c>
      <c r="BY7" s="70">
        <f t="shared" si="3"/>
        <v>0</v>
      </c>
      <c r="BZ7" s="70">
        <f t="shared" si="3"/>
        <v>368329</v>
      </c>
      <c r="CA7" s="70">
        <f t="shared" si="3"/>
        <v>0</v>
      </c>
      <c r="CB7" s="70">
        <f t="shared" si="3"/>
        <v>277484</v>
      </c>
      <c r="CC7" s="70">
        <f t="shared" si="3"/>
        <v>7898</v>
      </c>
      <c r="CD7" s="70">
        <f t="shared" si="3"/>
        <v>82947</v>
      </c>
      <c r="CE7" s="71" t="s">
        <v>283</v>
      </c>
      <c r="CF7" s="70">
        <f aca="true" t="shared" si="4" ref="CF7:CO7">SUM(CF8:CF27)</f>
        <v>3450</v>
      </c>
      <c r="CG7" s="70">
        <f t="shared" si="4"/>
        <v>481361</v>
      </c>
      <c r="CH7" s="70">
        <f t="shared" si="4"/>
        <v>3433747</v>
      </c>
      <c r="CI7" s="70">
        <f t="shared" si="4"/>
        <v>1175316</v>
      </c>
      <c r="CJ7" s="70">
        <f t="shared" si="4"/>
        <v>1157371</v>
      </c>
      <c r="CK7" s="70">
        <f t="shared" si="4"/>
        <v>0</v>
      </c>
      <c r="CL7" s="70">
        <f t="shared" si="4"/>
        <v>1140308</v>
      </c>
      <c r="CM7" s="70">
        <f t="shared" si="4"/>
        <v>14564</v>
      </c>
      <c r="CN7" s="70">
        <f t="shared" si="4"/>
        <v>2499</v>
      </c>
      <c r="CO7" s="70">
        <f t="shared" si="4"/>
        <v>17945</v>
      </c>
      <c r="CP7" s="71" t="s">
        <v>283</v>
      </c>
      <c r="CQ7" s="70">
        <f aca="true" t="shared" si="5" ref="CQ7:DF7">SUM(CQ8:CQ27)</f>
        <v>13373478</v>
      </c>
      <c r="CR7" s="70">
        <f t="shared" si="5"/>
        <v>2566118</v>
      </c>
      <c r="CS7" s="70">
        <f t="shared" si="5"/>
        <v>1839512</v>
      </c>
      <c r="CT7" s="70">
        <f t="shared" si="5"/>
        <v>0</v>
      </c>
      <c r="CU7" s="70">
        <f t="shared" si="5"/>
        <v>714198</v>
      </c>
      <c r="CV7" s="70">
        <f t="shared" si="5"/>
        <v>12408</v>
      </c>
      <c r="CW7" s="70">
        <f t="shared" si="5"/>
        <v>4198116</v>
      </c>
      <c r="CX7" s="70">
        <f t="shared" si="5"/>
        <v>145406</v>
      </c>
      <c r="CY7" s="70">
        <f t="shared" si="5"/>
        <v>3940684</v>
      </c>
      <c r="CZ7" s="70">
        <f t="shared" si="5"/>
        <v>112026</v>
      </c>
      <c r="DA7" s="70">
        <f t="shared" si="5"/>
        <v>0</v>
      </c>
      <c r="DB7" s="70">
        <f t="shared" si="5"/>
        <v>6600264</v>
      </c>
      <c r="DC7" s="70">
        <f t="shared" si="5"/>
        <v>381452</v>
      </c>
      <c r="DD7" s="70">
        <f t="shared" si="5"/>
        <v>4080497</v>
      </c>
      <c r="DE7" s="70">
        <f t="shared" si="5"/>
        <v>1237314</v>
      </c>
      <c r="DF7" s="70">
        <f t="shared" si="5"/>
        <v>901001</v>
      </c>
      <c r="DG7" s="71" t="s">
        <v>283</v>
      </c>
      <c r="DH7" s="70">
        <f>SUM(DH8:DH27)</f>
        <v>8980</v>
      </c>
      <c r="DI7" s="70">
        <f>SUM(DI8:DI27)</f>
        <v>3506812</v>
      </c>
      <c r="DJ7" s="70">
        <f>SUM(DJ8:DJ27)</f>
        <v>18055606</v>
      </c>
    </row>
    <row r="8" spans="1:114" s="50" customFormat="1" ht="12" customHeight="1">
      <c r="A8" s="51" t="s">
        <v>284</v>
      </c>
      <c r="B8" s="64" t="s">
        <v>285</v>
      </c>
      <c r="C8" s="51" t="s">
        <v>286</v>
      </c>
      <c r="D8" s="72">
        <f aca="true" t="shared" si="6" ref="D8:D27">SUM(E8,+L8)</f>
        <v>0</v>
      </c>
      <c r="E8" s="72">
        <f aca="true" t="shared" si="7" ref="E8:E27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7">SUM(N8,+U8)</f>
        <v>19413</v>
      </c>
      <c r="N8" s="72">
        <f aca="true" t="shared" si="9" ref="N8:N27">SUM(O8:R8)+T8</f>
        <v>1308</v>
      </c>
      <c r="O8" s="72">
        <v>0</v>
      </c>
      <c r="P8" s="72">
        <v>0</v>
      </c>
      <c r="Q8" s="72">
        <v>0</v>
      </c>
      <c r="R8" s="72">
        <v>1308</v>
      </c>
      <c r="S8" s="72">
        <v>202961</v>
      </c>
      <c r="T8" s="72">
        <v>0</v>
      </c>
      <c r="U8" s="72">
        <v>18105</v>
      </c>
      <c r="V8" s="72">
        <f aca="true" t="shared" si="10" ref="V8:V27">+SUM(D8,M8)</f>
        <v>19413</v>
      </c>
      <c r="W8" s="72">
        <f aca="true" t="shared" si="11" ref="W8:W27">+SUM(E8,N8)</f>
        <v>1308</v>
      </c>
      <c r="X8" s="72">
        <f aca="true" t="shared" si="12" ref="X8:X27">+SUM(F8,O8)</f>
        <v>0</v>
      </c>
      <c r="Y8" s="72">
        <f aca="true" t="shared" si="13" ref="Y8:Y27">+SUM(G8,P8)</f>
        <v>0</v>
      </c>
      <c r="Z8" s="72">
        <f aca="true" t="shared" si="14" ref="Z8:Z27">+SUM(H8,Q8)</f>
        <v>0</v>
      </c>
      <c r="AA8" s="72">
        <f aca="true" t="shared" si="15" ref="AA8:AA27">+SUM(I8,R8)</f>
        <v>1308</v>
      </c>
      <c r="AB8" s="72">
        <f aca="true" t="shared" si="16" ref="AB8:AB27">+SUM(J8,S8)</f>
        <v>202961</v>
      </c>
      <c r="AC8" s="72">
        <f aca="true" t="shared" si="17" ref="AC8:AC27">+SUM(K8,T8)</f>
        <v>0</v>
      </c>
      <c r="AD8" s="72">
        <f aca="true" t="shared" si="18" ref="AD8:AD27">+SUM(L8,U8)</f>
        <v>18105</v>
      </c>
      <c r="AE8" s="72">
        <f aca="true" t="shared" si="19" ref="AE8:AE27">SUM(AF8,+AK8)</f>
        <v>0</v>
      </c>
      <c r="AF8" s="72">
        <f aca="true" t="shared" si="20" ref="AF8:AF27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283</v>
      </c>
      <c r="AM8" s="72">
        <f aca="true" t="shared" si="21" ref="AM8:AM27">SUM(AN8,AS8,AW8,AX8,BD8)</f>
        <v>0</v>
      </c>
      <c r="AN8" s="72">
        <f aca="true" t="shared" si="22" ref="AN8:AN27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7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7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283</v>
      </c>
      <c r="BD8" s="72">
        <v>0</v>
      </c>
      <c r="BE8" s="72">
        <v>0</v>
      </c>
      <c r="BF8" s="72">
        <f aca="true" t="shared" si="25" ref="BF8:BF27">SUM(AE8,+AM8,+BE8)</f>
        <v>0</v>
      </c>
      <c r="BG8" s="72">
        <f aca="true" t="shared" si="26" ref="BG8:BG27">SUM(BH8,+BM8)</f>
        <v>74928</v>
      </c>
      <c r="BH8" s="72">
        <f aca="true" t="shared" si="27" ref="BH8:BH27">SUM(BI8:BL8)</f>
        <v>74928</v>
      </c>
      <c r="BI8" s="72">
        <v>0</v>
      </c>
      <c r="BJ8" s="72">
        <v>74928</v>
      </c>
      <c r="BK8" s="72">
        <v>0</v>
      </c>
      <c r="BL8" s="72">
        <v>0</v>
      </c>
      <c r="BM8" s="72">
        <v>0</v>
      </c>
      <c r="BN8" s="73" t="s">
        <v>283</v>
      </c>
      <c r="BO8" s="72">
        <f aca="true" t="shared" si="28" ref="BO8:BO27">SUM(BP8,BU8,BY8,BZ8,CF8)</f>
        <v>79120</v>
      </c>
      <c r="BP8" s="72">
        <f aca="true" t="shared" si="29" ref="BP8:BP27">SUM(BQ8:BT8)</f>
        <v>30640</v>
      </c>
      <c r="BQ8" s="72">
        <v>30640</v>
      </c>
      <c r="BR8" s="72">
        <v>0</v>
      </c>
      <c r="BS8" s="72">
        <v>0</v>
      </c>
      <c r="BT8" s="72">
        <v>0</v>
      </c>
      <c r="BU8" s="72">
        <f aca="true" t="shared" si="30" ref="BU8:BU27">SUM(BV8:BX8)</f>
        <v>27945</v>
      </c>
      <c r="BV8" s="72">
        <v>0</v>
      </c>
      <c r="BW8" s="72">
        <v>27930</v>
      </c>
      <c r="BX8" s="72">
        <v>15</v>
      </c>
      <c r="BY8" s="72">
        <v>0</v>
      </c>
      <c r="BZ8" s="72">
        <f aca="true" t="shared" si="31" ref="BZ8:BZ27">SUM(CA8:CD8)</f>
        <v>20535</v>
      </c>
      <c r="CA8" s="72">
        <v>0</v>
      </c>
      <c r="CB8" s="72">
        <v>17317</v>
      </c>
      <c r="CC8" s="72">
        <v>712</v>
      </c>
      <c r="CD8" s="72">
        <v>2506</v>
      </c>
      <c r="CE8" s="73" t="s">
        <v>283</v>
      </c>
      <c r="CF8" s="72">
        <v>0</v>
      </c>
      <c r="CG8" s="72">
        <v>68326</v>
      </c>
      <c r="CH8" s="72">
        <f aca="true" t="shared" si="32" ref="CH8:CH27">SUM(BG8,+BO8,+CG8)</f>
        <v>222374</v>
      </c>
      <c r="CI8" s="72">
        <f aca="true" t="shared" si="33" ref="CI8:CI27">SUM(AE8,+BG8)</f>
        <v>74928</v>
      </c>
      <c r="CJ8" s="72">
        <f aca="true" t="shared" si="34" ref="CJ8:CJ27">SUM(AF8,+BH8)</f>
        <v>74928</v>
      </c>
      <c r="CK8" s="72">
        <f aca="true" t="shared" si="35" ref="CK8:CK27">SUM(AG8,+BI8)</f>
        <v>0</v>
      </c>
      <c r="CL8" s="72">
        <f aca="true" t="shared" si="36" ref="CL8:CL27">SUM(AH8,+BJ8)</f>
        <v>74928</v>
      </c>
      <c r="CM8" s="72">
        <f aca="true" t="shared" si="37" ref="CM8:CM27">SUM(AI8,+BK8)</f>
        <v>0</v>
      </c>
      <c r="CN8" s="72">
        <f aca="true" t="shared" si="38" ref="CN8:CN27">SUM(AJ8,+BL8)</f>
        <v>0</v>
      </c>
      <c r="CO8" s="72">
        <f aca="true" t="shared" si="39" ref="CO8:CO27">SUM(AK8,+BM8)</f>
        <v>0</v>
      </c>
      <c r="CP8" s="73" t="s">
        <v>283</v>
      </c>
      <c r="CQ8" s="72">
        <f aca="true" t="shared" si="40" ref="CQ8:CQ27">SUM(AM8,+BO8)</f>
        <v>79120</v>
      </c>
      <c r="CR8" s="72">
        <f aca="true" t="shared" si="41" ref="CR8:CR27">SUM(AN8,+BP8)</f>
        <v>30640</v>
      </c>
      <c r="CS8" s="72">
        <f aca="true" t="shared" si="42" ref="CS8:CS27">SUM(AO8,+BQ8)</f>
        <v>30640</v>
      </c>
      <c r="CT8" s="72">
        <f aca="true" t="shared" si="43" ref="CT8:CT27">SUM(AP8,+BR8)</f>
        <v>0</v>
      </c>
      <c r="CU8" s="72">
        <f aca="true" t="shared" si="44" ref="CU8:CU27">SUM(AQ8,+BS8)</f>
        <v>0</v>
      </c>
      <c r="CV8" s="72">
        <f aca="true" t="shared" si="45" ref="CV8:CV27">SUM(AR8,+BT8)</f>
        <v>0</v>
      </c>
      <c r="CW8" s="72">
        <f aca="true" t="shared" si="46" ref="CW8:CW27">SUM(AS8,+BU8)</f>
        <v>27945</v>
      </c>
      <c r="CX8" s="72">
        <f aca="true" t="shared" si="47" ref="CX8:CX27">SUM(AT8,+BV8)</f>
        <v>0</v>
      </c>
      <c r="CY8" s="72">
        <f aca="true" t="shared" si="48" ref="CY8:CY27">SUM(AU8,+BW8)</f>
        <v>27930</v>
      </c>
      <c r="CZ8" s="72">
        <f aca="true" t="shared" si="49" ref="CZ8:CZ27">SUM(AV8,+BX8)</f>
        <v>15</v>
      </c>
      <c r="DA8" s="72">
        <f aca="true" t="shared" si="50" ref="DA8:DA27">SUM(AW8,+BY8)</f>
        <v>0</v>
      </c>
      <c r="DB8" s="72">
        <f aca="true" t="shared" si="51" ref="DB8:DB27">SUM(AX8,+BZ8)</f>
        <v>20535</v>
      </c>
      <c r="DC8" s="72">
        <f aca="true" t="shared" si="52" ref="DC8:DC27">SUM(AY8,+CA8)</f>
        <v>0</v>
      </c>
      <c r="DD8" s="72">
        <f aca="true" t="shared" si="53" ref="DD8:DD27">SUM(AZ8,+CB8)</f>
        <v>17317</v>
      </c>
      <c r="DE8" s="72">
        <f aca="true" t="shared" si="54" ref="DE8:DE27">SUM(BA8,+CC8)</f>
        <v>712</v>
      </c>
      <c r="DF8" s="72">
        <f aca="true" t="shared" si="55" ref="DF8:DF27">SUM(BB8,+CD8)</f>
        <v>2506</v>
      </c>
      <c r="DG8" s="73" t="s">
        <v>283</v>
      </c>
      <c r="DH8" s="72">
        <f aca="true" t="shared" si="56" ref="DH8:DH27">SUM(BD8,+CF8)</f>
        <v>0</v>
      </c>
      <c r="DI8" s="72">
        <f aca="true" t="shared" si="57" ref="DI8:DI27">SUM(BE8,+CG8)</f>
        <v>68326</v>
      </c>
      <c r="DJ8" s="72">
        <f aca="true" t="shared" si="58" ref="DJ8:DJ27">SUM(BF8,+CH8)</f>
        <v>222374</v>
      </c>
    </row>
    <row r="9" spans="1:114" s="50" customFormat="1" ht="12" customHeight="1">
      <c r="A9" s="51" t="s">
        <v>284</v>
      </c>
      <c r="B9" s="64" t="s">
        <v>287</v>
      </c>
      <c r="C9" s="51" t="s">
        <v>288</v>
      </c>
      <c r="D9" s="72">
        <f t="shared" si="6"/>
        <v>138812</v>
      </c>
      <c r="E9" s="72">
        <f t="shared" si="7"/>
        <v>83039</v>
      </c>
      <c r="F9" s="72">
        <v>0</v>
      </c>
      <c r="G9" s="72">
        <v>0</v>
      </c>
      <c r="H9" s="72">
        <v>0</v>
      </c>
      <c r="I9" s="72">
        <v>83039</v>
      </c>
      <c r="J9" s="72">
        <v>697950</v>
      </c>
      <c r="K9" s="72"/>
      <c r="L9" s="72">
        <v>55773</v>
      </c>
      <c r="M9" s="72">
        <f t="shared" si="8"/>
        <v>25375</v>
      </c>
      <c r="N9" s="72">
        <f t="shared" si="9"/>
        <v>10493</v>
      </c>
      <c r="O9" s="72">
        <v>0</v>
      </c>
      <c r="P9" s="72">
        <v>0</v>
      </c>
      <c r="Q9" s="72">
        <v>0</v>
      </c>
      <c r="R9" s="72">
        <v>10493</v>
      </c>
      <c r="S9" s="72">
        <v>196330</v>
      </c>
      <c r="T9" s="72"/>
      <c r="U9" s="72">
        <v>14882</v>
      </c>
      <c r="V9" s="72">
        <f t="shared" si="10"/>
        <v>164187</v>
      </c>
      <c r="W9" s="72">
        <f t="shared" si="11"/>
        <v>93532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93532</v>
      </c>
      <c r="AB9" s="72">
        <f t="shared" si="16"/>
        <v>894280</v>
      </c>
      <c r="AC9" s="72">
        <f t="shared" si="17"/>
        <v>0</v>
      </c>
      <c r="AD9" s="72">
        <f t="shared" si="18"/>
        <v>70655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283</v>
      </c>
      <c r="AM9" s="72">
        <f t="shared" si="21"/>
        <v>836762</v>
      </c>
      <c r="AN9" s="72">
        <f t="shared" si="22"/>
        <v>99557</v>
      </c>
      <c r="AO9" s="72">
        <v>51019</v>
      </c>
      <c r="AP9" s="72">
        <v>0</v>
      </c>
      <c r="AQ9" s="72">
        <v>48538</v>
      </c>
      <c r="AR9" s="72">
        <v>0</v>
      </c>
      <c r="AS9" s="72">
        <f t="shared" si="23"/>
        <v>287909</v>
      </c>
      <c r="AT9" s="72">
        <v>3031</v>
      </c>
      <c r="AU9" s="72">
        <v>284419</v>
      </c>
      <c r="AV9" s="72">
        <v>459</v>
      </c>
      <c r="AW9" s="72">
        <v>0</v>
      </c>
      <c r="AX9" s="72">
        <f t="shared" si="24"/>
        <v>449296</v>
      </c>
      <c r="AY9" s="72">
        <v>89226</v>
      </c>
      <c r="AZ9" s="72">
        <v>213479</v>
      </c>
      <c r="BA9" s="72">
        <v>142926</v>
      </c>
      <c r="BB9" s="72">
        <v>3665</v>
      </c>
      <c r="BC9" s="73" t="s">
        <v>283</v>
      </c>
      <c r="BD9" s="72">
        <v>0</v>
      </c>
      <c r="BE9" s="72">
        <v>0</v>
      </c>
      <c r="BF9" s="72">
        <f t="shared" si="25"/>
        <v>836762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283</v>
      </c>
      <c r="BO9" s="72">
        <f t="shared" si="28"/>
        <v>221705</v>
      </c>
      <c r="BP9" s="72">
        <f t="shared" si="29"/>
        <v>42230</v>
      </c>
      <c r="BQ9" s="72">
        <v>31808</v>
      </c>
      <c r="BR9" s="72">
        <v>0</v>
      </c>
      <c r="BS9" s="72">
        <v>10422</v>
      </c>
      <c r="BT9" s="72">
        <v>0</v>
      </c>
      <c r="BU9" s="72">
        <f t="shared" si="30"/>
        <v>120649</v>
      </c>
      <c r="BV9" s="72">
        <v>0</v>
      </c>
      <c r="BW9" s="72">
        <v>120649</v>
      </c>
      <c r="BX9" s="72">
        <v>0</v>
      </c>
      <c r="BY9" s="72">
        <v>0</v>
      </c>
      <c r="BZ9" s="72">
        <f t="shared" si="31"/>
        <v>58826</v>
      </c>
      <c r="CA9" s="72">
        <v>0</v>
      </c>
      <c r="CB9" s="72">
        <v>57325</v>
      </c>
      <c r="CC9" s="72">
        <v>1501</v>
      </c>
      <c r="CD9" s="72">
        <v>0</v>
      </c>
      <c r="CE9" s="73" t="s">
        <v>283</v>
      </c>
      <c r="CF9" s="72">
        <v>0</v>
      </c>
      <c r="CG9" s="72">
        <v>0</v>
      </c>
      <c r="CH9" s="72">
        <f t="shared" si="32"/>
        <v>221705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283</v>
      </c>
      <c r="CQ9" s="72">
        <f t="shared" si="40"/>
        <v>1058467</v>
      </c>
      <c r="CR9" s="72">
        <f t="shared" si="41"/>
        <v>141787</v>
      </c>
      <c r="CS9" s="72">
        <f t="shared" si="42"/>
        <v>82827</v>
      </c>
      <c r="CT9" s="72">
        <f t="shared" si="43"/>
        <v>0</v>
      </c>
      <c r="CU9" s="72">
        <f t="shared" si="44"/>
        <v>58960</v>
      </c>
      <c r="CV9" s="72">
        <f t="shared" si="45"/>
        <v>0</v>
      </c>
      <c r="CW9" s="72">
        <f t="shared" si="46"/>
        <v>408558</v>
      </c>
      <c r="CX9" s="72">
        <f t="shared" si="47"/>
        <v>3031</v>
      </c>
      <c r="CY9" s="72">
        <f t="shared" si="48"/>
        <v>405068</v>
      </c>
      <c r="CZ9" s="72">
        <f t="shared" si="49"/>
        <v>459</v>
      </c>
      <c r="DA9" s="72">
        <f t="shared" si="50"/>
        <v>0</v>
      </c>
      <c r="DB9" s="72">
        <f t="shared" si="51"/>
        <v>508122</v>
      </c>
      <c r="DC9" s="72">
        <f t="shared" si="52"/>
        <v>89226</v>
      </c>
      <c r="DD9" s="72">
        <f t="shared" si="53"/>
        <v>270804</v>
      </c>
      <c r="DE9" s="72">
        <f t="shared" si="54"/>
        <v>144427</v>
      </c>
      <c r="DF9" s="72">
        <f t="shared" si="55"/>
        <v>3665</v>
      </c>
      <c r="DG9" s="73" t="s">
        <v>283</v>
      </c>
      <c r="DH9" s="72">
        <f t="shared" si="56"/>
        <v>0</v>
      </c>
      <c r="DI9" s="72">
        <f t="shared" si="57"/>
        <v>0</v>
      </c>
      <c r="DJ9" s="72">
        <f t="shared" si="58"/>
        <v>1058467</v>
      </c>
    </row>
    <row r="10" spans="1:114" s="50" customFormat="1" ht="12" customHeight="1">
      <c r="A10" s="51" t="s">
        <v>284</v>
      </c>
      <c r="B10" s="64" t="s">
        <v>289</v>
      </c>
      <c r="C10" s="51" t="s">
        <v>290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34507</v>
      </c>
      <c r="N10" s="72">
        <f t="shared" si="9"/>
        <v>34507</v>
      </c>
      <c r="O10" s="72">
        <v>0</v>
      </c>
      <c r="P10" s="72">
        <v>0</v>
      </c>
      <c r="Q10" s="72">
        <v>0</v>
      </c>
      <c r="R10" s="72">
        <v>12247</v>
      </c>
      <c r="S10" s="72">
        <v>319983</v>
      </c>
      <c r="T10" s="72">
        <v>22260</v>
      </c>
      <c r="U10" s="72">
        <v>0</v>
      </c>
      <c r="V10" s="72">
        <f t="shared" si="10"/>
        <v>34507</v>
      </c>
      <c r="W10" s="72">
        <f t="shared" si="11"/>
        <v>34507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12247</v>
      </c>
      <c r="AB10" s="72">
        <f t="shared" si="16"/>
        <v>319983</v>
      </c>
      <c r="AC10" s="72">
        <f t="shared" si="17"/>
        <v>22260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283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283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283</v>
      </c>
      <c r="BO10" s="72">
        <f t="shared" si="28"/>
        <v>325740</v>
      </c>
      <c r="BP10" s="72">
        <f t="shared" si="29"/>
        <v>134947</v>
      </c>
      <c r="BQ10" s="72">
        <v>109577</v>
      </c>
      <c r="BR10" s="72">
        <v>0</v>
      </c>
      <c r="BS10" s="72">
        <v>25370</v>
      </c>
      <c r="BT10" s="72">
        <v>0</v>
      </c>
      <c r="BU10" s="72">
        <f t="shared" si="30"/>
        <v>185988</v>
      </c>
      <c r="BV10" s="72">
        <v>730</v>
      </c>
      <c r="BW10" s="72">
        <v>185258</v>
      </c>
      <c r="BX10" s="72">
        <v>0</v>
      </c>
      <c r="BY10" s="72">
        <v>0</v>
      </c>
      <c r="BZ10" s="72">
        <f t="shared" si="31"/>
        <v>4805</v>
      </c>
      <c r="CA10" s="72">
        <v>0</v>
      </c>
      <c r="CB10" s="72">
        <v>0</v>
      </c>
      <c r="CC10" s="72">
        <v>0</v>
      </c>
      <c r="CD10" s="72">
        <v>4805</v>
      </c>
      <c r="CE10" s="73" t="s">
        <v>283</v>
      </c>
      <c r="CF10" s="72">
        <v>0</v>
      </c>
      <c r="CG10" s="72">
        <v>28750</v>
      </c>
      <c r="CH10" s="72">
        <f t="shared" si="32"/>
        <v>354490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283</v>
      </c>
      <c r="CQ10" s="72">
        <f t="shared" si="40"/>
        <v>325740</v>
      </c>
      <c r="CR10" s="72">
        <f t="shared" si="41"/>
        <v>134947</v>
      </c>
      <c r="CS10" s="72">
        <f t="shared" si="42"/>
        <v>109577</v>
      </c>
      <c r="CT10" s="72">
        <f t="shared" si="43"/>
        <v>0</v>
      </c>
      <c r="CU10" s="72">
        <f t="shared" si="44"/>
        <v>25370</v>
      </c>
      <c r="CV10" s="72">
        <f t="shared" si="45"/>
        <v>0</v>
      </c>
      <c r="CW10" s="72">
        <f t="shared" si="46"/>
        <v>185988</v>
      </c>
      <c r="CX10" s="72">
        <f t="shared" si="47"/>
        <v>730</v>
      </c>
      <c r="CY10" s="72">
        <f t="shared" si="48"/>
        <v>185258</v>
      </c>
      <c r="CZ10" s="72">
        <f t="shared" si="49"/>
        <v>0</v>
      </c>
      <c r="DA10" s="72">
        <f t="shared" si="50"/>
        <v>0</v>
      </c>
      <c r="DB10" s="72">
        <f t="shared" si="51"/>
        <v>4805</v>
      </c>
      <c r="DC10" s="72">
        <f t="shared" si="52"/>
        <v>0</v>
      </c>
      <c r="DD10" s="72">
        <f t="shared" si="53"/>
        <v>0</v>
      </c>
      <c r="DE10" s="72">
        <f t="shared" si="54"/>
        <v>0</v>
      </c>
      <c r="DF10" s="72">
        <f t="shared" si="55"/>
        <v>4805</v>
      </c>
      <c r="DG10" s="73" t="s">
        <v>283</v>
      </c>
      <c r="DH10" s="72">
        <f t="shared" si="56"/>
        <v>0</v>
      </c>
      <c r="DI10" s="72">
        <f t="shared" si="57"/>
        <v>28750</v>
      </c>
      <c r="DJ10" s="72">
        <f t="shared" si="58"/>
        <v>354490</v>
      </c>
    </row>
    <row r="11" spans="1:114" s="50" customFormat="1" ht="12" customHeight="1">
      <c r="A11" s="51" t="s">
        <v>284</v>
      </c>
      <c r="B11" s="64" t="s">
        <v>291</v>
      </c>
      <c r="C11" s="51" t="s">
        <v>292</v>
      </c>
      <c r="D11" s="72">
        <f t="shared" si="6"/>
        <v>215089</v>
      </c>
      <c r="E11" s="72">
        <f t="shared" si="7"/>
        <v>144308</v>
      </c>
      <c r="F11" s="72">
        <v>0</v>
      </c>
      <c r="G11" s="72">
        <v>0</v>
      </c>
      <c r="H11" s="72">
        <v>0</v>
      </c>
      <c r="I11" s="72">
        <v>144308</v>
      </c>
      <c r="J11" s="72">
        <v>859901</v>
      </c>
      <c r="K11" s="72">
        <v>0</v>
      </c>
      <c r="L11" s="72">
        <v>70781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215089</v>
      </c>
      <c r="W11" s="72">
        <f t="shared" si="11"/>
        <v>144308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144308</v>
      </c>
      <c r="AB11" s="72">
        <f t="shared" si="16"/>
        <v>859901</v>
      </c>
      <c r="AC11" s="72">
        <f t="shared" si="17"/>
        <v>0</v>
      </c>
      <c r="AD11" s="72">
        <f t="shared" si="18"/>
        <v>70781</v>
      </c>
      <c r="AE11" s="72">
        <f t="shared" si="19"/>
        <v>99698</v>
      </c>
      <c r="AF11" s="72">
        <f t="shared" si="20"/>
        <v>99698</v>
      </c>
      <c r="AG11" s="72">
        <v>0</v>
      </c>
      <c r="AH11" s="72">
        <v>99698</v>
      </c>
      <c r="AI11" s="72">
        <v>0</v>
      </c>
      <c r="AJ11" s="72">
        <v>0</v>
      </c>
      <c r="AK11" s="72">
        <v>0</v>
      </c>
      <c r="AL11" s="73" t="s">
        <v>283</v>
      </c>
      <c r="AM11" s="72">
        <f t="shared" si="21"/>
        <v>943482</v>
      </c>
      <c r="AN11" s="72">
        <f t="shared" si="22"/>
        <v>169155</v>
      </c>
      <c r="AO11" s="72">
        <v>169155</v>
      </c>
      <c r="AP11" s="72">
        <v>0</v>
      </c>
      <c r="AQ11" s="72">
        <v>0</v>
      </c>
      <c r="AR11" s="72">
        <v>0</v>
      </c>
      <c r="AS11" s="72">
        <f t="shared" si="23"/>
        <v>264794</v>
      </c>
      <c r="AT11" s="72">
        <v>0</v>
      </c>
      <c r="AU11" s="72">
        <v>261270</v>
      </c>
      <c r="AV11" s="72">
        <v>3524</v>
      </c>
      <c r="AW11" s="72">
        <v>0</v>
      </c>
      <c r="AX11" s="72">
        <f t="shared" si="24"/>
        <v>509533</v>
      </c>
      <c r="AY11" s="72">
        <v>0</v>
      </c>
      <c r="AZ11" s="72">
        <v>280350</v>
      </c>
      <c r="BA11" s="72">
        <v>0</v>
      </c>
      <c r="BB11" s="72">
        <v>229183</v>
      </c>
      <c r="BC11" s="73" t="s">
        <v>283</v>
      </c>
      <c r="BD11" s="72">
        <v>0</v>
      </c>
      <c r="BE11" s="72">
        <v>31810</v>
      </c>
      <c r="BF11" s="72">
        <f t="shared" si="25"/>
        <v>1074990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283</v>
      </c>
      <c r="BO11" s="72">
        <f t="shared" si="28"/>
        <v>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283</v>
      </c>
      <c r="CF11" s="72">
        <v>0</v>
      </c>
      <c r="CG11" s="72">
        <v>0</v>
      </c>
      <c r="CH11" s="72">
        <f t="shared" si="32"/>
        <v>0</v>
      </c>
      <c r="CI11" s="72">
        <f t="shared" si="33"/>
        <v>99698</v>
      </c>
      <c r="CJ11" s="72">
        <f t="shared" si="34"/>
        <v>99698</v>
      </c>
      <c r="CK11" s="72">
        <f t="shared" si="35"/>
        <v>0</v>
      </c>
      <c r="CL11" s="72">
        <f t="shared" si="36"/>
        <v>99698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283</v>
      </c>
      <c r="CQ11" s="72">
        <f t="shared" si="40"/>
        <v>943482</v>
      </c>
      <c r="CR11" s="72">
        <f t="shared" si="41"/>
        <v>169155</v>
      </c>
      <c r="CS11" s="72">
        <f t="shared" si="42"/>
        <v>169155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264794</v>
      </c>
      <c r="CX11" s="72">
        <f t="shared" si="47"/>
        <v>0</v>
      </c>
      <c r="CY11" s="72">
        <f t="shared" si="48"/>
        <v>261270</v>
      </c>
      <c r="CZ11" s="72">
        <f t="shared" si="49"/>
        <v>3524</v>
      </c>
      <c r="DA11" s="72">
        <f t="shared" si="50"/>
        <v>0</v>
      </c>
      <c r="DB11" s="72">
        <f t="shared" si="51"/>
        <v>509533</v>
      </c>
      <c r="DC11" s="72">
        <f t="shared" si="52"/>
        <v>0</v>
      </c>
      <c r="DD11" s="72">
        <f t="shared" si="53"/>
        <v>280350</v>
      </c>
      <c r="DE11" s="72">
        <f t="shared" si="54"/>
        <v>0</v>
      </c>
      <c r="DF11" s="72">
        <f t="shared" si="55"/>
        <v>229183</v>
      </c>
      <c r="DG11" s="73" t="s">
        <v>283</v>
      </c>
      <c r="DH11" s="72">
        <f t="shared" si="56"/>
        <v>0</v>
      </c>
      <c r="DI11" s="72">
        <f t="shared" si="57"/>
        <v>31810</v>
      </c>
      <c r="DJ11" s="72">
        <f t="shared" si="58"/>
        <v>1074990</v>
      </c>
    </row>
    <row r="12" spans="1:114" s="50" customFormat="1" ht="12" customHeight="1">
      <c r="A12" s="53" t="s">
        <v>284</v>
      </c>
      <c r="B12" s="54" t="s">
        <v>293</v>
      </c>
      <c r="C12" s="53" t="s">
        <v>294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62975</v>
      </c>
      <c r="N12" s="74">
        <f t="shared" si="9"/>
        <v>32260</v>
      </c>
      <c r="O12" s="74">
        <v>0</v>
      </c>
      <c r="P12" s="74">
        <v>0</v>
      </c>
      <c r="Q12" s="74">
        <v>0</v>
      </c>
      <c r="R12" s="74">
        <v>30411</v>
      </c>
      <c r="S12" s="74">
        <v>522507</v>
      </c>
      <c r="T12" s="74">
        <v>1849</v>
      </c>
      <c r="U12" s="74">
        <v>30715</v>
      </c>
      <c r="V12" s="74">
        <f t="shared" si="10"/>
        <v>62975</v>
      </c>
      <c r="W12" s="74">
        <f t="shared" si="11"/>
        <v>32260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30411</v>
      </c>
      <c r="AB12" s="74">
        <f t="shared" si="16"/>
        <v>522507</v>
      </c>
      <c r="AC12" s="74">
        <f t="shared" si="17"/>
        <v>1849</v>
      </c>
      <c r="AD12" s="74">
        <f t="shared" si="18"/>
        <v>30715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283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283</v>
      </c>
      <c r="BD12" s="74">
        <v>0</v>
      </c>
      <c r="BE12" s="74">
        <v>0</v>
      </c>
      <c r="BF12" s="74">
        <f t="shared" si="25"/>
        <v>0</v>
      </c>
      <c r="BG12" s="74">
        <f t="shared" si="26"/>
        <v>1134</v>
      </c>
      <c r="BH12" s="74">
        <f t="shared" si="27"/>
        <v>1134</v>
      </c>
      <c r="BI12" s="74">
        <v>0</v>
      </c>
      <c r="BJ12" s="74">
        <v>0</v>
      </c>
      <c r="BK12" s="74">
        <v>0</v>
      </c>
      <c r="BL12" s="74">
        <v>1134</v>
      </c>
      <c r="BM12" s="74">
        <v>0</v>
      </c>
      <c r="BN12" s="75" t="s">
        <v>283</v>
      </c>
      <c r="BO12" s="74">
        <f t="shared" si="28"/>
        <v>485409</v>
      </c>
      <c r="BP12" s="74">
        <f t="shared" si="29"/>
        <v>202792</v>
      </c>
      <c r="BQ12" s="74">
        <v>202792</v>
      </c>
      <c r="BR12" s="74">
        <v>0</v>
      </c>
      <c r="BS12" s="74">
        <v>0</v>
      </c>
      <c r="BT12" s="74">
        <v>0</v>
      </c>
      <c r="BU12" s="74">
        <f t="shared" si="30"/>
        <v>259216</v>
      </c>
      <c r="BV12" s="74">
        <v>0</v>
      </c>
      <c r="BW12" s="74">
        <v>259216</v>
      </c>
      <c r="BX12" s="74">
        <v>0</v>
      </c>
      <c r="BY12" s="74">
        <v>0</v>
      </c>
      <c r="BZ12" s="74">
        <f t="shared" si="31"/>
        <v>23401</v>
      </c>
      <c r="CA12" s="74">
        <v>0</v>
      </c>
      <c r="CB12" s="74">
        <v>23401</v>
      </c>
      <c r="CC12" s="74">
        <v>0</v>
      </c>
      <c r="CD12" s="74">
        <v>0</v>
      </c>
      <c r="CE12" s="75" t="s">
        <v>283</v>
      </c>
      <c r="CF12" s="74">
        <v>0</v>
      </c>
      <c r="CG12" s="74">
        <v>98939</v>
      </c>
      <c r="CH12" s="74">
        <f t="shared" si="32"/>
        <v>585482</v>
      </c>
      <c r="CI12" s="74">
        <f t="shared" si="33"/>
        <v>1134</v>
      </c>
      <c r="CJ12" s="74">
        <f t="shared" si="34"/>
        <v>1134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1134</v>
      </c>
      <c r="CO12" s="74">
        <f t="shared" si="39"/>
        <v>0</v>
      </c>
      <c r="CP12" s="75" t="s">
        <v>283</v>
      </c>
      <c r="CQ12" s="74">
        <f t="shared" si="40"/>
        <v>485409</v>
      </c>
      <c r="CR12" s="74">
        <f t="shared" si="41"/>
        <v>202792</v>
      </c>
      <c r="CS12" s="74">
        <f t="shared" si="42"/>
        <v>202792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259216</v>
      </c>
      <c r="CX12" s="74">
        <f t="shared" si="47"/>
        <v>0</v>
      </c>
      <c r="CY12" s="74">
        <f t="shared" si="48"/>
        <v>259216</v>
      </c>
      <c r="CZ12" s="74">
        <f t="shared" si="49"/>
        <v>0</v>
      </c>
      <c r="DA12" s="74">
        <f t="shared" si="50"/>
        <v>0</v>
      </c>
      <c r="DB12" s="74">
        <f t="shared" si="51"/>
        <v>23401</v>
      </c>
      <c r="DC12" s="74">
        <f t="shared" si="52"/>
        <v>0</v>
      </c>
      <c r="DD12" s="74">
        <f t="shared" si="53"/>
        <v>23401</v>
      </c>
      <c r="DE12" s="74">
        <f t="shared" si="54"/>
        <v>0</v>
      </c>
      <c r="DF12" s="74">
        <f t="shared" si="55"/>
        <v>0</v>
      </c>
      <c r="DG12" s="75" t="s">
        <v>283</v>
      </c>
      <c r="DH12" s="74">
        <f t="shared" si="56"/>
        <v>0</v>
      </c>
      <c r="DI12" s="74">
        <f t="shared" si="57"/>
        <v>98939</v>
      </c>
      <c r="DJ12" s="74">
        <f t="shared" si="58"/>
        <v>585482</v>
      </c>
    </row>
    <row r="13" spans="1:114" s="50" customFormat="1" ht="12" customHeight="1">
      <c r="A13" s="53" t="s">
        <v>284</v>
      </c>
      <c r="B13" s="54" t="s">
        <v>295</v>
      </c>
      <c r="C13" s="53" t="s">
        <v>296</v>
      </c>
      <c r="D13" s="74">
        <f t="shared" si="6"/>
        <v>322717</v>
      </c>
      <c r="E13" s="74">
        <f t="shared" si="7"/>
        <v>301895</v>
      </c>
      <c r="F13" s="74">
        <v>0</v>
      </c>
      <c r="G13" s="74">
        <v>0</v>
      </c>
      <c r="H13" s="74">
        <v>0</v>
      </c>
      <c r="I13" s="74">
        <v>207240</v>
      </c>
      <c r="J13" s="74">
        <v>814853</v>
      </c>
      <c r="K13" s="74">
        <v>94655</v>
      </c>
      <c r="L13" s="74">
        <v>20822</v>
      </c>
      <c r="M13" s="74">
        <f t="shared" si="8"/>
        <v>48676</v>
      </c>
      <c r="N13" s="74">
        <f t="shared" si="9"/>
        <v>32814</v>
      </c>
      <c r="O13" s="74">
        <v>0</v>
      </c>
      <c r="P13" s="74">
        <v>0</v>
      </c>
      <c r="Q13" s="74">
        <v>0</v>
      </c>
      <c r="R13" s="74">
        <v>32497</v>
      </c>
      <c r="S13" s="74">
        <v>170416</v>
      </c>
      <c r="T13" s="74">
        <v>317</v>
      </c>
      <c r="U13" s="74">
        <v>15862</v>
      </c>
      <c r="V13" s="74">
        <f t="shared" si="10"/>
        <v>371393</v>
      </c>
      <c r="W13" s="74">
        <f t="shared" si="11"/>
        <v>334709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239737</v>
      </c>
      <c r="AB13" s="74">
        <f t="shared" si="16"/>
        <v>985269</v>
      </c>
      <c r="AC13" s="74">
        <f t="shared" si="17"/>
        <v>94972</v>
      </c>
      <c r="AD13" s="74">
        <f t="shared" si="18"/>
        <v>36684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283</v>
      </c>
      <c r="AM13" s="74">
        <f t="shared" si="21"/>
        <v>769187</v>
      </c>
      <c r="AN13" s="74">
        <f t="shared" si="22"/>
        <v>292636</v>
      </c>
      <c r="AO13" s="74">
        <v>234190</v>
      </c>
      <c r="AP13" s="74">
        <v>0</v>
      </c>
      <c r="AQ13" s="74">
        <v>58446</v>
      </c>
      <c r="AR13" s="74">
        <v>0</v>
      </c>
      <c r="AS13" s="74">
        <f t="shared" si="23"/>
        <v>229753</v>
      </c>
      <c r="AT13" s="74">
        <v>0</v>
      </c>
      <c r="AU13" s="74">
        <v>204228</v>
      </c>
      <c r="AV13" s="74">
        <v>25525</v>
      </c>
      <c r="AW13" s="74">
        <v>0</v>
      </c>
      <c r="AX13" s="74">
        <f t="shared" si="24"/>
        <v>246798</v>
      </c>
      <c r="AY13" s="74">
        <v>0</v>
      </c>
      <c r="AZ13" s="74">
        <v>242036</v>
      </c>
      <c r="BA13" s="74">
        <v>4762</v>
      </c>
      <c r="BB13" s="74">
        <v>0</v>
      </c>
      <c r="BC13" s="75" t="s">
        <v>283</v>
      </c>
      <c r="BD13" s="74">
        <v>0</v>
      </c>
      <c r="BE13" s="74">
        <v>368383</v>
      </c>
      <c r="BF13" s="74">
        <f t="shared" si="25"/>
        <v>1137570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283</v>
      </c>
      <c r="BO13" s="74">
        <f t="shared" si="28"/>
        <v>179390</v>
      </c>
      <c r="BP13" s="74">
        <f t="shared" si="29"/>
        <v>70587</v>
      </c>
      <c r="BQ13" s="74">
        <v>50189</v>
      </c>
      <c r="BR13" s="74">
        <v>0</v>
      </c>
      <c r="BS13" s="74">
        <v>20398</v>
      </c>
      <c r="BT13" s="74">
        <v>0</v>
      </c>
      <c r="BU13" s="74">
        <f t="shared" si="30"/>
        <v>101116</v>
      </c>
      <c r="BV13" s="74">
        <v>0</v>
      </c>
      <c r="BW13" s="74">
        <v>101116</v>
      </c>
      <c r="BX13" s="74">
        <v>0</v>
      </c>
      <c r="BY13" s="74">
        <v>0</v>
      </c>
      <c r="BZ13" s="74">
        <f t="shared" si="31"/>
        <v>7687</v>
      </c>
      <c r="CA13" s="74">
        <v>0</v>
      </c>
      <c r="CB13" s="74">
        <v>7687</v>
      </c>
      <c r="CC13" s="74">
        <v>0</v>
      </c>
      <c r="CD13" s="74">
        <v>0</v>
      </c>
      <c r="CE13" s="75" t="s">
        <v>283</v>
      </c>
      <c r="CF13" s="74">
        <v>0</v>
      </c>
      <c r="CG13" s="74">
        <v>39702</v>
      </c>
      <c r="CH13" s="74">
        <f t="shared" si="32"/>
        <v>219092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283</v>
      </c>
      <c r="CQ13" s="74">
        <f t="shared" si="40"/>
        <v>948577</v>
      </c>
      <c r="CR13" s="74">
        <f t="shared" si="41"/>
        <v>363223</v>
      </c>
      <c r="CS13" s="74">
        <f t="shared" si="42"/>
        <v>284379</v>
      </c>
      <c r="CT13" s="74">
        <f t="shared" si="43"/>
        <v>0</v>
      </c>
      <c r="CU13" s="74">
        <f t="shared" si="44"/>
        <v>78844</v>
      </c>
      <c r="CV13" s="74">
        <f t="shared" si="45"/>
        <v>0</v>
      </c>
      <c r="CW13" s="74">
        <f t="shared" si="46"/>
        <v>330869</v>
      </c>
      <c r="CX13" s="74">
        <f t="shared" si="47"/>
        <v>0</v>
      </c>
      <c r="CY13" s="74">
        <f t="shared" si="48"/>
        <v>305344</v>
      </c>
      <c r="CZ13" s="74">
        <f t="shared" si="49"/>
        <v>25525</v>
      </c>
      <c r="DA13" s="74">
        <f t="shared" si="50"/>
        <v>0</v>
      </c>
      <c r="DB13" s="74">
        <f t="shared" si="51"/>
        <v>254485</v>
      </c>
      <c r="DC13" s="74">
        <f t="shared" si="52"/>
        <v>0</v>
      </c>
      <c r="DD13" s="74">
        <f t="shared" si="53"/>
        <v>249723</v>
      </c>
      <c r="DE13" s="74">
        <f t="shared" si="54"/>
        <v>4762</v>
      </c>
      <c r="DF13" s="74">
        <f t="shared" si="55"/>
        <v>0</v>
      </c>
      <c r="DG13" s="75" t="s">
        <v>283</v>
      </c>
      <c r="DH13" s="74">
        <f t="shared" si="56"/>
        <v>0</v>
      </c>
      <c r="DI13" s="74">
        <f t="shared" si="57"/>
        <v>408085</v>
      </c>
      <c r="DJ13" s="74">
        <f t="shared" si="58"/>
        <v>1356662</v>
      </c>
    </row>
    <row r="14" spans="1:114" s="50" customFormat="1" ht="12" customHeight="1">
      <c r="A14" s="53" t="s">
        <v>284</v>
      </c>
      <c r="B14" s="54" t="s">
        <v>297</v>
      </c>
      <c r="C14" s="53" t="s">
        <v>298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19274</v>
      </c>
      <c r="N14" s="74">
        <f t="shared" si="9"/>
        <v>9914</v>
      </c>
      <c r="O14" s="74">
        <v>0</v>
      </c>
      <c r="P14" s="74">
        <v>0</v>
      </c>
      <c r="Q14" s="74">
        <v>0</v>
      </c>
      <c r="R14" s="74">
        <v>9669</v>
      </c>
      <c r="S14" s="74">
        <v>209802</v>
      </c>
      <c r="T14" s="74">
        <v>245</v>
      </c>
      <c r="U14" s="74">
        <v>9360</v>
      </c>
      <c r="V14" s="74">
        <f t="shared" si="10"/>
        <v>19274</v>
      </c>
      <c r="W14" s="74">
        <f t="shared" si="11"/>
        <v>9914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9669</v>
      </c>
      <c r="AB14" s="74">
        <f t="shared" si="16"/>
        <v>209802</v>
      </c>
      <c r="AC14" s="74">
        <f t="shared" si="17"/>
        <v>245</v>
      </c>
      <c r="AD14" s="74">
        <f t="shared" si="18"/>
        <v>9360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283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283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283</v>
      </c>
      <c r="BO14" s="74">
        <f t="shared" si="28"/>
        <v>208745</v>
      </c>
      <c r="BP14" s="74">
        <f t="shared" si="29"/>
        <v>74439</v>
      </c>
      <c r="BQ14" s="74">
        <v>39064</v>
      </c>
      <c r="BR14" s="74">
        <v>0</v>
      </c>
      <c r="BS14" s="74">
        <v>35375</v>
      </c>
      <c r="BT14" s="74">
        <v>0</v>
      </c>
      <c r="BU14" s="74">
        <f t="shared" si="30"/>
        <v>125043</v>
      </c>
      <c r="BV14" s="74">
        <v>0</v>
      </c>
      <c r="BW14" s="74">
        <v>125043</v>
      </c>
      <c r="BX14" s="74">
        <v>0</v>
      </c>
      <c r="BY14" s="74">
        <v>0</v>
      </c>
      <c r="BZ14" s="74">
        <f t="shared" si="31"/>
        <v>8440</v>
      </c>
      <c r="CA14" s="74">
        <v>0</v>
      </c>
      <c r="CB14" s="74">
        <v>595</v>
      </c>
      <c r="CC14" s="74">
        <v>0</v>
      </c>
      <c r="CD14" s="74">
        <v>7845</v>
      </c>
      <c r="CE14" s="75" t="s">
        <v>283</v>
      </c>
      <c r="CF14" s="74">
        <v>823</v>
      </c>
      <c r="CG14" s="74">
        <v>20331</v>
      </c>
      <c r="CH14" s="74">
        <f t="shared" si="32"/>
        <v>229076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283</v>
      </c>
      <c r="CQ14" s="74">
        <f t="shared" si="40"/>
        <v>208745</v>
      </c>
      <c r="CR14" s="74">
        <f t="shared" si="41"/>
        <v>74439</v>
      </c>
      <c r="CS14" s="74">
        <f t="shared" si="42"/>
        <v>39064</v>
      </c>
      <c r="CT14" s="74">
        <f t="shared" si="43"/>
        <v>0</v>
      </c>
      <c r="CU14" s="74">
        <f t="shared" si="44"/>
        <v>35375</v>
      </c>
      <c r="CV14" s="74">
        <f t="shared" si="45"/>
        <v>0</v>
      </c>
      <c r="CW14" s="74">
        <f t="shared" si="46"/>
        <v>125043</v>
      </c>
      <c r="CX14" s="74">
        <f t="shared" si="47"/>
        <v>0</v>
      </c>
      <c r="CY14" s="74">
        <f t="shared" si="48"/>
        <v>125043</v>
      </c>
      <c r="CZ14" s="74">
        <f t="shared" si="49"/>
        <v>0</v>
      </c>
      <c r="DA14" s="74">
        <f t="shared" si="50"/>
        <v>0</v>
      </c>
      <c r="DB14" s="74">
        <f t="shared" si="51"/>
        <v>8440</v>
      </c>
      <c r="DC14" s="74">
        <f t="shared" si="52"/>
        <v>0</v>
      </c>
      <c r="DD14" s="74">
        <f t="shared" si="53"/>
        <v>595</v>
      </c>
      <c r="DE14" s="74">
        <f t="shared" si="54"/>
        <v>0</v>
      </c>
      <c r="DF14" s="74">
        <f t="shared" si="55"/>
        <v>7845</v>
      </c>
      <c r="DG14" s="75" t="s">
        <v>283</v>
      </c>
      <c r="DH14" s="74">
        <f t="shared" si="56"/>
        <v>823</v>
      </c>
      <c r="DI14" s="74">
        <f t="shared" si="57"/>
        <v>20331</v>
      </c>
      <c r="DJ14" s="74">
        <f t="shared" si="58"/>
        <v>229076</v>
      </c>
    </row>
    <row r="15" spans="1:114" s="50" customFormat="1" ht="12" customHeight="1">
      <c r="A15" s="53" t="s">
        <v>284</v>
      </c>
      <c r="B15" s="54" t="s">
        <v>299</v>
      </c>
      <c r="C15" s="53" t="s">
        <v>300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41495</v>
      </c>
      <c r="N15" s="74">
        <f t="shared" si="9"/>
        <v>6107</v>
      </c>
      <c r="O15" s="74">
        <v>0</v>
      </c>
      <c r="P15" s="74">
        <v>0</v>
      </c>
      <c r="Q15" s="74">
        <v>0</v>
      </c>
      <c r="R15" s="74">
        <v>6107</v>
      </c>
      <c r="S15" s="74">
        <v>251057</v>
      </c>
      <c r="T15" s="74">
        <v>0</v>
      </c>
      <c r="U15" s="74">
        <v>35388</v>
      </c>
      <c r="V15" s="74">
        <f t="shared" si="10"/>
        <v>41495</v>
      </c>
      <c r="W15" s="74">
        <f t="shared" si="11"/>
        <v>6107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6107</v>
      </c>
      <c r="AB15" s="74">
        <f t="shared" si="16"/>
        <v>251057</v>
      </c>
      <c r="AC15" s="74">
        <f t="shared" si="17"/>
        <v>0</v>
      </c>
      <c r="AD15" s="74">
        <f t="shared" si="18"/>
        <v>35388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283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283</v>
      </c>
      <c r="BD15" s="74">
        <v>0</v>
      </c>
      <c r="BE15" s="74">
        <v>0</v>
      </c>
      <c r="BF15" s="74">
        <f t="shared" si="25"/>
        <v>0</v>
      </c>
      <c r="BG15" s="74">
        <f t="shared" si="26"/>
        <v>3864</v>
      </c>
      <c r="BH15" s="74">
        <f t="shared" si="27"/>
        <v>3864</v>
      </c>
      <c r="BI15" s="74">
        <v>0</v>
      </c>
      <c r="BJ15" s="74">
        <v>3864</v>
      </c>
      <c r="BK15" s="74">
        <v>0</v>
      </c>
      <c r="BL15" s="74">
        <v>0</v>
      </c>
      <c r="BM15" s="74">
        <v>0</v>
      </c>
      <c r="BN15" s="75" t="s">
        <v>283</v>
      </c>
      <c r="BO15" s="74">
        <f t="shared" si="28"/>
        <v>231675</v>
      </c>
      <c r="BP15" s="74">
        <f t="shared" si="29"/>
        <v>112796</v>
      </c>
      <c r="BQ15" s="74">
        <v>38159</v>
      </c>
      <c r="BR15" s="74">
        <v>0</v>
      </c>
      <c r="BS15" s="74">
        <v>74637</v>
      </c>
      <c r="BT15" s="74">
        <v>0</v>
      </c>
      <c r="BU15" s="74">
        <f t="shared" si="30"/>
        <v>111910</v>
      </c>
      <c r="BV15" s="74">
        <v>0</v>
      </c>
      <c r="BW15" s="74">
        <v>111910</v>
      </c>
      <c r="BX15" s="74">
        <v>0</v>
      </c>
      <c r="BY15" s="74">
        <v>0</v>
      </c>
      <c r="BZ15" s="74">
        <f t="shared" si="31"/>
        <v>6969</v>
      </c>
      <c r="CA15" s="74">
        <v>0</v>
      </c>
      <c r="CB15" s="74">
        <v>6969</v>
      </c>
      <c r="CC15" s="74">
        <v>0</v>
      </c>
      <c r="CD15" s="74">
        <v>0</v>
      </c>
      <c r="CE15" s="75" t="s">
        <v>283</v>
      </c>
      <c r="CF15" s="74">
        <v>0</v>
      </c>
      <c r="CG15" s="74">
        <v>57013</v>
      </c>
      <c r="CH15" s="74">
        <f t="shared" si="32"/>
        <v>292552</v>
      </c>
      <c r="CI15" s="74">
        <f t="shared" si="33"/>
        <v>3864</v>
      </c>
      <c r="CJ15" s="74">
        <f t="shared" si="34"/>
        <v>3864</v>
      </c>
      <c r="CK15" s="74">
        <f t="shared" si="35"/>
        <v>0</v>
      </c>
      <c r="CL15" s="74">
        <f t="shared" si="36"/>
        <v>3864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283</v>
      </c>
      <c r="CQ15" s="74">
        <f t="shared" si="40"/>
        <v>231675</v>
      </c>
      <c r="CR15" s="74">
        <f t="shared" si="41"/>
        <v>112796</v>
      </c>
      <c r="CS15" s="74">
        <f t="shared" si="42"/>
        <v>38159</v>
      </c>
      <c r="CT15" s="74">
        <f t="shared" si="43"/>
        <v>0</v>
      </c>
      <c r="CU15" s="74">
        <f t="shared" si="44"/>
        <v>74637</v>
      </c>
      <c r="CV15" s="74">
        <f t="shared" si="45"/>
        <v>0</v>
      </c>
      <c r="CW15" s="74">
        <f t="shared" si="46"/>
        <v>111910</v>
      </c>
      <c r="CX15" s="74">
        <f t="shared" si="47"/>
        <v>0</v>
      </c>
      <c r="CY15" s="74">
        <f t="shared" si="48"/>
        <v>111910</v>
      </c>
      <c r="CZ15" s="74">
        <f t="shared" si="49"/>
        <v>0</v>
      </c>
      <c r="DA15" s="74">
        <f t="shared" si="50"/>
        <v>0</v>
      </c>
      <c r="DB15" s="74">
        <f t="shared" si="51"/>
        <v>6969</v>
      </c>
      <c r="DC15" s="74">
        <f t="shared" si="52"/>
        <v>0</v>
      </c>
      <c r="DD15" s="74">
        <f t="shared" si="53"/>
        <v>6969</v>
      </c>
      <c r="DE15" s="74">
        <f t="shared" si="54"/>
        <v>0</v>
      </c>
      <c r="DF15" s="74">
        <f t="shared" si="55"/>
        <v>0</v>
      </c>
      <c r="DG15" s="75" t="s">
        <v>283</v>
      </c>
      <c r="DH15" s="74">
        <f t="shared" si="56"/>
        <v>0</v>
      </c>
      <c r="DI15" s="74">
        <f t="shared" si="57"/>
        <v>57013</v>
      </c>
      <c r="DJ15" s="74">
        <f t="shared" si="58"/>
        <v>292552</v>
      </c>
    </row>
    <row r="16" spans="1:114" s="50" customFormat="1" ht="12" customHeight="1">
      <c r="A16" s="53" t="s">
        <v>284</v>
      </c>
      <c r="B16" s="54" t="s">
        <v>301</v>
      </c>
      <c r="C16" s="53" t="s">
        <v>302</v>
      </c>
      <c r="D16" s="74">
        <f t="shared" si="6"/>
        <v>64968</v>
      </c>
      <c r="E16" s="74">
        <f t="shared" si="7"/>
        <v>55213</v>
      </c>
      <c r="F16" s="74">
        <v>0</v>
      </c>
      <c r="G16" s="74">
        <v>0</v>
      </c>
      <c r="H16" s="74">
        <v>0</v>
      </c>
      <c r="I16" s="74">
        <v>55213</v>
      </c>
      <c r="J16" s="74">
        <v>364099</v>
      </c>
      <c r="K16" s="74">
        <v>0</v>
      </c>
      <c r="L16" s="74">
        <v>9755</v>
      </c>
      <c r="M16" s="74">
        <f t="shared" si="8"/>
        <v>212611</v>
      </c>
      <c r="N16" s="74">
        <f t="shared" si="9"/>
        <v>211610</v>
      </c>
      <c r="O16" s="74">
        <v>0</v>
      </c>
      <c r="P16" s="74">
        <v>0</v>
      </c>
      <c r="Q16" s="74">
        <v>208400</v>
      </c>
      <c r="R16" s="74">
        <v>3210</v>
      </c>
      <c r="S16" s="74">
        <v>152941</v>
      </c>
      <c r="T16" s="74">
        <v>0</v>
      </c>
      <c r="U16" s="74">
        <v>1001</v>
      </c>
      <c r="V16" s="74">
        <f t="shared" si="10"/>
        <v>277579</v>
      </c>
      <c r="W16" s="74">
        <f t="shared" si="11"/>
        <v>266823</v>
      </c>
      <c r="X16" s="74">
        <f t="shared" si="12"/>
        <v>0</v>
      </c>
      <c r="Y16" s="74">
        <f t="shared" si="13"/>
        <v>0</v>
      </c>
      <c r="Z16" s="74">
        <f t="shared" si="14"/>
        <v>208400</v>
      </c>
      <c r="AA16" s="74">
        <f t="shared" si="15"/>
        <v>58423</v>
      </c>
      <c r="AB16" s="74">
        <f t="shared" si="16"/>
        <v>517040</v>
      </c>
      <c r="AC16" s="74">
        <f t="shared" si="17"/>
        <v>0</v>
      </c>
      <c r="AD16" s="74">
        <f t="shared" si="18"/>
        <v>10756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283</v>
      </c>
      <c r="AM16" s="74">
        <f t="shared" si="21"/>
        <v>424220</v>
      </c>
      <c r="AN16" s="74">
        <f t="shared" si="22"/>
        <v>114777</v>
      </c>
      <c r="AO16" s="74">
        <v>16110</v>
      </c>
      <c r="AP16" s="74">
        <v>0</v>
      </c>
      <c r="AQ16" s="74">
        <v>98667</v>
      </c>
      <c r="AR16" s="74">
        <v>0</v>
      </c>
      <c r="AS16" s="74">
        <f t="shared" si="23"/>
        <v>211149</v>
      </c>
      <c r="AT16" s="74">
        <v>0</v>
      </c>
      <c r="AU16" s="74">
        <v>201385</v>
      </c>
      <c r="AV16" s="74">
        <v>9764</v>
      </c>
      <c r="AW16" s="74">
        <v>0</v>
      </c>
      <c r="AX16" s="74">
        <f t="shared" si="24"/>
        <v>94696</v>
      </c>
      <c r="AY16" s="74">
        <v>12726</v>
      </c>
      <c r="AZ16" s="74">
        <v>76240</v>
      </c>
      <c r="BA16" s="74">
        <v>4682</v>
      </c>
      <c r="BB16" s="74">
        <v>1048</v>
      </c>
      <c r="BC16" s="75" t="s">
        <v>283</v>
      </c>
      <c r="BD16" s="74">
        <v>3598</v>
      </c>
      <c r="BE16" s="74">
        <v>4847</v>
      </c>
      <c r="BF16" s="74">
        <f t="shared" si="25"/>
        <v>429067</v>
      </c>
      <c r="BG16" s="74">
        <f t="shared" si="26"/>
        <v>245182</v>
      </c>
      <c r="BH16" s="74">
        <f t="shared" si="27"/>
        <v>245182</v>
      </c>
      <c r="BI16" s="74">
        <v>0</v>
      </c>
      <c r="BJ16" s="74">
        <v>245182</v>
      </c>
      <c r="BK16" s="74">
        <v>0</v>
      </c>
      <c r="BL16" s="74">
        <v>0</v>
      </c>
      <c r="BM16" s="74">
        <v>0</v>
      </c>
      <c r="BN16" s="75" t="s">
        <v>283</v>
      </c>
      <c r="BO16" s="74">
        <f t="shared" si="28"/>
        <v>116660</v>
      </c>
      <c r="BP16" s="74">
        <f t="shared" si="29"/>
        <v>42895</v>
      </c>
      <c r="BQ16" s="74">
        <v>16109</v>
      </c>
      <c r="BR16" s="74">
        <v>0</v>
      </c>
      <c r="BS16" s="74">
        <v>26786</v>
      </c>
      <c r="BT16" s="74">
        <v>0</v>
      </c>
      <c r="BU16" s="74">
        <f t="shared" si="30"/>
        <v>53190</v>
      </c>
      <c r="BV16" s="74">
        <v>0</v>
      </c>
      <c r="BW16" s="74">
        <v>53190</v>
      </c>
      <c r="BX16" s="74">
        <v>0</v>
      </c>
      <c r="BY16" s="74">
        <v>0</v>
      </c>
      <c r="BZ16" s="74">
        <f t="shared" si="31"/>
        <v>19733</v>
      </c>
      <c r="CA16" s="74">
        <v>0</v>
      </c>
      <c r="CB16" s="74">
        <v>15153</v>
      </c>
      <c r="CC16" s="74">
        <v>4095</v>
      </c>
      <c r="CD16" s="74">
        <v>485</v>
      </c>
      <c r="CE16" s="75" t="s">
        <v>283</v>
      </c>
      <c r="CF16" s="74">
        <v>842</v>
      </c>
      <c r="CG16" s="74">
        <v>3710</v>
      </c>
      <c r="CH16" s="74">
        <f t="shared" si="32"/>
        <v>365552</v>
      </c>
      <c r="CI16" s="74">
        <f t="shared" si="33"/>
        <v>245182</v>
      </c>
      <c r="CJ16" s="74">
        <f t="shared" si="34"/>
        <v>245182</v>
      </c>
      <c r="CK16" s="74">
        <f t="shared" si="35"/>
        <v>0</v>
      </c>
      <c r="CL16" s="74">
        <f t="shared" si="36"/>
        <v>245182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283</v>
      </c>
      <c r="CQ16" s="74">
        <f t="shared" si="40"/>
        <v>540880</v>
      </c>
      <c r="CR16" s="74">
        <f t="shared" si="41"/>
        <v>157672</v>
      </c>
      <c r="CS16" s="74">
        <f t="shared" si="42"/>
        <v>32219</v>
      </c>
      <c r="CT16" s="74">
        <f t="shared" si="43"/>
        <v>0</v>
      </c>
      <c r="CU16" s="74">
        <f t="shared" si="44"/>
        <v>125453</v>
      </c>
      <c r="CV16" s="74">
        <f t="shared" si="45"/>
        <v>0</v>
      </c>
      <c r="CW16" s="74">
        <f t="shared" si="46"/>
        <v>264339</v>
      </c>
      <c r="CX16" s="74">
        <f t="shared" si="47"/>
        <v>0</v>
      </c>
      <c r="CY16" s="74">
        <f t="shared" si="48"/>
        <v>254575</v>
      </c>
      <c r="CZ16" s="74">
        <f t="shared" si="49"/>
        <v>9764</v>
      </c>
      <c r="DA16" s="74">
        <f t="shared" si="50"/>
        <v>0</v>
      </c>
      <c r="DB16" s="74">
        <f t="shared" si="51"/>
        <v>114429</v>
      </c>
      <c r="DC16" s="74">
        <f t="shared" si="52"/>
        <v>12726</v>
      </c>
      <c r="DD16" s="74">
        <f t="shared" si="53"/>
        <v>91393</v>
      </c>
      <c r="DE16" s="74">
        <f t="shared" si="54"/>
        <v>8777</v>
      </c>
      <c r="DF16" s="74">
        <f t="shared" si="55"/>
        <v>1533</v>
      </c>
      <c r="DG16" s="75" t="s">
        <v>283</v>
      </c>
      <c r="DH16" s="74">
        <f t="shared" si="56"/>
        <v>4440</v>
      </c>
      <c r="DI16" s="74">
        <f t="shared" si="57"/>
        <v>8557</v>
      </c>
      <c r="DJ16" s="74">
        <f t="shared" si="58"/>
        <v>794619</v>
      </c>
    </row>
    <row r="17" spans="1:114" s="50" customFormat="1" ht="12" customHeight="1">
      <c r="A17" s="53" t="s">
        <v>284</v>
      </c>
      <c r="B17" s="54" t="s">
        <v>303</v>
      </c>
      <c r="C17" s="53" t="s">
        <v>304</v>
      </c>
      <c r="D17" s="74">
        <f t="shared" si="6"/>
        <v>130467</v>
      </c>
      <c r="E17" s="74">
        <f t="shared" si="7"/>
        <v>130467</v>
      </c>
      <c r="F17" s="74">
        <v>0</v>
      </c>
      <c r="G17" s="74">
        <v>0</v>
      </c>
      <c r="H17" s="74">
        <v>0</v>
      </c>
      <c r="I17" s="74">
        <v>63907</v>
      </c>
      <c r="J17" s="74">
        <v>597567</v>
      </c>
      <c r="K17" s="74">
        <v>66560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130467</v>
      </c>
      <c r="W17" s="74">
        <f t="shared" si="11"/>
        <v>130467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63907</v>
      </c>
      <c r="AB17" s="74">
        <f t="shared" si="16"/>
        <v>597567</v>
      </c>
      <c r="AC17" s="74">
        <f t="shared" si="17"/>
        <v>66560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283</v>
      </c>
      <c r="AM17" s="74">
        <f t="shared" si="21"/>
        <v>728034</v>
      </c>
      <c r="AN17" s="74">
        <f t="shared" si="22"/>
        <v>123520</v>
      </c>
      <c r="AO17" s="74">
        <v>48173</v>
      </c>
      <c r="AP17" s="74">
        <v>0</v>
      </c>
      <c r="AQ17" s="74">
        <v>75347</v>
      </c>
      <c r="AR17" s="74">
        <v>0</v>
      </c>
      <c r="AS17" s="74">
        <f t="shared" si="23"/>
        <v>354746</v>
      </c>
      <c r="AT17" s="74">
        <v>590</v>
      </c>
      <c r="AU17" s="74">
        <v>353827</v>
      </c>
      <c r="AV17" s="74">
        <v>329</v>
      </c>
      <c r="AW17" s="74">
        <v>0</v>
      </c>
      <c r="AX17" s="74">
        <f t="shared" si="24"/>
        <v>249768</v>
      </c>
      <c r="AY17" s="74">
        <v>112245</v>
      </c>
      <c r="AZ17" s="74">
        <v>58297</v>
      </c>
      <c r="BA17" s="74">
        <v>79226</v>
      </c>
      <c r="BB17" s="74">
        <v>0</v>
      </c>
      <c r="BC17" s="75" t="s">
        <v>283</v>
      </c>
      <c r="BD17" s="74">
        <v>0</v>
      </c>
      <c r="BE17" s="74">
        <v>0</v>
      </c>
      <c r="BF17" s="74">
        <f t="shared" si="25"/>
        <v>728034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283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283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283</v>
      </c>
      <c r="CQ17" s="74">
        <f t="shared" si="40"/>
        <v>728034</v>
      </c>
      <c r="CR17" s="74">
        <f t="shared" si="41"/>
        <v>123520</v>
      </c>
      <c r="CS17" s="74">
        <f t="shared" si="42"/>
        <v>48173</v>
      </c>
      <c r="CT17" s="74">
        <f t="shared" si="43"/>
        <v>0</v>
      </c>
      <c r="CU17" s="74">
        <f t="shared" si="44"/>
        <v>75347</v>
      </c>
      <c r="CV17" s="74">
        <f t="shared" si="45"/>
        <v>0</v>
      </c>
      <c r="CW17" s="74">
        <f t="shared" si="46"/>
        <v>354746</v>
      </c>
      <c r="CX17" s="74">
        <f t="shared" si="47"/>
        <v>590</v>
      </c>
      <c r="CY17" s="74">
        <f t="shared" si="48"/>
        <v>353827</v>
      </c>
      <c r="CZ17" s="74">
        <f t="shared" si="49"/>
        <v>329</v>
      </c>
      <c r="DA17" s="74">
        <f t="shared" si="50"/>
        <v>0</v>
      </c>
      <c r="DB17" s="74">
        <f t="shared" si="51"/>
        <v>249768</v>
      </c>
      <c r="DC17" s="74">
        <f t="shared" si="52"/>
        <v>112245</v>
      </c>
      <c r="DD17" s="74">
        <f t="shared" si="53"/>
        <v>58297</v>
      </c>
      <c r="DE17" s="74">
        <f t="shared" si="54"/>
        <v>79226</v>
      </c>
      <c r="DF17" s="74">
        <f t="shared" si="55"/>
        <v>0</v>
      </c>
      <c r="DG17" s="75" t="s">
        <v>283</v>
      </c>
      <c r="DH17" s="74">
        <f t="shared" si="56"/>
        <v>0</v>
      </c>
      <c r="DI17" s="74">
        <f t="shared" si="57"/>
        <v>0</v>
      </c>
      <c r="DJ17" s="74">
        <f t="shared" si="58"/>
        <v>728034</v>
      </c>
    </row>
    <row r="18" spans="1:114" s="50" customFormat="1" ht="12" customHeight="1">
      <c r="A18" s="53" t="s">
        <v>284</v>
      </c>
      <c r="B18" s="54" t="s">
        <v>305</v>
      </c>
      <c r="C18" s="53" t="s">
        <v>306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76809</v>
      </c>
      <c r="N18" s="74">
        <f t="shared" si="9"/>
        <v>8267</v>
      </c>
      <c r="O18" s="74">
        <v>0</v>
      </c>
      <c r="P18" s="74">
        <v>0</v>
      </c>
      <c r="Q18" s="74">
        <v>0</v>
      </c>
      <c r="R18" s="74">
        <v>8267</v>
      </c>
      <c r="S18" s="74">
        <v>287200</v>
      </c>
      <c r="T18" s="74">
        <v>0</v>
      </c>
      <c r="U18" s="74">
        <v>68542</v>
      </c>
      <c r="V18" s="74">
        <f t="shared" si="10"/>
        <v>76809</v>
      </c>
      <c r="W18" s="74">
        <f t="shared" si="11"/>
        <v>8267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8267</v>
      </c>
      <c r="AB18" s="74">
        <f t="shared" si="16"/>
        <v>287200</v>
      </c>
      <c r="AC18" s="74">
        <f t="shared" si="17"/>
        <v>0</v>
      </c>
      <c r="AD18" s="74">
        <f t="shared" si="18"/>
        <v>68542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283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283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283</v>
      </c>
      <c r="BO18" s="74">
        <f t="shared" si="28"/>
        <v>296019</v>
      </c>
      <c r="BP18" s="74">
        <f t="shared" si="29"/>
        <v>57858</v>
      </c>
      <c r="BQ18" s="74">
        <v>57858</v>
      </c>
      <c r="BR18" s="74">
        <v>0</v>
      </c>
      <c r="BS18" s="74">
        <v>0</v>
      </c>
      <c r="BT18" s="74">
        <v>0</v>
      </c>
      <c r="BU18" s="74">
        <f t="shared" si="30"/>
        <v>155644</v>
      </c>
      <c r="BV18" s="74">
        <v>0</v>
      </c>
      <c r="BW18" s="74">
        <v>155644</v>
      </c>
      <c r="BX18" s="74">
        <v>0</v>
      </c>
      <c r="BY18" s="74">
        <v>0</v>
      </c>
      <c r="BZ18" s="74">
        <f t="shared" si="31"/>
        <v>82517</v>
      </c>
      <c r="CA18" s="74">
        <v>0</v>
      </c>
      <c r="CB18" s="74">
        <v>82517</v>
      </c>
      <c r="CC18" s="74">
        <v>0</v>
      </c>
      <c r="CD18" s="74">
        <v>0</v>
      </c>
      <c r="CE18" s="75" t="s">
        <v>283</v>
      </c>
      <c r="CF18" s="74">
        <v>0</v>
      </c>
      <c r="CG18" s="74">
        <v>67990</v>
      </c>
      <c r="CH18" s="74">
        <f t="shared" si="32"/>
        <v>364009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283</v>
      </c>
      <c r="CQ18" s="74">
        <f t="shared" si="40"/>
        <v>296019</v>
      </c>
      <c r="CR18" s="74">
        <f t="shared" si="41"/>
        <v>57858</v>
      </c>
      <c r="CS18" s="74">
        <f t="shared" si="42"/>
        <v>57858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155644</v>
      </c>
      <c r="CX18" s="74">
        <f t="shared" si="47"/>
        <v>0</v>
      </c>
      <c r="CY18" s="74">
        <f t="shared" si="48"/>
        <v>155644</v>
      </c>
      <c r="CZ18" s="74">
        <f t="shared" si="49"/>
        <v>0</v>
      </c>
      <c r="DA18" s="74">
        <f t="shared" si="50"/>
        <v>0</v>
      </c>
      <c r="DB18" s="74">
        <f t="shared" si="51"/>
        <v>82517</v>
      </c>
      <c r="DC18" s="74">
        <f t="shared" si="52"/>
        <v>0</v>
      </c>
      <c r="DD18" s="74">
        <f t="shared" si="53"/>
        <v>82517</v>
      </c>
      <c r="DE18" s="74">
        <f t="shared" si="54"/>
        <v>0</v>
      </c>
      <c r="DF18" s="74">
        <f t="shared" si="55"/>
        <v>0</v>
      </c>
      <c r="DG18" s="75" t="s">
        <v>283</v>
      </c>
      <c r="DH18" s="74">
        <f t="shared" si="56"/>
        <v>0</v>
      </c>
      <c r="DI18" s="74">
        <f t="shared" si="57"/>
        <v>67990</v>
      </c>
      <c r="DJ18" s="74">
        <f t="shared" si="58"/>
        <v>364009</v>
      </c>
    </row>
    <row r="19" spans="1:114" s="50" customFormat="1" ht="12" customHeight="1">
      <c r="A19" s="53" t="s">
        <v>284</v>
      </c>
      <c r="B19" s="54" t="s">
        <v>307</v>
      </c>
      <c r="C19" s="53" t="s">
        <v>308</v>
      </c>
      <c r="D19" s="74">
        <f t="shared" si="6"/>
        <v>240449</v>
      </c>
      <c r="E19" s="74">
        <f t="shared" si="7"/>
        <v>122103</v>
      </c>
      <c r="F19" s="74">
        <v>0</v>
      </c>
      <c r="G19" s="74">
        <v>0</v>
      </c>
      <c r="H19" s="74">
        <v>0</v>
      </c>
      <c r="I19" s="74">
        <v>100985</v>
      </c>
      <c r="J19" s="74">
        <v>662520</v>
      </c>
      <c r="K19" s="74">
        <v>21118</v>
      </c>
      <c r="L19" s="74">
        <v>118346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240449</v>
      </c>
      <c r="W19" s="74">
        <f t="shared" si="11"/>
        <v>122103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100985</v>
      </c>
      <c r="AB19" s="74">
        <f t="shared" si="16"/>
        <v>662520</v>
      </c>
      <c r="AC19" s="74">
        <f t="shared" si="17"/>
        <v>21118</v>
      </c>
      <c r="AD19" s="74">
        <f t="shared" si="18"/>
        <v>118346</v>
      </c>
      <c r="AE19" s="74">
        <f t="shared" si="19"/>
        <v>40111</v>
      </c>
      <c r="AF19" s="74">
        <f t="shared" si="20"/>
        <v>40111</v>
      </c>
      <c r="AG19" s="74">
        <v>0</v>
      </c>
      <c r="AH19" s="74">
        <v>25547</v>
      </c>
      <c r="AI19" s="74">
        <v>14564</v>
      </c>
      <c r="AJ19" s="74">
        <v>0</v>
      </c>
      <c r="AK19" s="74">
        <v>0</v>
      </c>
      <c r="AL19" s="75" t="s">
        <v>283</v>
      </c>
      <c r="AM19" s="74">
        <f t="shared" si="21"/>
        <v>862858</v>
      </c>
      <c r="AN19" s="74">
        <f t="shared" si="22"/>
        <v>122912</v>
      </c>
      <c r="AO19" s="74">
        <v>51390</v>
      </c>
      <c r="AP19" s="74">
        <v>0</v>
      </c>
      <c r="AQ19" s="74">
        <v>59114</v>
      </c>
      <c r="AR19" s="74">
        <v>12408</v>
      </c>
      <c r="AS19" s="74">
        <f t="shared" si="23"/>
        <v>112484</v>
      </c>
      <c r="AT19" s="74">
        <v>0</v>
      </c>
      <c r="AU19" s="74">
        <v>99217</v>
      </c>
      <c r="AV19" s="74">
        <v>13267</v>
      </c>
      <c r="AW19" s="74">
        <v>0</v>
      </c>
      <c r="AX19" s="74">
        <f t="shared" si="24"/>
        <v>627462</v>
      </c>
      <c r="AY19" s="74">
        <v>0</v>
      </c>
      <c r="AZ19" s="74">
        <v>84073</v>
      </c>
      <c r="BA19" s="74">
        <v>5034</v>
      </c>
      <c r="BB19" s="74">
        <v>538355</v>
      </c>
      <c r="BC19" s="75" t="s">
        <v>283</v>
      </c>
      <c r="BD19" s="74">
        <v>0</v>
      </c>
      <c r="BE19" s="74">
        <v>0</v>
      </c>
      <c r="BF19" s="74">
        <f t="shared" si="25"/>
        <v>902969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283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283</v>
      </c>
      <c r="CF19" s="74">
        <v>0</v>
      </c>
      <c r="CG19" s="74">
        <v>0</v>
      </c>
      <c r="CH19" s="74">
        <f t="shared" si="32"/>
        <v>0</v>
      </c>
      <c r="CI19" s="74">
        <f t="shared" si="33"/>
        <v>40111</v>
      </c>
      <c r="CJ19" s="74">
        <f t="shared" si="34"/>
        <v>40111</v>
      </c>
      <c r="CK19" s="74">
        <f t="shared" si="35"/>
        <v>0</v>
      </c>
      <c r="CL19" s="74">
        <f t="shared" si="36"/>
        <v>25547</v>
      </c>
      <c r="CM19" s="74">
        <f t="shared" si="37"/>
        <v>14564</v>
      </c>
      <c r="CN19" s="74">
        <f t="shared" si="38"/>
        <v>0</v>
      </c>
      <c r="CO19" s="74">
        <f t="shared" si="39"/>
        <v>0</v>
      </c>
      <c r="CP19" s="75" t="s">
        <v>283</v>
      </c>
      <c r="CQ19" s="74">
        <f t="shared" si="40"/>
        <v>862858</v>
      </c>
      <c r="CR19" s="74">
        <f t="shared" si="41"/>
        <v>122912</v>
      </c>
      <c r="CS19" s="74">
        <f t="shared" si="42"/>
        <v>51390</v>
      </c>
      <c r="CT19" s="74">
        <f t="shared" si="43"/>
        <v>0</v>
      </c>
      <c r="CU19" s="74">
        <f t="shared" si="44"/>
        <v>59114</v>
      </c>
      <c r="CV19" s="74">
        <f t="shared" si="45"/>
        <v>12408</v>
      </c>
      <c r="CW19" s="74">
        <f t="shared" si="46"/>
        <v>112484</v>
      </c>
      <c r="CX19" s="74">
        <f t="shared" si="47"/>
        <v>0</v>
      </c>
      <c r="CY19" s="74">
        <f t="shared" si="48"/>
        <v>99217</v>
      </c>
      <c r="CZ19" s="74">
        <f t="shared" si="49"/>
        <v>13267</v>
      </c>
      <c r="DA19" s="74">
        <f t="shared" si="50"/>
        <v>0</v>
      </c>
      <c r="DB19" s="74">
        <f t="shared" si="51"/>
        <v>627462</v>
      </c>
      <c r="DC19" s="74">
        <f t="shared" si="52"/>
        <v>0</v>
      </c>
      <c r="DD19" s="74">
        <f t="shared" si="53"/>
        <v>84073</v>
      </c>
      <c r="DE19" s="74">
        <f t="shared" si="54"/>
        <v>5034</v>
      </c>
      <c r="DF19" s="74">
        <f t="shared" si="55"/>
        <v>538355</v>
      </c>
      <c r="DG19" s="75" t="s">
        <v>283</v>
      </c>
      <c r="DH19" s="74">
        <f t="shared" si="56"/>
        <v>0</v>
      </c>
      <c r="DI19" s="74">
        <f t="shared" si="57"/>
        <v>0</v>
      </c>
      <c r="DJ19" s="74">
        <f t="shared" si="58"/>
        <v>902969</v>
      </c>
    </row>
    <row r="20" spans="1:114" s="50" customFormat="1" ht="12" customHeight="1">
      <c r="A20" s="53" t="s">
        <v>284</v>
      </c>
      <c r="B20" s="54" t="s">
        <v>309</v>
      </c>
      <c r="C20" s="53" t="s">
        <v>310</v>
      </c>
      <c r="D20" s="74">
        <f t="shared" si="6"/>
        <v>305260</v>
      </c>
      <c r="E20" s="74">
        <f t="shared" si="7"/>
        <v>305260</v>
      </c>
      <c r="F20" s="74">
        <v>0</v>
      </c>
      <c r="G20" s="74">
        <v>0</v>
      </c>
      <c r="H20" s="74">
        <v>0</v>
      </c>
      <c r="I20" s="74">
        <v>257560</v>
      </c>
      <c r="J20" s="74">
        <v>2012479</v>
      </c>
      <c r="K20" s="74">
        <v>47700</v>
      </c>
      <c r="L20" s="74">
        <v>0</v>
      </c>
      <c r="M20" s="74">
        <f t="shared" si="8"/>
        <v>14259</v>
      </c>
      <c r="N20" s="74">
        <f t="shared" si="9"/>
        <v>14259</v>
      </c>
      <c r="O20" s="74">
        <v>0</v>
      </c>
      <c r="P20" s="74">
        <v>0</v>
      </c>
      <c r="Q20" s="74">
        <v>0</v>
      </c>
      <c r="R20" s="74">
        <v>14259</v>
      </c>
      <c r="S20" s="74">
        <v>163522</v>
      </c>
      <c r="T20" s="74">
        <v>0</v>
      </c>
      <c r="U20" s="74">
        <v>0</v>
      </c>
      <c r="V20" s="74">
        <f t="shared" si="10"/>
        <v>319519</v>
      </c>
      <c r="W20" s="74">
        <f t="shared" si="11"/>
        <v>319519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271819</v>
      </c>
      <c r="AB20" s="74">
        <f t="shared" si="16"/>
        <v>2176001</v>
      </c>
      <c r="AC20" s="74">
        <f t="shared" si="17"/>
        <v>47700</v>
      </c>
      <c r="AD20" s="74">
        <f t="shared" si="18"/>
        <v>0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283</v>
      </c>
      <c r="AM20" s="74">
        <f t="shared" si="21"/>
        <v>1016304</v>
      </c>
      <c r="AN20" s="74">
        <f t="shared" si="22"/>
        <v>52034</v>
      </c>
      <c r="AO20" s="74">
        <v>52034</v>
      </c>
      <c r="AP20" s="74">
        <v>0</v>
      </c>
      <c r="AQ20" s="74">
        <v>0</v>
      </c>
      <c r="AR20" s="74">
        <v>0</v>
      </c>
      <c r="AS20" s="74">
        <f t="shared" si="23"/>
        <v>181183</v>
      </c>
      <c r="AT20" s="74">
        <v>0</v>
      </c>
      <c r="AU20" s="74">
        <v>181183</v>
      </c>
      <c r="AV20" s="74">
        <v>0</v>
      </c>
      <c r="AW20" s="74">
        <v>0</v>
      </c>
      <c r="AX20" s="74">
        <f t="shared" si="24"/>
        <v>783087</v>
      </c>
      <c r="AY20" s="74">
        <v>0</v>
      </c>
      <c r="AZ20" s="74">
        <v>513325</v>
      </c>
      <c r="BA20" s="74">
        <v>269762</v>
      </c>
      <c r="BB20" s="74">
        <v>0</v>
      </c>
      <c r="BC20" s="75" t="s">
        <v>283</v>
      </c>
      <c r="BD20" s="74">
        <v>0</v>
      </c>
      <c r="BE20" s="74">
        <v>1301435</v>
      </c>
      <c r="BF20" s="74">
        <f t="shared" si="25"/>
        <v>2317739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283</v>
      </c>
      <c r="BO20" s="74">
        <f t="shared" si="28"/>
        <v>119033</v>
      </c>
      <c r="BP20" s="74">
        <f t="shared" si="29"/>
        <v>42248</v>
      </c>
      <c r="BQ20" s="74">
        <v>25101</v>
      </c>
      <c r="BR20" s="74">
        <v>0</v>
      </c>
      <c r="BS20" s="74">
        <v>17147</v>
      </c>
      <c r="BT20" s="74">
        <v>0</v>
      </c>
      <c r="BU20" s="74">
        <f t="shared" si="30"/>
        <v>71598</v>
      </c>
      <c r="BV20" s="74">
        <v>0</v>
      </c>
      <c r="BW20" s="74">
        <v>71598</v>
      </c>
      <c r="BX20" s="74">
        <v>0</v>
      </c>
      <c r="BY20" s="74">
        <v>0</v>
      </c>
      <c r="BZ20" s="74">
        <f t="shared" si="31"/>
        <v>5187</v>
      </c>
      <c r="CA20" s="74">
        <v>0</v>
      </c>
      <c r="CB20" s="74">
        <v>5187</v>
      </c>
      <c r="CC20" s="74">
        <v>0</v>
      </c>
      <c r="CD20" s="74">
        <v>0</v>
      </c>
      <c r="CE20" s="75" t="s">
        <v>283</v>
      </c>
      <c r="CF20" s="74">
        <v>0</v>
      </c>
      <c r="CG20" s="74">
        <v>58748</v>
      </c>
      <c r="CH20" s="74">
        <f t="shared" si="32"/>
        <v>177781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283</v>
      </c>
      <c r="CQ20" s="74">
        <f t="shared" si="40"/>
        <v>1135337</v>
      </c>
      <c r="CR20" s="74">
        <f t="shared" si="41"/>
        <v>94282</v>
      </c>
      <c r="CS20" s="74">
        <f t="shared" si="42"/>
        <v>77135</v>
      </c>
      <c r="CT20" s="74">
        <f t="shared" si="43"/>
        <v>0</v>
      </c>
      <c r="CU20" s="74">
        <f t="shared" si="44"/>
        <v>17147</v>
      </c>
      <c r="CV20" s="74">
        <f t="shared" si="45"/>
        <v>0</v>
      </c>
      <c r="CW20" s="74">
        <f t="shared" si="46"/>
        <v>252781</v>
      </c>
      <c r="CX20" s="74">
        <f t="shared" si="47"/>
        <v>0</v>
      </c>
      <c r="CY20" s="74">
        <f t="shared" si="48"/>
        <v>252781</v>
      </c>
      <c r="CZ20" s="74">
        <f t="shared" si="49"/>
        <v>0</v>
      </c>
      <c r="DA20" s="74">
        <f t="shared" si="50"/>
        <v>0</v>
      </c>
      <c r="DB20" s="74">
        <f t="shared" si="51"/>
        <v>788274</v>
      </c>
      <c r="DC20" s="74">
        <f t="shared" si="52"/>
        <v>0</v>
      </c>
      <c r="DD20" s="74">
        <f t="shared" si="53"/>
        <v>518512</v>
      </c>
      <c r="DE20" s="74">
        <f t="shared" si="54"/>
        <v>269762</v>
      </c>
      <c r="DF20" s="74">
        <f t="shared" si="55"/>
        <v>0</v>
      </c>
      <c r="DG20" s="75" t="s">
        <v>283</v>
      </c>
      <c r="DH20" s="74">
        <f t="shared" si="56"/>
        <v>0</v>
      </c>
      <c r="DI20" s="74">
        <f t="shared" si="57"/>
        <v>1360183</v>
      </c>
      <c r="DJ20" s="74">
        <f t="shared" si="58"/>
        <v>2495520</v>
      </c>
    </row>
    <row r="21" spans="1:114" s="50" customFormat="1" ht="12" customHeight="1">
      <c r="A21" s="53" t="s">
        <v>284</v>
      </c>
      <c r="B21" s="54" t="s">
        <v>311</v>
      </c>
      <c r="C21" s="53" t="s">
        <v>312</v>
      </c>
      <c r="D21" s="74">
        <f t="shared" si="6"/>
        <v>277379</v>
      </c>
      <c r="E21" s="74">
        <f t="shared" si="7"/>
        <v>66086</v>
      </c>
      <c r="F21" s="74">
        <v>0</v>
      </c>
      <c r="G21" s="74">
        <v>0</v>
      </c>
      <c r="H21" s="74">
        <v>0</v>
      </c>
      <c r="I21" s="74">
        <v>66086</v>
      </c>
      <c r="J21" s="74">
        <v>366686</v>
      </c>
      <c r="K21" s="74">
        <v>0</v>
      </c>
      <c r="L21" s="74">
        <v>211293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277379</v>
      </c>
      <c r="W21" s="74">
        <f t="shared" si="11"/>
        <v>66086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66086</v>
      </c>
      <c r="AB21" s="74">
        <f t="shared" si="16"/>
        <v>366686</v>
      </c>
      <c r="AC21" s="74">
        <f t="shared" si="17"/>
        <v>0</v>
      </c>
      <c r="AD21" s="74">
        <f t="shared" si="18"/>
        <v>211293</v>
      </c>
      <c r="AE21" s="74">
        <f t="shared" si="19"/>
        <v>189489</v>
      </c>
      <c r="AF21" s="74">
        <f t="shared" si="20"/>
        <v>189489</v>
      </c>
      <c r="AG21" s="74">
        <v>0</v>
      </c>
      <c r="AH21" s="74">
        <v>189489</v>
      </c>
      <c r="AI21" s="74">
        <v>0</v>
      </c>
      <c r="AJ21" s="74">
        <v>0</v>
      </c>
      <c r="AK21" s="74">
        <v>0</v>
      </c>
      <c r="AL21" s="75" t="s">
        <v>283</v>
      </c>
      <c r="AM21" s="74">
        <f t="shared" si="21"/>
        <v>454576</v>
      </c>
      <c r="AN21" s="74">
        <f t="shared" si="22"/>
        <v>101291</v>
      </c>
      <c r="AO21" s="74">
        <v>101291</v>
      </c>
      <c r="AP21" s="74">
        <v>0</v>
      </c>
      <c r="AQ21" s="74">
        <v>0</v>
      </c>
      <c r="AR21" s="74">
        <v>0</v>
      </c>
      <c r="AS21" s="74">
        <f t="shared" si="23"/>
        <v>124984</v>
      </c>
      <c r="AT21" s="74">
        <v>231</v>
      </c>
      <c r="AU21" s="74">
        <v>124753</v>
      </c>
      <c r="AV21" s="74">
        <v>0</v>
      </c>
      <c r="AW21" s="74">
        <v>0</v>
      </c>
      <c r="AX21" s="74">
        <f t="shared" si="24"/>
        <v>228301</v>
      </c>
      <c r="AY21" s="74">
        <v>127080</v>
      </c>
      <c r="AZ21" s="74">
        <v>50433</v>
      </c>
      <c r="BA21" s="74">
        <v>50788</v>
      </c>
      <c r="BB21" s="74">
        <v>0</v>
      </c>
      <c r="BC21" s="75" t="s">
        <v>283</v>
      </c>
      <c r="BD21" s="74">
        <v>0</v>
      </c>
      <c r="BE21" s="74">
        <v>0</v>
      </c>
      <c r="BF21" s="74">
        <f t="shared" si="25"/>
        <v>644065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283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283</v>
      </c>
      <c r="CF21" s="74">
        <v>0</v>
      </c>
      <c r="CG21" s="74">
        <v>0</v>
      </c>
      <c r="CH21" s="74">
        <f t="shared" si="32"/>
        <v>0</v>
      </c>
      <c r="CI21" s="74">
        <f t="shared" si="33"/>
        <v>189489</v>
      </c>
      <c r="CJ21" s="74">
        <f t="shared" si="34"/>
        <v>189489</v>
      </c>
      <c r="CK21" s="74">
        <f t="shared" si="35"/>
        <v>0</v>
      </c>
      <c r="CL21" s="74">
        <f t="shared" si="36"/>
        <v>189489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283</v>
      </c>
      <c r="CQ21" s="74">
        <f t="shared" si="40"/>
        <v>454576</v>
      </c>
      <c r="CR21" s="74">
        <f t="shared" si="41"/>
        <v>101291</v>
      </c>
      <c r="CS21" s="74">
        <f t="shared" si="42"/>
        <v>101291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124984</v>
      </c>
      <c r="CX21" s="74">
        <f t="shared" si="47"/>
        <v>231</v>
      </c>
      <c r="CY21" s="74">
        <f t="shared" si="48"/>
        <v>124753</v>
      </c>
      <c r="CZ21" s="74">
        <f t="shared" si="49"/>
        <v>0</v>
      </c>
      <c r="DA21" s="74">
        <f t="shared" si="50"/>
        <v>0</v>
      </c>
      <c r="DB21" s="74">
        <f t="shared" si="51"/>
        <v>228301</v>
      </c>
      <c r="DC21" s="74">
        <f t="shared" si="52"/>
        <v>127080</v>
      </c>
      <c r="DD21" s="74">
        <f t="shared" si="53"/>
        <v>50433</v>
      </c>
      <c r="DE21" s="74">
        <f t="shared" si="54"/>
        <v>50788</v>
      </c>
      <c r="DF21" s="74">
        <f t="shared" si="55"/>
        <v>0</v>
      </c>
      <c r="DG21" s="75" t="s">
        <v>283</v>
      </c>
      <c r="DH21" s="74">
        <f t="shared" si="56"/>
        <v>0</v>
      </c>
      <c r="DI21" s="74">
        <f t="shared" si="57"/>
        <v>0</v>
      </c>
      <c r="DJ21" s="74">
        <f t="shared" si="58"/>
        <v>644065</v>
      </c>
    </row>
    <row r="22" spans="1:114" s="50" customFormat="1" ht="12" customHeight="1">
      <c r="A22" s="53" t="s">
        <v>284</v>
      </c>
      <c r="B22" s="54" t="s">
        <v>313</v>
      </c>
      <c r="C22" s="53" t="s">
        <v>314</v>
      </c>
      <c r="D22" s="74">
        <f t="shared" si="6"/>
        <v>766209</v>
      </c>
      <c r="E22" s="74">
        <f t="shared" si="7"/>
        <v>766209</v>
      </c>
      <c r="F22" s="74">
        <v>157739</v>
      </c>
      <c r="G22" s="74">
        <v>0</v>
      </c>
      <c r="H22" s="74">
        <v>305300</v>
      </c>
      <c r="I22" s="74">
        <v>229528</v>
      </c>
      <c r="J22" s="74">
        <v>2052190</v>
      </c>
      <c r="K22" s="74">
        <v>73642</v>
      </c>
      <c r="L22" s="74">
        <v>0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766209</v>
      </c>
      <c r="W22" s="74">
        <f t="shared" si="11"/>
        <v>766209</v>
      </c>
      <c r="X22" s="74">
        <f t="shared" si="12"/>
        <v>157739</v>
      </c>
      <c r="Y22" s="74">
        <f t="shared" si="13"/>
        <v>0</v>
      </c>
      <c r="Z22" s="74">
        <f t="shared" si="14"/>
        <v>305300</v>
      </c>
      <c r="AA22" s="74">
        <f t="shared" si="15"/>
        <v>229528</v>
      </c>
      <c r="AB22" s="74">
        <f t="shared" si="16"/>
        <v>2052190</v>
      </c>
      <c r="AC22" s="74">
        <f t="shared" si="17"/>
        <v>73642</v>
      </c>
      <c r="AD22" s="74">
        <f t="shared" si="18"/>
        <v>0</v>
      </c>
      <c r="AE22" s="74">
        <f t="shared" si="19"/>
        <v>520910</v>
      </c>
      <c r="AF22" s="74">
        <f t="shared" si="20"/>
        <v>502965</v>
      </c>
      <c r="AG22" s="74">
        <v>0</v>
      </c>
      <c r="AH22" s="74">
        <v>501600</v>
      </c>
      <c r="AI22" s="74">
        <v>0</v>
      </c>
      <c r="AJ22" s="74">
        <v>1365</v>
      </c>
      <c r="AK22" s="74">
        <v>17945</v>
      </c>
      <c r="AL22" s="75" t="s">
        <v>283</v>
      </c>
      <c r="AM22" s="74">
        <f t="shared" si="21"/>
        <v>2112500</v>
      </c>
      <c r="AN22" s="74">
        <f t="shared" si="22"/>
        <v>112548</v>
      </c>
      <c r="AO22" s="74">
        <v>112548</v>
      </c>
      <c r="AP22" s="74">
        <v>0</v>
      </c>
      <c r="AQ22" s="74">
        <v>0</v>
      </c>
      <c r="AR22" s="74">
        <v>0</v>
      </c>
      <c r="AS22" s="74">
        <f t="shared" si="23"/>
        <v>261654</v>
      </c>
      <c r="AT22" s="74">
        <v>0</v>
      </c>
      <c r="AU22" s="74">
        <v>261654</v>
      </c>
      <c r="AV22" s="74">
        <v>0</v>
      </c>
      <c r="AW22" s="74">
        <v>0</v>
      </c>
      <c r="AX22" s="74">
        <f t="shared" si="24"/>
        <v>1738298</v>
      </c>
      <c r="AY22" s="74">
        <v>0</v>
      </c>
      <c r="AZ22" s="74">
        <v>1366192</v>
      </c>
      <c r="BA22" s="74">
        <v>348244</v>
      </c>
      <c r="BB22" s="74">
        <v>23862</v>
      </c>
      <c r="BC22" s="75" t="s">
        <v>283</v>
      </c>
      <c r="BD22" s="74">
        <v>0</v>
      </c>
      <c r="BE22" s="74">
        <v>184989</v>
      </c>
      <c r="BF22" s="74">
        <f t="shared" si="25"/>
        <v>2818399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283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283</v>
      </c>
      <c r="CF22" s="74">
        <v>0</v>
      </c>
      <c r="CG22" s="74">
        <v>0</v>
      </c>
      <c r="CH22" s="74">
        <f t="shared" si="32"/>
        <v>0</v>
      </c>
      <c r="CI22" s="74">
        <f t="shared" si="33"/>
        <v>520910</v>
      </c>
      <c r="CJ22" s="74">
        <f t="shared" si="34"/>
        <v>502965</v>
      </c>
      <c r="CK22" s="74">
        <f t="shared" si="35"/>
        <v>0</v>
      </c>
      <c r="CL22" s="74">
        <f t="shared" si="36"/>
        <v>501600</v>
      </c>
      <c r="CM22" s="74">
        <f t="shared" si="37"/>
        <v>0</v>
      </c>
      <c r="CN22" s="74">
        <f t="shared" si="38"/>
        <v>1365</v>
      </c>
      <c r="CO22" s="74">
        <f t="shared" si="39"/>
        <v>17945</v>
      </c>
      <c r="CP22" s="75" t="s">
        <v>283</v>
      </c>
      <c r="CQ22" s="74">
        <f t="shared" si="40"/>
        <v>2112500</v>
      </c>
      <c r="CR22" s="74">
        <f t="shared" si="41"/>
        <v>112548</v>
      </c>
      <c r="CS22" s="74">
        <f t="shared" si="42"/>
        <v>112548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261654</v>
      </c>
      <c r="CX22" s="74">
        <f t="shared" si="47"/>
        <v>0</v>
      </c>
      <c r="CY22" s="74">
        <f t="shared" si="48"/>
        <v>261654</v>
      </c>
      <c r="CZ22" s="74">
        <f t="shared" si="49"/>
        <v>0</v>
      </c>
      <c r="DA22" s="74">
        <f t="shared" si="50"/>
        <v>0</v>
      </c>
      <c r="DB22" s="74">
        <f t="shared" si="51"/>
        <v>1738298</v>
      </c>
      <c r="DC22" s="74">
        <f t="shared" si="52"/>
        <v>0</v>
      </c>
      <c r="DD22" s="74">
        <f t="shared" si="53"/>
        <v>1366192</v>
      </c>
      <c r="DE22" s="74">
        <f t="shared" si="54"/>
        <v>348244</v>
      </c>
      <c r="DF22" s="74">
        <f t="shared" si="55"/>
        <v>23862</v>
      </c>
      <c r="DG22" s="75" t="s">
        <v>283</v>
      </c>
      <c r="DH22" s="74">
        <f t="shared" si="56"/>
        <v>0</v>
      </c>
      <c r="DI22" s="74">
        <f t="shared" si="57"/>
        <v>184989</v>
      </c>
      <c r="DJ22" s="74">
        <f t="shared" si="58"/>
        <v>2818399</v>
      </c>
    </row>
    <row r="23" spans="1:114" s="50" customFormat="1" ht="12" customHeight="1">
      <c r="A23" s="53" t="s">
        <v>284</v>
      </c>
      <c r="B23" s="54" t="s">
        <v>315</v>
      </c>
      <c r="C23" s="53" t="s">
        <v>316</v>
      </c>
      <c r="D23" s="74">
        <f t="shared" si="6"/>
        <v>169080</v>
      </c>
      <c r="E23" s="74">
        <f t="shared" si="7"/>
        <v>160017</v>
      </c>
      <c r="F23" s="74">
        <v>0</v>
      </c>
      <c r="G23" s="74">
        <v>0</v>
      </c>
      <c r="H23" s="74">
        <v>0</v>
      </c>
      <c r="I23" s="74">
        <v>160017</v>
      </c>
      <c r="J23" s="74">
        <v>334000</v>
      </c>
      <c r="K23" s="74">
        <v>0</v>
      </c>
      <c r="L23" s="74">
        <v>9063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10"/>
        <v>169080</v>
      </c>
      <c r="W23" s="74">
        <f t="shared" si="11"/>
        <v>160017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160017</v>
      </c>
      <c r="AB23" s="74">
        <f t="shared" si="16"/>
        <v>334000</v>
      </c>
      <c r="AC23" s="74">
        <f t="shared" si="17"/>
        <v>0</v>
      </c>
      <c r="AD23" s="74">
        <f t="shared" si="18"/>
        <v>9063</v>
      </c>
      <c r="AE23" s="74">
        <f t="shared" si="19"/>
        <v>0</v>
      </c>
      <c r="AF23" s="74">
        <f t="shared" si="20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5" t="s">
        <v>283</v>
      </c>
      <c r="AM23" s="74">
        <f t="shared" si="21"/>
        <v>503080</v>
      </c>
      <c r="AN23" s="74">
        <f t="shared" si="22"/>
        <v>72568</v>
      </c>
      <c r="AO23" s="74">
        <v>72568</v>
      </c>
      <c r="AP23" s="74">
        <v>0</v>
      </c>
      <c r="AQ23" s="74">
        <v>0</v>
      </c>
      <c r="AR23" s="74">
        <v>0</v>
      </c>
      <c r="AS23" s="74">
        <f t="shared" si="23"/>
        <v>109647</v>
      </c>
      <c r="AT23" s="74">
        <v>0</v>
      </c>
      <c r="AU23" s="74">
        <v>109647</v>
      </c>
      <c r="AV23" s="74">
        <v>0</v>
      </c>
      <c r="AW23" s="74">
        <v>0</v>
      </c>
      <c r="AX23" s="74">
        <f t="shared" si="24"/>
        <v>320865</v>
      </c>
      <c r="AY23" s="74">
        <v>0</v>
      </c>
      <c r="AZ23" s="74">
        <v>199595</v>
      </c>
      <c r="BA23" s="74">
        <v>121270</v>
      </c>
      <c r="BB23" s="74">
        <v>0</v>
      </c>
      <c r="BC23" s="75" t="s">
        <v>283</v>
      </c>
      <c r="BD23" s="74">
        <v>0</v>
      </c>
      <c r="BE23" s="74">
        <v>0</v>
      </c>
      <c r="BF23" s="74">
        <f t="shared" si="25"/>
        <v>503080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283</v>
      </c>
      <c r="BO23" s="74">
        <f t="shared" si="28"/>
        <v>0</v>
      </c>
      <c r="BP23" s="74">
        <f t="shared" si="29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30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1"/>
        <v>0</v>
      </c>
      <c r="CA23" s="74">
        <v>0</v>
      </c>
      <c r="CB23" s="74">
        <v>0</v>
      </c>
      <c r="CC23" s="74">
        <v>0</v>
      </c>
      <c r="CD23" s="74">
        <v>0</v>
      </c>
      <c r="CE23" s="75" t="s">
        <v>283</v>
      </c>
      <c r="CF23" s="74">
        <v>0</v>
      </c>
      <c r="CG23" s="74">
        <v>0</v>
      </c>
      <c r="CH23" s="74">
        <f t="shared" si="32"/>
        <v>0</v>
      </c>
      <c r="CI23" s="74">
        <f t="shared" si="33"/>
        <v>0</v>
      </c>
      <c r="CJ23" s="74">
        <f t="shared" si="34"/>
        <v>0</v>
      </c>
      <c r="CK23" s="74">
        <f t="shared" si="35"/>
        <v>0</v>
      </c>
      <c r="CL23" s="74">
        <f t="shared" si="36"/>
        <v>0</v>
      </c>
      <c r="CM23" s="74">
        <f t="shared" si="37"/>
        <v>0</v>
      </c>
      <c r="CN23" s="74">
        <f t="shared" si="38"/>
        <v>0</v>
      </c>
      <c r="CO23" s="74">
        <f t="shared" si="39"/>
        <v>0</v>
      </c>
      <c r="CP23" s="75" t="s">
        <v>283</v>
      </c>
      <c r="CQ23" s="74">
        <f t="shared" si="40"/>
        <v>503080</v>
      </c>
      <c r="CR23" s="74">
        <f t="shared" si="41"/>
        <v>72568</v>
      </c>
      <c r="CS23" s="74">
        <f t="shared" si="42"/>
        <v>72568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109647</v>
      </c>
      <c r="CX23" s="74">
        <f t="shared" si="47"/>
        <v>0</v>
      </c>
      <c r="CY23" s="74">
        <f t="shared" si="48"/>
        <v>109647</v>
      </c>
      <c r="CZ23" s="74">
        <f t="shared" si="49"/>
        <v>0</v>
      </c>
      <c r="DA23" s="74">
        <f t="shared" si="50"/>
        <v>0</v>
      </c>
      <c r="DB23" s="74">
        <f t="shared" si="51"/>
        <v>320865</v>
      </c>
      <c r="DC23" s="74">
        <f t="shared" si="52"/>
        <v>0</v>
      </c>
      <c r="DD23" s="74">
        <f t="shared" si="53"/>
        <v>199595</v>
      </c>
      <c r="DE23" s="74">
        <f t="shared" si="54"/>
        <v>121270</v>
      </c>
      <c r="DF23" s="74">
        <f t="shared" si="55"/>
        <v>0</v>
      </c>
      <c r="DG23" s="75" t="s">
        <v>283</v>
      </c>
      <c r="DH23" s="74">
        <f t="shared" si="56"/>
        <v>0</v>
      </c>
      <c r="DI23" s="74">
        <f t="shared" si="57"/>
        <v>0</v>
      </c>
      <c r="DJ23" s="74">
        <f t="shared" si="58"/>
        <v>503080</v>
      </c>
    </row>
    <row r="24" spans="1:114" s="50" customFormat="1" ht="12" customHeight="1">
      <c r="A24" s="53" t="s">
        <v>284</v>
      </c>
      <c r="B24" s="54" t="s">
        <v>317</v>
      </c>
      <c r="C24" s="53" t="s">
        <v>318</v>
      </c>
      <c r="D24" s="74">
        <f t="shared" si="6"/>
        <v>152675</v>
      </c>
      <c r="E24" s="74">
        <f t="shared" si="7"/>
        <v>113750</v>
      </c>
      <c r="F24" s="74">
        <v>0</v>
      </c>
      <c r="G24" s="74">
        <v>0</v>
      </c>
      <c r="H24" s="74">
        <v>0</v>
      </c>
      <c r="I24" s="74">
        <v>113750</v>
      </c>
      <c r="J24" s="74">
        <v>418923</v>
      </c>
      <c r="K24" s="74">
        <v>0</v>
      </c>
      <c r="L24" s="74">
        <v>38925</v>
      </c>
      <c r="M24" s="74">
        <f t="shared" si="8"/>
        <v>0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10"/>
        <v>152675</v>
      </c>
      <c r="W24" s="74">
        <f t="shared" si="11"/>
        <v>113750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113750</v>
      </c>
      <c r="AB24" s="74">
        <f t="shared" si="16"/>
        <v>418923</v>
      </c>
      <c r="AC24" s="74">
        <f t="shared" si="17"/>
        <v>0</v>
      </c>
      <c r="AD24" s="74">
        <f t="shared" si="18"/>
        <v>38925</v>
      </c>
      <c r="AE24" s="74">
        <f t="shared" si="19"/>
        <v>0</v>
      </c>
      <c r="AF24" s="74">
        <f t="shared" si="20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5" t="s">
        <v>283</v>
      </c>
      <c r="AM24" s="74">
        <f t="shared" si="21"/>
        <v>571598</v>
      </c>
      <c r="AN24" s="74">
        <f t="shared" si="22"/>
        <v>142509</v>
      </c>
      <c r="AO24" s="74">
        <v>85329</v>
      </c>
      <c r="AP24" s="74">
        <v>0</v>
      </c>
      <c r="AQ24" s="74">
        <v>57180</v>
      </c>
      <c r="AR24" s="74">
        <v>0</v>
      </c>
      <c r="AS24" s="74">
        <f t="shared" si="23"/>
        <v>319651</v>
      </c>
      <c r="AT24" s="74">
        <v>0</v>
      </c>
      <c r="AU24" s="74">
        <v>319651</v>
      </c>
      <c r="AV24" s="74">
        <v>0</v>
      </c>
      <c r="AW24" s="74">
        <v>0</v>
      </c>
      <c r="AX24" s="74">
        <f t="shared" si="24"/>
        <v>109438</v>
      </c>
      <c r="AY24" s="74">
        <v>0</v>
      </c>
      <c r="AZ24" s="74">
        <v>0</v>
      </c>
      <c r="BA24" s="74">
        <v>109438</v>
      </c>
      <c r="BB24" s="74">
        <v>0</v>
      </c>
      <c r="BC24" s="75" t="s">
        <v>283</v>
      </c>
      <c r="BD24" s="74">
        <v>0</v>
      </c>
      <c r="BE24" s="74">
        <v>0</v>
      </c>
      <c r="BF24" s="74">
        <f t="shared" si="25"/>
        <v>571598</v>
      </c>
      <c r="BG24" s="74">
        <f t="shared" si="26"/>
        <v>0</v>
      </c>
      <c r="BH24" s="74">
        <f t="shared" si="27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5" t="s">
        <v>283</v>
      </c>
      <c r="BO24" s="74">
        <f t="shared" si="28"/>
        <v>0</v>
      </c>
      <c r="BP24" s="74">
        <f t="shared" si="29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30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1"/>
        <v>0</v>
      </c>
      <c r="CA24" s="74">
        <v>0</v>
      </c>
      <c r="CB24" s="74">
        <v>0</v>
      </c>
      <c r="CC24" s="74">
        <v>0</v>
      </c>
      <c r="CD24" s="74">
        <v>0</v>
      </c>
      <c r="CE24" s="75" t="s">
        <v>283</v>
      </c>
      <c r="CF24" s="74">
        <v>0</v>
      </c>
      <c r="CG24" s="74">
        <v>0</v>
      </c>
      <c r="CH24" s="74">
        <f t="shared" si="32"/>
        <v>0</v>
      </c>
      <c r="CI24" s="74">
        <f t="shared" si="33"/>
        <v>0</v>
      </c>
      <c r="CJ24" s="74">
        <f t="shared" si="34"/>
        <v>0</v>
      </c>
      <c r="CK24" s="74">
        <f t="shared" si="35"/>
        <v>0</v>
      </c>
      <c r="CL24" s="74">
        <f t="shared" si="36"/>
        <v>0</v>
      </c>
      <c r="CM24" s="74">
        <f t="shared" si="37"/>
        <v>0</v>
      </c>
      <c r="CN24" s="74">
        <f t="shared" si="38"/>
        <v>0</v>
      </c>
      <c r="CO24" s="74">
        <f t="shared" si="39"/>
        <v>0</v>
      </c>
      <c r="CP24" s="75" t="s">
        <v>283</v>
      </c>
      <c r="CQ24" s="74">
        <f t="shared" si="40"/>
        <v>571598</v>
      </c>
      <c r="CR24" s="74">
        <f t="shared" si="41"/>
        <v>142509</v>
      </c>
      <c r="CS24" s="74">
        <f t="shared" si="42"/>
        <v>85329</v>
      </c>
      <c r="CT24" s="74">
        <f t="shared" si="43"/>
        <v>0</v>
      </c>
      <c r="CU24" s="74">
        <f t="shared" si="44"/>
        <v>57180</v>
      </c>
      <c r="CV24" s="74">
        <f t="shared" si="45"/>
        <v>0</v>
      </c>
      <c r="CW24" s="74">
        <f t="shared" si="46"/>
        <v>319651</v>
      </c>
      <c r="CX24" s="74">
        <f t="shared" si="47"/>
        <v>0</v>
      </c>
      <c r="CY24" s="74">
        <f t="shared" si="48"/>
        <v>319651</v>
      </c>
      <c r="CZ24" s="74">
        <f t="shared" si="49"/>
        <v>0</v>
      </c>
      <c r="DA24" s="74">
        <f t="shared" si="50"/>
        <v>0</v>
      </c>
      <c r="DB24" s="74">
        <f t="shared" si="51"/>
        <v>109438</v>
      </c>
      <c r="DC24" s="74">
        <f t="shared" si="52"/>
        <v>0</v>
      </c>
      <c r="DD24" s="74">
        <f t="shared" si="53"/>
        <v>0</v>
      </c>
      <c r="DE24" s="74">
        <f t="shared" si="54"/>
        <v>109438</v>
      </c>
      <c r="DF24" s="74">
        <f t="shared" si="55"/>
        <v>0</v>
      </c>
      <c r="DG24" s="75" t="s">
        <v>283</v>
      </c>
      <c r="DH24" s="74">
        <f t="shared" si="56"/>
        <v>0</v>
      </c>
      <c r="DI24" s="74">
        <f t="shared" si="57"/>
        <v>0</v>
      </c>
      <c r="DJ24" s="74">
        <f t="shared" si="58"/>
        <v>571598</v>
      </c>
    </row>
    <row r="25" spans="1:114" s="50" customFormat="1" ht="12" customHeight="1">
      <c r="A25" s="53" t="s">
        <v>284</v>
      </c>
      <c r="B25" s="54" t="s">
        <v>319</v>
      </c>
      <c r="C25" s="53" t="s">
        <v>320</v>
      </c>
      <c r="D25" s="74">
        <f t="shared" si="6"/>
        <v>373509</v>
      </c>
      <c r="E25" s="74">
        <f t="shared" si="7"/>
        <v>373509</v>
      </c>
      <c r="F25" s="74">
        <v>0</v>
      </c>
      <c r="G25" s="74">
        <v>0</v>
      </c>
      <c r="H25" s="74">
        <v>0</v>
      </c>
      <c r="I25" s="74">
        <v>248329</v>
      </c>
      <c r="J25" s="74">
        <v>1004533</v>
      </c>
      <c r="K25" s="74">
        <v>125180</v>
      </c>
      <c r="L25" s="74">
        <v>0</v>
      </c>
      <c r="M25" s="74">
        <f t="shared" si="8"/>
        <v>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10"/>
        <v>373509</v>
      </c>
      <c r="W25" s="74">
        <f t="shared" si="11"/>
        <v>373509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248329</v>
      </c>
      <c r="AB25" s="74">
        <f t="shared" si="16"/>
        <v>1004533</v>
      </c>
      <c r="AC25" s="74">
        <f t="shared" si="17"/>
        <v>125180</v>
      </c>
      <c r="AD25" s="74">
        <f t="shared" si="18"/>
        <v>0</v>
      </c>
      <c r="AE25" s="74">
        <f t="shared" si="19"/>
        <v>0</v>
      </c>
      <c r="AF25" s="74">
        <f t="shared" si="20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5" t="s">
        <v>283</v>
      </c>
      <c r="AM25" s="74">
        <f t="shared" si="21"/>
        <v>445133</v>
      </c>
      <c r="AN25" s="74">
        <f t="shared" si="22"/>
        <v>103764</v>
      </c>
      <c r="AO25" s="74">
        <v>103764</v>
      </c>
      <c r="AP25" s="74">
        <v>0</v>
      </c>
      <c r="AQ25" s="74">
        <v>0</v>
      </c>
      <c r="AR25" s="74">
        <v>0</v>
      </c>
      <c r="AS25" s="74">
        <f t="shared" si="23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4"/>
        <v>341369</v>
      </c>
      <c r="AY25" s="74">
        <v>0</v>
      </c>
      <c r="AZ25" s="74">
        <v>341369</v>
      </c>
      <c r="BA25" s="74">
        <v>0</v>
      </c>
      <c r="BB25" s="74">
        <v>0</v>
      </c>
      <c r="BC25" s="75" t="s">
        <v>283</v>
      </c>
      <c r="BD25" s="74">
        <v>0</v>
      </c>
      <c r="BE25" s="74">
        <v>932909</v>
      </c>
      <c r="BF25" s="74">
        <f t="shared" si="25"/>
        <v>1378042</v>
      </c>
      <c r="BG25" s="74">
        <f t="shared" si="26"/>
        <v>0</v>
      </c>
      <c r="BH25" s="74">
        <f t="shared" si="27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5" t="s">
        <v>283</v>
      </c>
      <c r="BO25" s="74">
        <f t="shared" si="28"/>
        <v>0</v>
      </c>
      <c r="BP25" s="74">
        <f t="shared" si="29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30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1"/>
        <v>0</v>
      </c>
      <c r="CA25" s="74">
        <v>0</v>
      </c>
      <c r="CB25" s="74">
        <v>0</v>
      </c>
      <c r="CC25" s="74">
        <v>0</v>
      </c>
      <c r="CD25" s="74">
        <v>0</v>
      </c>
      <c r="CE25" s="75" t="s">
        <v>283</v>
      </c>
      <c r="CF25" s="74">
        <v>0</v>
      </c>
      <c r="CG25" s="74">
        <v>0</v>
      </c>
      <c r="CH25" s="74">
        <f t="shared" si="32"/>
        <v>0</v>
      </c>
      <c r="CI25" s="74">
        <f t="shared" si="33"/>
        <v>0</v>
      </c>
      <c r="CJ25" s="74">
        <f t="shared" si="34"/>
        <v>0</v>
      </c>
      <c r="CK25" s="74">
        <f t="shared" si="35"/>
        <v>0</v>
      </c>
      <c r="CL25" s="74">
        <f t="shared" si="36"/>
        <v>0</v>
      </c>
      <c r="CM25" s="74">
        <f t="shared" si="37"/>
        <v>0</v>
      </c>
      <c r="CN25" s="74">
        <f t="shared" si="38"/>
        <v>0</v>
      </c>
      <c r="CO25" s="74">
        <f t="shared" si="39"/>
        <v>0</v>
      </c>
      <c r="CP25" s="75" t="s">
        <v>283</v>
      </c>
      <c r="CQ25" s="74">
        <f t="shared" si="40"/>
        <v>445133</v>
      </c>
      <c r="CR25" s="74">
        <f t="shared" si="41"/>
        <v>103764</v>
      </c>
      <c r="CS25" s="74">
        <f t="shared" si="42"/>
        <v>103764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341369</v>
      </c>
      <c r="DC25" s="74">
        <f t="shared" si="52"/>
        <v>0</v>
      </c>
      <c r="DD25" s="74">
        <f t="shared" si="53"/>
        <v>341369</v>
      </c>
      <c r="DE25" s="74">
        <f t="shared" si="54"/>
        <v>0</v>
      </c>
      <c r="DF25" s="74">
        <f t="shared" si="55"/>
        <v>0</v>
      </c>
      <c r="DG25" s="75" t="s">
        <v>283</v>
      </c>
      <c r="DH25" s="74">
        <f t="shared" si="56"/>
        <v>0</v>
      </c>
      <c r="DI25" s="74">
        <f t="shared" si="57"/>
        <v>932909</v>
      </c>
      <c r="DJ25" s="74">
        <f t="shared" si="58"/>
        <v>1378042</v>
      </c>
    </row>
    <row r="26" spans="1:114" s="50" customFormat="1" ht="12" customHeight="1">
      <c r="A26" s="53" t="s">
        <v>284</v>
      </c>
      <c r="B26" s="54" t="s">
        <v>321</v>
      </c>
      <c r="C26" s="53" t="s">
        <v>322</v>
      </c>
      <c r="D26" s="74">
        <f t="shared" si="6"/>
        <v>45377</v>
      </c>
      <c r="E26" s="74">
        <f t="shared" si="7"/>
        <v>45377</v>
      </c>
      <c r="F26" s="74">
        <v>0</v>
      </c>
      <c r="G26" s="74">
        <v>0</v>
      </c>
      <c r="H26" s="74">
        <v>0</v>
      </c>
      <c r="I26" s="74">
        <v>33158</v>
      </c>
      <c r="J26" s="74">
        <v>213935</v>
      </c>
      <c r="K26" s="74">
        <v>12219</v>
      </c>
      <c r="L26" s="74">
        <v>0</v>
      </c>
      <c r="M26" s="74">
        <f t="shared" si="8"/>
        <v>11713</v>
      </c>
      <c r="N26" s="74">
        <f t="shared" si="9"/>
        <v>11713</v>
      </c>
      <c r="O26" s="74">
        <v>0</v>
      </c>
      <c r="P26" s="74">
        <v>0</v>
      </c>
      <c r="Q26" s="74">
        <v>0</v>
      </c>
      <c r="R26" s="74">
        <v>11713</v>
      </c>
      <c r="S26" s="74">
        <v>150677</v>
      </c>
      <c r="T26" s="74">
        <v>0</v>
      </c>
      <c r="U26" s="74">
        <v>0</v>
      </c>
      <c r="V26" s="74">
        <f t="shared" si="10"/>
        <v>57090</v>
      </c>
      <c r="W26" s="74">
        <f t="shared" si="11"/>
        <v>57090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44871</v>
      </c>
      <c r="AB26" s="74">
        <f t="shared" si="16"/>
        <v>364612</v>
      </c>
      <c r="AC26" s="74">
        <f t="shared" si="17"/>
        <v>12219</v>
      </c>
      <c r="AD26" s="74">
        <f t="shared" si="18"/>
        <v>0</v>
      </c>
      <c r="AE26" s="74">
        <f t="shared" si="19"/>
        <v>0</v>
      </c>
      <c r="AF26" s="74">
        <f t="shared" si="20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5" t="s">
        <v>283</v>
      </c>
      <c r="AM26" s="74">
        <f t="shared" si="21"/>
        <v>238293</v>
      </c>
      <c r="AN26" s="74">
        <f t="shared" si="22"/>
        <v>88203</v>
      </c>
      <c r="AO26" s="74">
        <v>18204</v>
      </c>
      <c r="AP26" s="74">
        <v>0</v>
      </c>
      <c r="AQ26" s="74">
        <v>69999</v>
      </c>
      <c r="AR26" s="74">
        <v>0</v>
      </c>
      <c r="AS26" s="74">
        <f t="shared" si="23"/>
        <v>53272</v>
      </c>
      <c r="AT26" s="74">
        <v>0</v>
      </c>
      <c r="AU26" s="74">
        <v>53272</v>
      </c>
      <c r="AV26" s="74">
        <v>0</v>
      </c>
      <c r="AW26" s="74">
        <v>0</v>
      </c>
      <c r="AX26" s="74">
        <f t="shared" si="24"/>
        <v>94886</v>
      </c>
      <c r="AY26" s="74">
        <v>36674</v>
      </c>
      <c r="AZ26" s="74">
        <v>20442</v>
      </c>
      <c r="BA26" s="74">
        <v>27542</v>
      </c>
      <c r="BB26" s="74">
        <v>10228</v>
      </c>
      <c r="BC26" s="75" t="s">
        <v>283</v>
      </c>
      <c r="BD26" s="74">
        <v>1932</v>
      </c>
      <c r="BE26" s="74">
        <v>21019</v>
      </c>
      <c r="BF26" s="74">
        <f t="shared" si="25"/>
        <v>259312</v>
      </c>
      <c r="BG26" s="74">
        <f t="shared" si="26"/>
        <v>0</v>
      </c>
      <c r="BH26" s="74">
        <f t="shared" si="27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5" t="s">
        <v>283</v>
      </c>
      <c r="BO26" s="74">
        <f t="shared" si="28"/>
        <v>161754</v>
      </c>
      <c r="BP26" s="74">
        <f t="shared" si="29"/>
        <v>56374</v>
      </c>
      <c r="BQ26" s="74">
        <v>19602</v>
      </c>
      <c r="BR26" s="74">
        <v>0</v>
      </c>
      <c r="BS26" s="74">
        <v>36772</v>
      </c>
      <c r="BT26" s="74">
        <v>0</v>
      </c>
      <c r="BU26" s="74">
        <f t="shared" si="30"/>
        <v>14822</v>
      </c>
      <c r="BV26" s="74">
        <v>0</v>
      </c>
      <c r="BW26" s="74">
        <v>14822</v>
      </c>
      <c r="BX26" s="74">
        <v>0</v>
      </c>
      <c r="BY26" s="74">
        <v>0</v>
      </c>
      <c r="BZ26" s="74">
        <f t="shared" si="31"/>
        <v>88773</v>
      </c>
      <c r="CA26" s="74">
        <v>0</v>
      </c>
      <c r="CB26" s="74">
        <v>20935</v>
      </c>
      <c r="CC26" s="74">
        <v>1023</v>
      </c>
      <c r="CD26" s="74">
        <v>66815</v>
      </c>
      <c r="CE26" s="75" t="s">
        <v>283</v>
      </c>
      <c r="CF26" s="74">
        <v>1785</v>
      </c>
      <c r="CG26" s="74">
        <v>636</v>
      </c>
      <c r="CH26" s="74">
        <f t="shared" si="32"/>
        <v>162390</v>
      </c>
      <c r="CI26" s="74">
        <f t="shared" si="33"/>
        <v>0</v>
      </c>
      <c r="CJ26" s="74">
        <f t="shared" si="34"/>
        <v>0</v>
      </c>
      <c r="CK26" s="74">
        <f t="shared" si="35"/>
        <v>0</v>
      </c>
      <c r="CL26" s="74">
        <f t="shared" si="36"/>
        <v>0</v>
      </c>
      <c r="CM26" s="74">
        <f t="shared" si="37"/>
        <v>0</v>
      </c>
      <c r="CN26" s="74">
        <f t="shared" si="38"/>
        <v>0</v>
      </c>
      <c r="CO26" s="74">
        <f t="shared" si="39"/>
        <v>0</v>
      </c>
      <c r="CP26" s="75" t="s">
        <v>283</v>
      </c>
      <c r="CQ26" s="74">
        <f t="shared" si="40"/>
        <v>400047</v>
      </c>
      <c r="CR26" s="74">
        <f t="shared" si="41"/>
        <v>144577</v>
      </c>
      <c r="CS26" s="74">
        <f t="shared" si="42"/>
        <v>37806</v>
      </c>
      <c r="CT26" s="74">
        <f t="shared" si="43"/>
        <v>0</v>
      </c>
      <c r="CU26" s="74">
        <f t="shared" si="44"/>
        <v>106771</v>
      </c>
      <c r="CV26" s="74">
        <f t="shared" si="45"/>
        <v>0</v>
      </c>
      <c r="CW26" s="74">
        <f t="shared" si="46"/>
        <v>68094</v>
      </c>
      <c r="CX26" s="74">
        <f t="shared" si="47"/>
        <v>0</v>
      </c>
      <c r="CY26" s="74">
        <f t="shared" si="48"/>
        <v>68094</v>
      </c>
      <c r="CZ26" s="74">
        <f t="shared" si="49"/>
        <v>0</v>
      </c>
      <c r="DA26" s="74">
        <f t="shared" si="50"/>
        <v>0</v>
      </c>
      <c r="DB26" s="74">
        <f t="shared" si="51"/>
        <v>183659</v>
      </c>
      <c r="DC26" s="74">
        <f t="shared" si="52"/>
        <v>36674</v>
      </c>
      <c r="DD26" s="74">
        <f t="shared" si="53"/>
        <v>41377</v>
      </c>
      <c r="DE26" s="74">
        <f t="shared" si="54"/>
        <v>28565</v>
      </c>
      <c r="DF26" s="74">
        <f t="shared" si="55"/>
        <v>77043</v>
      </c>
      <c r="DG26" s="75" t="s">
        <v>283</v>
      </c>
      <c r="DH26" s="74">
        <f t="shared" si="56"/>
        <v>3717</v>
      </c>
      <c r="DI26" s="74">
        <f t="shared" si="57"/>
        <v>21655</v>
      </c>
      <c r="DJ26" s="74">
        <f t="shared" si="58"/>
        <v>421702</v>
      </c>
    </row>
    <row r="27" spans="1:114" s="50" customFormat="1" ht="12" customHeight="1">
      <c r="A27" s="53" t="s">
        <v>284</v>
      </c>
      <c r="B27" s="54" t="s">
        <v>323</v>
      </c>
      <c r="C27" s="53" t="s">
        <v>324</v>
      </c>
      <c r="D27" s="74">
        <f t="shared" si="6"/>
        <v>306382</v>
      </c>
      <c r="E27" s="74">
        <f t="shared" si="7"/>
        <v>169516</v>
      </c>
      <c r="F27" s="74">
        <v>0</v>
      </c>
      <c r="G27" s="74">
        <v>0</v>
      </c>
      <c r="H27" s="74">
        <v>0</v>
      </c>
      <c r="I27" s="74">
        <v>130824</v>
      </c>
      <c r="J27" s="74">
        <v>713850</v>
      </c>
      <c r="K27" s="74">
        <v>38692</v>
      </c>
      <c r="L27" s="74">
        <v>136866</v>
      </c>
      <c r="M27" s="74">
        <f t="shared" si="8"/>
        <v>42598</v>
      </c>
      <c r="N27" s="74">
        <f t="shared" si="9"/>
        <v>22484</v>
      </c>
      <c r="O27" s="74">
        <v>0</v>
      </c>
      <c r="P27" s="74">
        <v>0</v>
      </c>
      <c r="Q27" s="74">
        <v>0</v>
      </c>
      <c r="R27" s="74">
        <v>16882</v>
      </c>
      <c r="S27" s="74">
        <v>196646</v>
      </c>
      <c r="T27" s="74">
        <v>5602</v>
      </c>
      <c r="U27" s="74">
        <v>20114</v>
      </c>
      <c r="V27" s="74">
        <f t="shared" si="10"/>
        <v>348980</v>
      </c>
      <c r="W27" s="74">
        <f t="shared" si="11"/>
        <v>192000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147706</v>
      </c>
      <c r="AB27" s="74">
        <f t="shared" si="16"/>
        <v>910496</v>
      </c>
      <c r="AC27" s="74">
        <f t="shared" si="17"/>
        <v>44294</v>
      </c>
      <c r="AD27" s="74">
        <f t="shared" si="18"/>
        <v>156980</v>
      </c>
      <c r="AE27" s="74">
        <f t="shared" si="19"/>
        <v>0</v>
      </c>
      <c r="AF27" s="74">
        <f t="shared" si="20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5" t="s">
        <v>283</v>
      </c>
      <c r="AM27" s="74">
        <f t="shared" si="21"/>
        <v>840173</v>
      </c>
      <c r="AN27" s="74">
        <f t="shared" si="22"/>
        <v>73098</v>
      </c>
      <c r="AO27" s="74">
        <v>73098</v>
      </c>
      <c r="AP27" s="74">
        <v>0</v>
      </c>
      <c r="AQ27" s="74">
        <v>0</v>
      </c>
      <c r="AR27" s="74">
        <v>0</v>
      </c>
      <c r="AS27" s="74">
        <f t="shared" si="23"/>
        <v>328937</v>
      </c>
      <c r="AT27" s="74">
        <v>9992</v>
      </c>
      <c r="AU27" s="74">
        <v>259802</v>
      </c>
      <c r="AV27" s="74">
        <v>59143</v>
      </c>
      <c r="AW27" s="74">
        <v>0</v>
      </c>
      <c r="AX27" s="74">
        <f t="shared" si="24"/>
        <v>438138</v>
      </c>
      <c r="AY27" s="74">
        <v>3501</v>
      </c>
      <c r="AZ27" s="74">
        <v>357182</v>
      </c>
      <c r="BA27" s="74">
        <v>65742</v>
      </c>
      <c r="BB27" s="74">
        <v>11713</v>
      </c>
      <c r="BC27" s="75" t="s">
        <v>283</v>
      </c>
      <c r="BD27" s="74">
        <v>0</v>
      </c>
      <c r="BE27" s="74">
        <v>180059</v>
      </c>
      <c r="BF27" s="74">
        <f t="shared" si="25"/>
        <v>1020232</v>
      </c>
      <c r="BG27" s="74">
        <f t="shared" si="26"/>
        <v>0</v>
      </c>
      <c r="BH27" s="74">
        <f t="shared" si="27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5" t="s">
        <v>283</v>
      </c>
      <c r="BO27" s="74">
        <f t="shared" si="28"/>
        <v>202028</v>
      </c>
      <c r="BP27" s="74">
        <f t="shared" si="29"/>
        <v>29740</v>
      </c>
      <c r="BQ27" s="74">
        <v>29740</v>
      </c>
      <c r="BR27" s="74">
        <v>0</v>
      </c>
      <c r="BS27" s="74">
        <v>0</v>
      </c>
      <c r="BT27" s="74">
        <v>0</v>
      </c>
      <c r="BU27" s="74">
        <f t="shared" si="30"/>
        <v>130832</v>
      </c>
      <c r="BV27" s="74">
        <v>130832</v>
      </c>
      <c r="BW27" s="74">
        <v>0</v>
      </c>
      <c r="BX27" s="74">
        <v>0</v>
      </c>
      <c r="BY27" s="74">
        <v>0</v>
      </c>
      <c r="BZ27" s="74">
        <f t="shared" si="31"/>
        <v>41456</v>
      </c>
      <c r="CA27" s="74">
        <v>0</v>
      </c>
      <c r="CB27" s="74">
        <v>40398</v>
      </c>
      <c r="CC27" s="74">
        <v>567</v>
      </c>
      <c r="CD27" s="74">
        <v>491</v>
      </c>
      <c r="CE27" s="75" t="s">
        <v>283</v>
      </c>
      <c r="CF27" s="74">
        <v>0</v>
      </c>
      <c r="CG27" s="74">
        <v>37216</v>
      </c>
      <c r="CH27" s="74">
        <f t="shared" si="32"/>
        <v>239244</v>
      </c>
      <c r="CI27" s="74">
        <f t="shared" si="33"/>
        <v>0</v>
      </c>
      <c r="CJ27" s="74">
        <f t="shared" si="34"/>
        <v>0</v>
      </c>
      <c r="CK27" s="74">
        <f t="shared" si="35"/>
        <v>0</v>
      </c>
      <c r="CL27" s="74">
        <f t="shared" si="36"/>
        <v>0</v>
      </c>
      <c r="CM27" s="74">
        <f t="shared" si="37"/>
        <v>0</v>
      </c>
      <c r="CN27" s="74">
        <f t="shared" si="38"/>
        <v>0</v>
      </c>
      <c r="CO27" s="74">
        <f t="shared" si="39"/>
        <v>0</v>
      </c>
      <c r="CP27" s="75" t="s">
        <v>283</v>
      </c>
      <c r="CQ27" s="74">
        <f t="shared" si="40"/>
        <v>1042201</v>
      </c>
      <c r="CR27" s="74">
        <f t="shared" si="41"/>
        <v>102838</v>
      </c>
      <c r="CS27" s="74">
        <f t="shared" si="42"/>
        <v>102838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459769</v>
      </c>
      <c r="CX27" s="74">
        <f t="shared" si="47"/>
        <v>140824</v>
      </c>
      <c r="CY27" s="74">
        <f t="shared" si="48"/>
        <v>259802</v>
      </c>
      <c r="CZ27" s="74">
        <f t="shared" si="49"/>
        <v>59143</v>
      </c>
      <c r="DA27" s="74">
        <f t="shared" si="50"/>
        <v>0</v>
      </c>
      <c r="DB27" s="74">
        <f t="shared" si="51"/>
        <v>479594</v>
      </c>
      <c r="DC27" s="74">
        <f t="shared" si="52"/>
        <v>3501</v>
      </c>
      <c r="DD27" s="74">
        <f t="shared" si="53"/>
        <v>397580</v>
      </c>
      <c r="DE27" s="74">
        <f t="shared" si="54"/>
        <v>66309</v>
      </c>
      <c r="DF27" s="74">
        <f t="shared" si="55"/>
        <v>12204</v>
      </c>
      <c r="DG27" s="75" t="s">
        <v>283</v>
      </c>
      <c r="DH27" s="74">
        <f t="shared" si="56"/>
        <v>0</v>
      </c>
      <c r="DI27" s="74">
        <f t="shared" si="57"/>
        <v>217275</v>
      </c>
      <c r="DJ27" s="74">
        <f t="shared" si="58"/>
        <v>1259476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325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326</v>
      </c>
      <c r="B2" s="147" t="s">
        <v>202</v>
      </c>
      <c r="C2" s="153" t="s">
        <v>327</v>
      </c>
      <c r="D2" s="136" t="s">
        <v>328</v>
      </c>
      <c r="E2" s="103"/>
      <c r="F2" s="103"/>
      <c r="G2" s="103"/>
      <c r="H2" s="103"/>
      <c r="I2" s="103"/>
      <c r="J2" s="103"/>
      <c r="K2" s="103"/>
      <c r="L2" s="104"/>
      <c r="M2" s="136" t="s">
        <v>329</v>
      </c>
      <c r="N2" s="103"/>
      <c r="O2" s="103"/>
      <c r="P2" s="103"/>
      <c r="Q2" s="103"/>
      <c r="R2" s="103"/>
      <c r="S2" s="103"/>
      <c r="T2" s="103"/>
      <c r="U2" s="104"/>
      <c r="V2" s="136" t="s">
        <v>223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210</v>
      </c>
      <c r="E3" s="105"/>
      <c r="F3" s="105"/>
      <c r="G3" s="105"/>
      <c r="H3" s="105"/>
      <c r="I3" s="105"/>
      <c r="J3" s="105"/>
      <c r="K3" s="105"/>
      <c r="L3" s="106"/>
      <c r="M3" s="137" t="s">
        <v>210</v>
      </c>
      <c r="N3" s="105"/>
      <c r="O3" s="105"/>
      <c r="P3" s="105"/>
      <c r="Q3" s="105"/>
      <c r="R3" s="105"/>
      <c r="S3" s="105"/>
      <c r="T3" s="105"/>
      <c r="U3" s="106"/>
      <c r="V3" s="137" t="s">
        <v>210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219</v>
      </c>
      <c r="F4" s="108"/>
      <c r="G4" s="108"/>
      <c r="H4" s="108"/>
      <c r="I4" s="108"/>
      <c r="J4" s="108"/>
      <c r="K4" s="109"/>
      <c r="L4" s="127" t="s">
        <v>222</v>
      </c>
      <c r="M4" s="107"/>
      <c r="N4" s="137" t="s">
        <v>219</v>
      </c>
      <c r="O4" s="108"/>
      <c r="P4" s="108"/>
      <c r="Q4" s="108"/>
      <c r="R4" s="108"/>
      <c r="S4" s="108"/>
      <c r="T4" s="109"/>
      <c r="U4" s="127" t="s">
        <v>220</v>
      </c>
      <c r="V4" s="107"/>
      <c r="W4" s="137" t="s">
        <v>221</v>
      </c>
      <c r="X4" s="108"/>
      <c r="Y4" s="108"/>
      <c r="Z4" s="108"/>
      <c r="AA4" s="108"/>
      <c r="AB4" s="108"/>
      <c r="AC4" s="109"/>
      <c r="AD4" s="127" t="s">
        <v>220</v>
      </c>
    </row>
    <row r="5" spans="1:30" s="45" customFormat="1" ht="23.25" customHeight="1">
      <c r="A5" s="154"/>
      <c r="B5" s="148"/>
      <c r="C5" s="154"/>
      <c r="D5" s="107"/>
      <c r="E5" s="107" t="s">
        <v>223</v>
      </c>
      <c r="F5" s="126" t="s">
        <v>330</v>
      </c>
      <c r="G5" s="126" t="s">
        <v>331</v>
      </c>
      <c r="H5" s="126" t="s">
        <v>332</v>
      </c>
      <c r="I5" s="126" t="s">
        <v>247</v>
      </c>
      <c r="J5" s="126" t="s">
        <v>4</v>
      </c>
      <c r="K5" s="126" t="s">
        <v>217</v>
      </c>
      <c r="L5" s="69"/>
      <c r="M5" s="107"/>
      <c r="N5" s="107" t="s">
        <v>206</v>
      </c>
      <c r="O5" s="126" t="s">
        <v>333</v>
      </c>
      <c r="P5" s="126" t="s">
        <v>334</v>
      </c>
      <c r="Q5" s="126" t="s">
        <v>332</v>
      </c>
      <c r="R5" s="126" t="s">
        <v>247</v>
      </c>
      <c r="S5" s="126" t="s">
        <v>335</v>
      </c>
      <c r="T5" s="126" t="s">
        <v>336</v>
      </c>
      <c r="U5" s="69"/>
      <c r="V5" s="107"/>
      <c r="W5" s="107" t="s">
        <v>223</v>
      </c>
      <c r="X5" s="126" t="s">
        <v>249</v>
      </c>
      <c r="Y5" s="126" t="s">
        <v>334</v>
      </c>
      <c r="Z5" s="126" t="s">
        <v>332</v>
      </c>
      <c r="AA5" s="126" t="s">
        <v>337</v>
      </c>
      <c r="AB5" s="126" t="s">
        <v>338</v>
      </c>
      <c r="AC5" s="126" t="s">
        <v>217</v>
      </c>
      <c r="AD5" s="69"/>
    </row>
    <row r="6" spans="1:30" s="46" customFormat="1" ht="13.5">
      <c r="A6" s="155"/>
      <c r="B6" s="149"/>
      <c r="C6" s="155"/>
      <c r="D6" s="110" t="s">
        <v>280</v>
      </c>
      <c r="E6" s="110" t="s">
        <v>280</v>
      </c>
      <c r="F6" s="111" t="s">
        <v>280</v>
      </c>
      <c r="G6" s="111" t="s">
        <v>339</v>
      </c>
      <c r="H6" s="111" t="s">
        <v>340</v>
      </c>
      <c r="I6" s="111" t="s">
        <v>339</v>
      </c>
      <c r="J6" s="111" t="s">
        <v>280</v>
      </c>
      <c r="K6" s="111" t="s">
        <v>280</v>
      </c>
      <c r="L6" s="111" t="s">
        <v>280</v>
      </c>
      <c r="M6" s="110" t="s">
        <v>341</v>
      </c>
      <c r="N6" s="110" t="s">
        <v>342</v>
      </c>
      <c r="O6" s="111" t="s">
        <v>341</v>
      </c>
      <c r="P6" s="111" t="s">
        <v>280</v>
      </c>
      <c r="Q6" s="111" t="s">
        <v>280</v>
      </c>
      <c r="R6" s="111" t="s">
        <v>280</v>
      </c>
      <c r="S6" s="111" t="s">
        <v>343</v>
      </c>
      <c r="T6" s="111" t="s">
        <v>342</v>
      </c>
      <c r="U6" s="111" t="s">
        <v>343</v>
      </c>
      <c r="V6" s="110" t="s">
        <v>280</v>
      </c>
      <c r="W6" s="110" t="s">
        <v>280</v>
      </c>
      <c r="X6" s="111" t="s">
        <v>280</v>
      </c>
      <c r="Y6" s="111" t="s">
        <v>343</v>
      </c>
      <c r="Z6" s="111" t="s">
        <v>342</v>
      </c>
      <c r="AA6" s="111" t="s">
        <v>343</v>
      </c>
      <c r="AB6" s="111" t="s">
        <v>280</v>
      </c>
      <c r="AC6" s="111" t="s">
        <v>280</v>
      </c>
      <c r="AD6" s="111" t="s">
        <v>280</v>
      </c>
    </row>
    <row r="7" spans="1:30" s="50" customFormat="1" ht="12" customHeight="1">
      <c r="A7" s="48" t="s">
        <v>344</v>
      </c>
      <c r="B7" s="63" t="s">
        <v>345</v>
      </c>
      <c r="C7" s="48" t="s">
        <v>346</v>
      </c>
      <c r="D7" s="70">
        <f aca="true" t="shared" si="0" ref="D7:AD7">SUM(D8:D71)</f>
        <v>36433834</v>
      </c>
      <c r="E7" s="70">
        <f t="shared" si="0"/>
        <v>9328649</v>
      </c>
      <c r="F7" s="70">
        <f t="shared" si="0"/>
        <v>408364</v>
      </c>
      <c r="G7" s="70">
        <f t="shared" si="0"/>
        <v>0</v>
      </c>
      <c r="H7" s="70">
        <f t="shared" si="0"/>
        <v>2270200</v>
      </c>
      <c r="I7" s="70">
        <f t="shared" si="0"/>
        <v>5286388</v>
      </c>
      <c r="J7" s="70">
        <f t="shared" si="0"/>
        <v>11113486</v>
      </c>
      <c r="K7" s="70">
        <f t="shared" si="0"/>
        <v>1363697</v>
      </c>
      <c r="L7" s="70">
        <f t="shared" si="0"/>
        <v>27105185</v>
      </c>
      <c r="M7" s="70">
        <f t="shared" si="0"/>
        <v>7041329</v>
      </c>
      <c r="N7" s="70">
        <f t="shared" si="0"/>
        <v>1210354</v>
      </c>
      <c r="O7" s="70">
        <f t="shared" si="0"/>
        <v>67006</v>
      </c>
      <c r="P7" s="70">
        <f t="shared" si="0"/>
        <v>69408</v>
      </c>
      <c r="Q7" s="70">
        <f t="shared" si="0"/>
        <v>311800</v>
      </c>
      <c r="R7" s="70">
        <f t="shared" si="0"/>
        <v>727377</v>
      </c>
      <c r="S7" s="70">
        <f t="shared" si="0"/>
        <v>2824042</v>
      </c>
      <c r="T7" s="70">
        <f t="shared" si="0"/>
        <v>34763</v>
      </c>
      <c r="U7" s="70">
        <f t="shared" si="0"/>
        <v>5830975</v>
      </c>
      <c r="V7" s="70">
        <f t="shared" si="0"/>
        <v>43475163</v>
      </c>
      <c r="W7" s="70">
        <f t="shared" si="0"/>
        <v>10539003</v>
      </c>
      <c r="X7" s="70">
        <f t="shared" si="0"/>
        <v>475370</v>
      </c>
      <c r="Y7" s="70">
        <f t="shared" si="0"/>
        <v>69408</v>
      </c>
      <c r="Z7" s="70">
        <f t="shared" si="0"/>
        <v>2582000</v>
      </c>
      <c r="AA7" s="70">
        <f t="shared" si="0"/>
        <v>6013765</v>
      </c>
      <c r="AB7" s="70">
        <f t="shared" si="0"/>
        <v>13937528</v>
      </c>
      <c r="AC7" s="70">
        <f t="shared" si="0"/>
        <v>1398460</v>
      </c>
      <c r="AD7" s="70">
        <f t="shared" si="0"/>
        <v>32936160</v>
      </c>
    </row>
    <row r="8" spans="1:30" s="50" customFormat="1" ht="12" customHeight="1">
      <c r="A8" s="51" t="s">
        <v>281</v>
      </c>
      <c r="B8" s="64" t="s">
        <v>347</v>
      </c>
      <c r="C8" s="51" t="s">
        <v>348</v>
      </c>
      <c r="D8" s="72">
        <f aca="true" t="shared" si="1" ref="D8:D39">SUM(E8,+L8)</f>
        <v>3019472</v>
      </c>
      <c r="E8" s="72">
        <f aca="true" t="shared" si="2" ref="E8:E39">+SUM(F8:I8,K8)</f>
        <v>941785</v>
      </c>
      <c r="F8" s="72">
        <v>1084</v>
      </c>
      <c r="G8" s="72">
        <v>0</v>
      </c>
      <c r="H8" s="72">
        <v>48900</v>
      </c>
      <c r="I8" s="72">
        <v>846069</v>
      </c>
      <c r="J8" s="73">
        <v>0</v>
      </c>
      <c r="K8" s="72">
        <v>45732</v>
      </c>
      <c r="L8" s="72">
        <v>2077687</v>
      </c>
      <c r="M8" s="72">
        <f aca="true" t="shared" si="3" ref="M8:M39">SUM(N8,+U8)</f>
        <v>881539</v>
      </c>
      <c r="N8" s="72">
        <f aca="true" t="shared" si="4" ref="N8:N39">+SUM(O8:R8,T8)</f>
        <v>291526</v>
      </c>
      <c r="O8" s="72">
        <v>32498</v>
      </c>
      <c r="P8" s="72">
        <v>68134</v>
      </c>
      <c r="Q8" s="72">
        <v>0</v>
      </c>
      <c r="R8" s="72">
        <v>188498</v>
      </c>
      <c r="S8" s="73">
        <v>0</v>
      </c>
      <c r="T8" s="72">
        <v>2396</v>
      </c>
      <c r="U8" s="72">
        <v>590013</v>
      </c>
      <c r="V8" s="72">
        <f aca="true" t="shared" si="5" ref="V8:V39">+SUM(D8,M8)</f>
        <v>3901011</v>
      </c>
      <c r="W8" s="72">
        <f aca="true" t="shared" si="6" ref="W8:W39">+SUM(E8,N8)</f>
        <v>1233311</v>
      </c>
      <c r="X8" s="72">
        <f aca="true" t="shared" si="7" ref="X8:X39">+SUM(F8,O8)</f>
        <v>33582</v>
      </c>
      <c r="Y8" s="72">
        <f aca="true" t="shared" si="8" ref="Y8:Y39">+SUM(G8,P8)</f>
        <v>68134</v>
      </c>
      <c r="Z8" s="72">
        <f aca="true" t="shared" si="9" ref="Z8:Z39">+SUM(H8,Q8)</f>
        <v>48900</v>
      </c>
      <c r="AA8" s="72">
        <f aca="true" t="shared" si="10" ref="AA8:AA39">+SUM(I8,R8)</f>
        <v>1034567</v>
      </c>
      <c r="AB8" s="73">
        <v>0</v>
      </c>
      <c r="AC8" s="72">
        <f aca="true" t="shared" si="11" ref="AC8:AC39">+SUM(K8,T8)</f>
        <v>48128</v>
      </c>
      <c r="AD8" s="72">
        <f aca="true" t="shared" si="12" ref="AD8:AD39">+SUM(L8,U8)</f>
        <v>2667700</v>
      </c>
    </row>
    <row r="9" spans="1:30" s="50" customFormat="1" ht="12" customHeight="1">
      <c r="A9" s="51" t="s">
        <v>344</v>
      </c>
      <c r="B9" s="64" t="s">
        <v>349</v>
      </c>
      <c r="C9" s="51" t="s">
        <v>350</v>
      </c>
      <c r="D9" s="72">
        <f t="shared" si="1"/>
        <v>1985074</v>
      </c>
      <c r="E9" s="72">
        <f t="shared" si="2"/>
        <v>574690</v>
      </c>
      <c r="F9" s="72">
        <v>7282</v>
      </c>
      <c r="G9" s="72"/>
      <c r="H9" s="72">
        <v>0</v>
      </c>
      <c r="I9" s="72">
        <v>447271</v>
      </c>
      <c r="J9" s="73">
        <v>0</v>
      </c>
      <c r="K9" s="72">
        <v>120137</v>
      </c>
      <c r="L9" s="72">
        <v>1410384</v>
      </c>
      <c r="M9" s="72">
        <f t="shared" si="3"/>
        <v>115300</v>
      </c>
      <c r="N9" s="72">
        <f t="shared" si="4"/>
        <v>2462</v>
      </c>
      <c r="O9" s="72">
        <v>1050</v>
      </c>
      <c r="P9" s="72">
        <v>1274</v>
      </c>
      <c r="Q9" s="72">
        <v>0</v>
      </c>
      <c r="R9" s="72">
        <v>0</v>
      </c>
      <c r="S9" s="73">
        <v>0</v>
      </c>
      <c r="T9" s="72">
        <v>138</v>
      </c>
      <c r="U9" s="72">
        <v>112838</v>
      </c>
      <c r="V9" s="72">
        <f t="shared" si="5"/>
        <v>2100374</v>
      </c>
      <c r="W9" s="72">
        <f t="shared" si="6"/>
        <v>577152</v>
      </c>
      <c r="X9" s="72">
        <f t="shared" si="7"/>
        <v>8332</v>
      </c>
      <c r="Y9" s="72">
        <f t="shared" si="8"/>
        <v>1274</v>
      </c>
      <c r="Z9" s="72">
        <f t="shared" si="9"/>
        <v>0</v>
      </c>
      <c r="AA9" s="72">
        <f t="shared" si="10"/>
        <v>447271</v>
      </c>
      <c r="AB9" s="73">
        <v>0</v>
      </c>
      <c r="AC9" s="72">
        <f t="shared" si="11"/>
        <v>120275</v>
      </c>
      <c r="AD9" s="72">
        <f t="shared" si="12"/>
        <v>1523222</v>
      </c>
    </row>
    <row r="10" spans="1:30" s="50" customFormat="1" ht="12" customHeight="1">
      <c r="A10" s="51" t="s">
        <v>281</v>
      </c>
      <c r="B10" s="64" t="s">
        <v>351</v>
      </c>
      <c r="C10" s="51" t="s">
        <v>352</v>
      </c>
      <c r="D10" s="72">
        <f t="shared" si="1"/>
        <v>1408580</v>
      </c>
      <c r="E10" s="72">
        <f t="shared" si="2"/>
        <v>402485</v>
      </c>
      <c r="F10" s="72">
        <v>0</v>
      </c>
      <c r="G10" s="72">
        <v>0</v>
      </c>
      <c r="H10" s="72">
        <v>0</v>
      </c>
      <c r="I10" s="72">
        <v>360002</v>
      </c>
      <c r="J10" s="73">
        <v>0</v>
      </c>
      <c r="K10" s="72">
        <v>42483</v>
      </c>
      <c r="L10" s="72">
        <v>1006095</v>
      </c>
      <c r="M10" s="72">
        <f t="shared" si="3"/>
        <v>285854</v>
      </c>
      <c r="N10" s="72">
        <f t="shared" si="4"/>
        <v>58361</v>
      </c>
      <c r="O10" s="72">
        <v>0</v>
      </c>
      <c r="P10" s="72">
        <v>0</v>
      </c>
      <c r="Q10" s="72">
        <v>0</v>
      </c>
      <c r="R10" s="72">
        <v>58361</v>
      </c>
      <c r="S10" s="73">
        <v>0</v>
      </c>
      <c r="T10" s="72">
        <v>0</v>
      </c>
      <c r="U10" s="72">
        <v>227493</v>
      </c>
      <c r="V10" s="72">
        <f t="shared" si="5"/>
        <v>1694434</v>
      </c>
      <c r="W10" s="72">
        <f t="shared" si="6"/>
        <v>460846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418363</v>
      </c>
      <c r="AB10" s="73">
        <v>0</v>
      </c>
      <c r="AC10" s="72">
        <f t="shared" si="11"/>
        <v>42483</v>
      </c>
      <c r="AD10" s="72">
        <f t="shared" si="12"/>
        <v>1233588</v>
      </c>
    </row>
    <row r="11" spans="1:30" s="50" customFormat="1" ht="12" customHeight="1">
      <c r="A11" s="51" t="s">
        <v>344</v>
      </c>
      <c r="B11" s="64" t="s">
        <v>353</v>
      </c>
      <c r="C11" s="51" t="s">
        <v>354</v>
      </c>
      <c r="D11" s="72">
        <f t="shared" si="1"/>
        <v>1321758</v>
      </c>
      <c r="E11" s="72">
        <f t="shared" si="2"/>
        <v>29883</v>
      </c>
      <c r="F11" s="72">
        <v>0</v>
      </c>
      <c r="G11" s="72">
        <v>0</v>
      </c>
      <c r="H11" s="72">
        <v>0</v>
      </c>
      <c r="I11" s="72">
        <v>10176</v>
      </c>
      <c r="J11" s="73">
        <v>0</v>
      </c>
      <c r="K11" s="72">
        <v>19707</v>
      </c>
      <c r="L11" s="72">
        <v>1291875</v>
      </c>
      <c r="M11" s="72">
        <f t="shared" si="3"/>
        <v>196943</v>
      </c>
      <c r="N11" s="72">
        <f t="shared" si="4"/>
        <v>20494</v>
      </c>
      <c r="O11" s="72">
        <v>0</v>
      </c>
      <c r="P11" s="72">
        <v>0</v>
      </c>
      <c r="Q11" s="72">
        <v>0</v>
      </c>
      <c r="R11" s="72">
        <v>20374</v>
      </c>
      <c r="S11" s="73">
        <v>0</v>
      </c>
      <c r="T11" s="72">
        <v>120</v>
      </c>
      <c r="U11" s="72">
        <v>176449</v>
      </c>
      <c r="V11" s="72">
        <f t="shared" si="5"/>
        <v>1518701</v>
      </c>
      <c r="W11" s="72">
        <f t="shared" si="6"/>
        <v>50377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30550</v>
      </c>
      <c r="AB11" s="73">
        <v>0</v>
      </c>
      <c r="AC11" s="72">
        <f t="shared" si="11"/>
        <v>19827</v>
      </c>
      <c r="AD11" s="72">
        <f t="shared" si="12"/>
        <v>1468324</v>
      </c>
    </row>
    <row r="12" spans="1:30" s="50" customFormat="1" ht="12" customHeight="1">
      <c r="A12" s="53" t="s">
        <v>281</v>
      </c>
      <c r="B12" s="54" t="s">
        <v>355</v>
      </c>
      <c r="C12" s="53" t="s">
        <v>356</v>
      </c>
      <c r="D12" s="74">
        <f t="shared" si="1"/>
        <v>641308</v>
      </c>
      <c r="E12" s="74">
        <f t="shared" si="2"/>
        <v>43761</v>
      </c>
      <c r="F12" s="74">
        <v>0</v>
      </c>
      <c r="G12" s="74">
        <v>0</v>
      </c>
      <c r="H12" s="74">
        <v>0</v>
      </c>
      <c r="I12" s="74">
        <v>1108</v>
      </c>
      <c r="J12" s="75">
        <v>0</v>
      </c>
      <c r="K12" s="74">
        <v>42653</v>
      </c>
      <c r="L12" s="74">
        <v>597547</v>
      </c>
      <c r="M12" s="74">
        <f t="shared" si="3"/>
        <v>175532</v>
      </c>
      <c r="N12" s="74">
        <f t="shared" si="4"/>
        <v>21047</v>
      </c>
      <c r="O12" s="74">
        <v>0</v>
      </c>
      <c r="P12" s="74">
        <v>0</v>
      </c>
      <c r="Q12" s="74">
        <v>0</v>
      </c>
      <c r="R12" s="74">
        <v>21047</v>
      </c>
      <c r="S12" s="75">
        <v>0</v>
      </c>
      <c r="T12" s="74">
        <v>0</v>
      </c>
      <c r="U12" s="74">
        <v>154485</v>
      </c>
      <c r="V12" s="74">
        <f t="shared" si="5"/>
        <v>816840</v>
      </c>
      <c r="W12" s="74">
        <f t="shared" si="6"/>
        <v>64808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22155</v>
      </c>
      <c r="AB12" s="75">
        <v>0</v>
      </c>
      <c r="AC12" s="74">
        <f t="shared" si="11"/>
        <v>42653</v>
      </c>
      <c r="AD12" s="74">
        <f t="shared" si="12"/>
        <v>752032</v>
      </c>
    </row>
    <row r="13" spans="1:30" s="50" customFormat="1" ht="12" customHeight="1">
      <c r="A13" s="53" t="s">
        <v>344</v>
      </c>
      <c r="B13" s="54" t="s">
        <v>357</v>
      </c>
      <c r="C13" s="53" t="s">
        <v>358</v>
      </c>
      <c r="D13" s="74">
        <f t="shared" si="1"/>
        <v>661494</v>
      </c>
      <c r="E13" s="74">
        <f t="shared" si="2"/>
        <v>11476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11476</v>
      </c>
      <c r="L13" s="74">
        <v>650018</v>
      </c>
      <c r="M13" s="74">
        <f t="shared" si="3"/>
        <v>49208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49208</v>
      </c>
      <c r="V13" s="74">
        <f t="shared" si="5"/>
        <v>710702</v>
      </c>
      <c r="W13" s="74">
        <f t="shared" si="6"/>
        <v>11476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11476</v>
      </c>
      <c r="AD13" s="74">
        <f t="shared" si="12"/>
        <v>699226</v>
      </c>
    </row>
    <row r="14" spans="1:30" s="50" customFormat="1" ht="12" customHeight="1">
      <c r="A14" s="53" t="s">
        <v>281</v>
      </c>
      <c r="B14" s="54" t="s">
        <v>359</v>
      </c>
      <c r="C14" s="53" t="s">
        <v>360</v>
      </c>
      <c r="D14" s="74">
        <f t="shared" si="1"/>
        <v>984252</v>
      </c>
      <c r="E14" s="74">
        <f t="shared" si="2"/>
        <v>2183</v>
      </c>
      <c r="F14" s="74">
        <v>0</v>
      </c>
      <c r="G14" s="74">
        <v>0</v>
      </c>
      <c r="H14" s="74">
        <v>0</v>
      </c>
      <c r="I14" s="74">
        <v>2048</v>
      </c>
      <c r="J14" s="75">
        <v>0</v>
      </c>
      <c r="K14" s="74">
        <v>135</v>
      </c>
      <c r="L14" s="74">
        <v>982069</v>
      </c>
      <c r="M14" s="74">
        <f t="shared" si="3"/>
        <v>80953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80953</v>
      </c>
      <c r="V14" s="74">
        <f t="shared" si="5"/>
        <v>1065205</v>
      </c>
      <c r="W14" s="74">
        <f t="shared" si="6"/>
        <v>2183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2048</v>
      </c>
      <c r="AB14" s="75">
        <v>0</v>
      </c>
      <c r="AC14" s="74">
        <f t="shared" si="11"/>
        <v>135</v>
      </c>
      <c r="AD14" s="74">
        <f t="shared" si="12"/>
        <v>1063022</v>
      </c>
    </row>
    <row r="15" spans="1:30" s="50" customFormat="1" ht="12" customHeight="1">
      <c r="A15" s="53" t="s">
        <v>344</v>
      </c>
      <c r="B15" s="54" t="s">
        <v>361</v>
      </c>
      <c r="C15" s="53" t="s">
        <v>362</v>
      </c>
      <c r="D15" s="74">
        <f t="shared" si="1"/>
        <v>577193</v>
      </c>
      <c r="E15" s="74">
        <f t="shared" si="2"/>
        <v>21724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21724</v>
      </c>
      <c r="L15" s="74">
        <v>555469</v>
      </c>
      <c r="M15" s="74">
        <f t="shared" si="3"/>
        <v>94744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94744</v>
      </c>
      <c r="V15" s="74">
        <f t="shared" si="5"/>
        <v>671937</v>
      </c>
      <c r="W15" s="74">
        <f t="shared" si="6"/>
        <v>21724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0</v>
      </c>
      <c r="AB15" s="75">
        <v>0</v>
      </c>
      <c r="AC15" s="74">
        <f t="shared" si="11"/>
        <v>21724</v>
      </c>
      <c r="AD15" s="74">
        <f t="shared" si="12"/>
        <v>650213</v>
      </c>
    </row>
    <row r="16" spans="1:30" s="50" customFormat="1" ht="12" customHeight="1">
      <c r="A16" s="53" t="s">
        <v>281</v>
      </c>
      <c r="B16" s="54" t="s">
        <v>363</v>
      </c>
      <c r="C16" s="53" t="s">
        <v>364</v>
      </c>
      <c r="D16" s="74">
        <f t="shared" si="1"/>
        <v>589488</v>
      </c>
      <c r="E16" s="74">
        <f t="shared" si="2"/>
        <v>0</v>
      </c>
      <c r="F16" s="74">
        <v>0</v>
      </c>
      <c r="G16" s="74">
        <v>0</v>
      </c>
      <c r="H16" s="74">
        <v>0</v>
      </c>
      <c r="I16" s="74">
        <v>0</v>
      </c>
      <c r="J16" s="75">
        <v>0</v>
      </c>
      <c r="K16" s="74">
        <v>0</v>
      </c>
      <c r="L16" s="74">
        <v>589488</v>
      </c>
      <c r="M16" s="74">
        <f t="shared" si="3"/>
        <v>287790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287790</v>
      </c>
      <c r="V16" s="74">
        <f t="shared" si="5"/>
        <v>877278</v>
      </c>
      <c r="W16" s="74">
        <f t="shared" si="6"/>
        <v>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0</v>
      </c>
      <c r="AB16" s="75">
        <v>0</v>
      </c>
      <c r="AC16" s="74">
        <f t="shared" si="11"/>
        <v>0</v>
      </c>
      <c r="AD16" s="74">
        <f t="shared" si="12"/>
        <v>877278</v>
      </c>
    </row>
    <row r="17" spans="1:30" s="50" customFormat="1" ht="12" customHeight="1">
      <c r="A17" s="53" t="s">
        <v>344</v>
      </c>
      <c r="B17" s="54" t="s">
        <v>365</v>
      </c>
      <c r="C17" s="53" t="s">
        <v>366</v>
      </c>
      <c r="D17" s="74">
        <f t="shared" si="1"/>
        <v>733860</v>
      </c>
      <c r="E17" s="74">
        <f t="shared" si="2"/>
        <v>153759</v>
      </c>
      <c r="F17" s="74">
        <v>0</v>
      </c>
      <c r="G17" s="74">
        <v>0</v>
      </c>
      <c r="H17" s="74">
        <v>0</v>
      </c>
      <c r="I17" s="74">
        <v>153759</v>
      </c>
      <c r="J17" s="75">
        <v>0</v>
      </c>
      <c r="K17" s="74">
        <v>0</v>
      </c>
      <c r="L17" s="74">
        <v>580101</v>
      </c>
      <c r="M17" s="74">
        <f t="shared" si="3"/>
        <v>167182</v>
      </c>
      <c r="N17" s="74">
        <f t="shared" si="4"/>
        <v>17527</v>
      </c>
      <c r="O17" s="74">
        <v>0</v>
      </c>
      <c r="P17" s="74">
        <v>0</v>
      </c>
      <c r="Q17" s="74">
        <v>0</v>
      </c>
      <c r="R17" s="74">
        <v>17527</v>
      </c>
      <c r="S17" s="75">
        <v>0</v>
      </c>
      <c r="T17" s="74">
        <v>0</v>
      </c>
      <c r="U17" s="74">
        <v>149655</v>
      </c>
      <c r="V17" s="74">
        <f t="shared" si="5"/>
        <v>901042</v>
      </c>
      <c r="W17" s="74">
        <f t="shared" si="6"/>
        <v>171286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171286</v>
      </c>
      <c r="AB17" s="75">
        <v>0</v>
      </c>
      <c r="AC17" s="74">
        <f t="shared" si="11"/>
        <v>0</v>
      </c>
      <c r="AD17" s="74">
        <f t="shared" si="12"/>
        <v>729756</v>
      </c>
    </row>
    <row r="18" spans="1:30" s="50" customFormat="1" ht="12" customHeight="1">
      <c r="A18" s="53" t="s">
        <v>281</v>
      </c>
      <c r="B18" s="54" t="s">
        <v>367</v>
      </c>
      <c r="C18" s="53" t="s">
        <v>368</v>
      </c>
      <c r="D18" s="74">
        <f t="shared" si="1"/>
        <v>436307</v>
      </c>
      <c r="E18" s="74">
        <f t="shared" si="2"/>
        <v>100691</v>
      </c>
      <c r="F18" s="74">
        <v>0</v>
      </c>
      <c r="G18" s="74">
        <v>0</v>
      </c>
      <c r="H18" s="74">
        <v>0</v>
      </c>
      <c r="I18" s="74">
        <v>90618</v>
      </c>
      <c r="J18" s="75">
        <v>0</v>
      </c>
      <c r="K18" s="74">
        <v>10073</v>
      </c>
      <c r="L18" s="74">
        <v>335616</v>
      </c>
      <c r="M18" s="74">
        <f t="shared" si="3"/>
        <v>135409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135409</v>
      </c>
      <c r="V18" s="74">
        <f t="shared" si="5"/>
        <v>571716</v>
      </c>
      <c r="W18" s="74">
        <f t="shared" si="6"/>
        <v>100691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90618</v>
      </c>
      <c r="AB18" s="75">
        <v>0</v>
      </c>
      <c r="AC18" s="74">
        <f t="shared" si="11"/>
        <v>10073</v>
      </c>
      <c r="AD18" s="74">
        <f t="shared" si="12"/>
        <v>471025</v>
      </c>
    </row>
    <row r="19" spans="1:30" s="50" customFormat="1" ht="12" customHeight="1">
      <c r="A19" s="53" t="s">
        <v>344</v>
      </c>
      <c r="B19" s="54" t="s">
        <v>369</v>
      </c>
      <c r="C19" s="53" t="s">
        <v>370</v>
      </c>
      <c r="D19" s="74">
        <f t="shared" si="1"/>
        <v>394690</v>
      </c>
      <c r="E19" s="74">
        <f t="shared" si="2"/>
        <v>149924</v>
      </c>
      <c r="F19" s="74">
        <v>0</v>
      </c>
      <c r="G19" s="74">
        <v>0</v>
      </c>
      <c r="H19" s="74">
        <v>0</v>
      </c>
      <c r="I19" s="74">
        <v>139943</v>
      </c>
      <c r="J19" s="75">
        <v>0</v>
      </c>
      <c r="K19" s="74">
        <v>9981</v>
      </c>
      <c r="L19" s="74">
        <v>244766</v>
      </c>
      <c r="M19" s="74">
        <f t="shared" si="3"/>
        <v>131160</v>
      </c>
      <c r="N19" s="74">
        <f t="shared" si="4"/>
        <v>5053</v>
      </c>
      <c r="O19" s="74">
        <v>0</v>
      </c>
      <c r="P19" s="74">
        <v>0</v>
      </c>
      <c r="Q19" s="74">
        <v>0</v>
      </c>
      <c r="R19" s="74">
        <v>5053</v>
      </c>
      <c r="S19" s="75">
        <v>0</v>
      </c>
      <c r="T19" s="74">
        <v>0</v>
      </c>
      <c r="U19" s="74">
        <v>126107</v>
      </c>
      <c r="V19" s="74">
        <f t="shared" si="5"/>
        <v>525850</v>
      </c>
      <c r="W19" s="74">
        <f t="shared" si="6"/>
        <v>154977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144996</v>
      </c>
      <c r="AB19" s="75">
        <v>0</v>
      </c>
      <c r="AC19" s="74">
        <f t="shared" si="11"/>
        <v>9981</v>
      </c>
      <c r="AD19" s="74">
        <f t="shared" si="12"/>
        <v>370873</v>
      </c>
    </row>
    <row r="20" spans="1:30" s="50" customFormat="1" ht="12" customHeight="1">
      <c r="A20" s="53" t="s">
        <v>281</v>
      </c>
      <c r="B20" s="54" t="s">
        <v>371</v>
      </c>
      <c r="C20" s="53" t="s">
        <v>372</v>
      </c>
      <c r="D20" s="74">
        <f t="shared" si="1"/>
        <v>960938</v>
      </c>
      <c r="E20" s="74">
        <f t="shared" si="2"/>
        <v>84846</v>
      </c>
      <c r="F20" s="74">
        <v>0</v>
      </c>
      <c r="G20" s="74">
        <v>0</v>
      </c>
      <c r="H20" s="74">
        <v>0</v>
      </c>
      <c r="I20" s="74">
        <v>82665</v>
      </c>
      <c r="J20" s="75">
        <v>0</v>
      </c>
      <c r="K20" s="74">
        <v>2181</v>
      </c>
      <c r="L20" s="74">
        <v>876092</v>
      </c>
      <c r="M20" s="74">
        <f t="shared" si="3"/>
        <v>172529</v>
      </c>
      <c r="N20" s="74">
        <f t="shared" si="4"/>
        <v>6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6</v>
      </c>
      <c r="U20" s="74">
        <v>172523</v>
      </c>
      <c r="V20" s="74">
        <f t="shared" si="5"/>
        <v>1133467</v>
      </c>
      <c r="W20" s="74">
        <f t="shared" si="6"/>
        <v>84852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82665</v>
      </c>
      <c r="AB20" s="75">
        <v>0</v>
      </c>
      <c r="AC20" s="74">
        <f t="shared" si="11"/>
        <v>2187</v>
      </c>
      <c r="AD20" s="74">
        <f t="shared" si="12"/>
        <v>1048615</v>
      </c>
    </row>
    <row r="21" spans="1:30" s="50" customFormat="1" ht="12" customHeight="1">
      <c r="A21" s="53" t="s">
        <v>344</v>
      </c>
      <c r="B21" s="54" t="s">
        <v>373</v>
      </c>
      <c r="C21" s="53" t="s">
        <v>374</v>
      </c>
      <c r="D21" s="74">
        <f t="shared" si="1"/>
        <v>1363418</v>
      </c>
      <c r="E21" s="74">
        <f t="shared" si="2"/>
        <v>14331</v>
      </c>
      <c r="F21" s="74">
        <v>0</v>
      </c>
      <c r="G21" s="74">
        <v>0</v>
      </c>
      <c r="H21" s="74">
        <v>0</v>
      </c>
      <c r="I21" s="74">
        <v>14212</v>
      </c>
      <c r="J21" s="75">
        <v>0</v>
      </c>
      <c r="K21" s="74">
        <v>119</v>
      </c>
      <c r="L21" s="74">
        <v>1349087</v>
      </c>
      <c r="M21" s="74">
        <f t="shared" si="3"/>
        <v>185882</v>
      </c>
      <c r="N21" s="74">
        <f t="shared" si="4"/>
        <v>23628</v>
      </c>
      <c r="O21" s="74">
        <v>0</v>
      </c>
      <c r="P21" s="74">
        <v>0</v>
      </c>
      <c r="Q21" s="74">
        <v>0</v>
      </c>
      <c r="R21" s="74">
        <v>23628</v>
      </c>
      <c r="S21" s="75">
        <v>0</v>
      </c>
      <c r="T21" s="74">
        <v>0</v>
      </c>
      <c r="U21" s="74">
        <v>162254</v>
      </c>
      <c r="V21" s="74">
        <f t="shared" si="5"/>
        <v>1549300</v>
      </c>
      <c r="W21" s="74">
        <f t="shared" si="6"/>
        <v>37959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37840</v>
      </c>
      <c r="AB21" s="75">
        <v>0</v>
      </c>
      <c r="AC21" s="74">
        <f t="shared" si="11"/>
        <v>119</v>
      </c>
      <c r="AD21" s="74">
        <f t="shared" si="12"/>
        <v>1511341</v>
      </c>
    </row>
    <row r="22" spans="1:30" s="50" customFormat="1" ht="12" customHeight="1">
      <c r="A22" s="53" t="s">
        <v>281</v>
      </c>
      <c r="B22" s="54" t="s">
        <v>375</v>
      </c>
      <c r="C22" s="53" t="s">
        <v>376</v>
      </c>
      <c r="D22" s="74">
        <f t="shared" si="1"/>
        <v>1149335</v>
      </c>
      <c r="E22" s="74">
        <f t="shared" si="2"/>
        <v>211052</v>
      </c>
      <c r="F22" s="74">
        <v>0</v>
      </c>
      <c r="G22" s="74">
        <v>0</v>
      </c>
      <c r="H22" s="74">
        <v>0</v>
      </c>
      <c r="I22" s="74">
        <v>126174</v>
      </c>
      <c r="J22" s="75">
        <v>0</v>
      </c>
      <c r="K22" s="74">
        <v>84878</v>
      </c>
      <c r="L22" s="74">
        <v>938283</v>
      </c>
      <c r="M22" s="74">
        <f t="shared" si="3"/>
        <v>167007</v>
      </c>
      <c r="N22" s="74">
        <f t="shared" si="4"/>
        <v>21</v>
      </c>
      <c r="O22" s="74">
        <v>0</v>
      </c>
      <c r="P22" s="74">
        <v>0</v>
      </c>
      <c r="Q22" s="74">
        <v>0</v>
      </c>
      <c r="R22" s="74">
        <v>21</v>
      </c>
      <c r="S22" s="75">
        <v>0</v>
      </c>
      <c r="T22" s="74">
        <v>0</v>
      </c>
      <c r="U22" s="74">
        <v>166986</v>
      </c>
      <c r="V22" s="74">
        <f t="shared" si="5"/>
        <v>1316342</v>
      </c>
      <c r="W22" s="74">
        <f t="shared" si="6"/>
        <v>211073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126195</v>
      </c>
      <c r="AB22" s="75">
        <v>0</v>
      </c>
      <c r="AC22" s="74">
        <f t="shared" si="11"/>
        <v>84878</v>
      </c>
      <c r="AD22" s="74">
        <f t="shared" si="12"/>
        <v>1105269</v>
      </c>
    </row>
    <row r="23" spans="1:30" s="50" customFormat="1" ht="12" customHeight="1">
      <c r="A23" s="53" t="s">
        <v>344</v>
      </c>
      <c r="B23" s="54" t="s">
        <v>377</v>
      </c>
      <c r="C23" s="53" t="s">
        <v>378</v>
      </c>
      <c r="D23" s="74">
        <f t="shared" si="1"/>
        <v>1732939</v>
      </c>
      <c r="E23" s="74">
        <f t="shared" si="2"/>
        <v>641745</v>
      </c>
      <c r="F23" s="74">
        <v>0</v>
      </c>
      <c r="G23" s="74">
        <v>0</v>
      </c>
      <c r="H23" s="74">
        <v>0</v>
      </c>
      <c r="I23" s="74">
        <v>438038</v>
      </c>
      <c r="J23" s="75">
        <v>0</v>
      </c>
      <c r="K23" s="74">
        <v>203707</v>
      </c>
      <c r="L23" s="74">
        <v>1091194</v>
      </c>
      <c r="M23" s="74">
        <f t="shared" si="3"/>
        <v>173869</v>
      </c>
      <c r="N23" s="74">
        <f t="shared" si="4"/>
        <v>23780</v>
      </c>
      <c r="O23" s="74">
        <v>0</v>
      </c>
      <c r="P23" s="74">
        <v>0</v>
      </c>
      <c r="Q23" s="74">
        <v>0</v>
      </c>
      <c r="R23" s="74">
        <v>23780</v>
      </c>
      <c r="S23" s="75">
        <v>0</v>
      </c>
      <c r="T23" s="74">
        <v>0</v>
      </c>
      <c r="U23" s="74">
        <v>150089</v>
      </c>
      <c r="V23" s="74">
        <f t="shared" si="5"/>
        <v>1906808</v>
      </c>
      <c r="W23" s="74">
        <f t="shared" si="6"/>
        <v>665525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461818</v>
      </c>
      <c r="AB23" s="75">
        <v>0</v>
      </c>
      <c r="AC23" s="74">
        <f t="shared" si="11"/>
        <v>203707</v>
      </c>
      <c r="AD23" s="74">
        <f t="shared" si="12"/>
        <v>1241283</v>
      </c>
    </row>
    <row r="24" spans="1:30" s="50" customFormat="1" ht="12" customHeight="1">
      <c r="A24" s="53" t="s">
        <v>281</v>
      </c>
      <c r="B24" s="54" t="s">
        <v>379</v>
      </c>
      <c r="C24" s="53" t="s">
        <v>380</v>
      </c>
      <c r="D24" s="74">
        <f t="shared" si="1"/>
        <v>2368575</v>
      </c>
      <c r="E24" s="74">
        <f t="shared" si="2"/>
        <v>2261680</v>
      </c>
      <c r="F24" s="74">
        <v>15125</v>
      </c>
      <c r="G24" s="74">
        <v>0</v>
      </c>
      <c r="H24" s="74">
        <v>1916000</v>
      </c>
      <c r="I24" s="74">
        <v>328348</v>
      </c>
      <c r="J24" s="75">
        <v>0</v>
      </c>
      <c r="K24" s="74">
        <v>2207</v>
      </c>
      <c r="L24" s="74">
        <v>106895</v>
      </c>
      <c r="M24" s="74">
        <f t="shared" si="3"/>
        <v>529752</v>
      </c>
      <c r="N24" s="74">
        <f t="shared" si="4"/>
        <v>161317</v>
      </c>
      <c r="O24" s="74">
        <v>0</v>
      </c>
      <c r="P24" s="74">
        <v>0</v>
      </c>
      <c r="Q24" s="74">
        <v>55400</v>
      </c>
      <c r="R24" s="74">
        <v>104126</v>
      </c>
      <c r="S24" s="75">
        <v>0</v>
      </c>
      <c r="T24" s="74">
        <v>1791</v>
      </c>
      <c r="U24" s="74">
        <v>368435</v>
      </c>
      <c r="V24" s="74">
        <f t="shared" si="5"/>
        <v>2898327</v>
      </c>
      <c r="W24" s="74">
        <f t="shared" si="6"/>
        <v>2422997</v>
      </c>
      <c r="X24" s="74">
        <f t="shared" si="7"/>
        <v>15125</v>
      </c>
      <c r="Y24" s="74">
        <f t="shared" si="8"/>
        <v>0</v>
      </c>
      <c r="Z24" s="74">
        <f t="shared" si="9"/>
        <v>1971400</v>
      </c>
      <c r="AA24" s="74">
        <f t="shared" si="10"/>
        <v>432474</v>
      </c>
      <c r="AB24" s="75">
        <v>0</v>
      </c>
      <c r="AC24" s="74">
        <f t="shared" si="11"/>
        <v>3998</v>
      </c>
      <c r="AD24" s="74">
        <f t="shared" si="12"/>
        <v>475330</v>
      </c>
    </row>
    <row r="25" spans="1:30" s="50" customFormat="1" ht="12" customHeight="1">
      <c r="A25" s="53" t="s">
        <v>344</v>
      </c>
      <c r="B25" s="54" t="s">
        <v>381</v>
      </c>
      <c r="C25" s="53" t="s">
        <v>382</v>
      </c>
      <c r="D25" s="74">
        <f t="shared" si="1"/>
        <v>1336482</v>
      </c>
      <c r="E25" s="74">
        <f t="shared" si="2"/>
        <v>118658</v>
      </c>
      <c r="F25" s="74">
        <v>97238</v>
      </c>
      <c r="G25" s="74">
        <v>0</v>
      </c>
      <c r="H25" s="74">
        <v>0</v>
      </c>
      <c r="I25" s="74">
        <v>21420</v>
      </c>
      <c r="J25" s="75">
        <v>0</v>
      </c>
      <c r="K25" s="74">
        <v>0</v>
      </c>
      <c r="L25" s="74">
        <v>1217824</v>
      </c>
      <c r="M25" s="74">
        <f t="shared" si="3"/>
        <v>123973</v>
      </c>
      <c r="N25" s="74">
        <f t="shared" si="4"/>
        <v>7230</v>
      </c>
      <c r="O25" s="74">
        <v>0</v>
      </c>
      <c r="P25" s="74">
        <v>0</v>
      </c>
      <c r="Q25" s="74">
        <v>0</v>
      </c>
      <c r="R25" s="74">
        <v>7230</v>
      </c>
      <c r="S25" s="75">
        <v>0</v>
      </c>
      <c r="T25" s="74">
        <v>0</v>
      </c>
      <c r="U25" s="74">
        <v>116743</v>
      </c>
      <c r="V25" s="74">
        <f t="shared" si="5"/>
        <v>1460455</v>
      </c>
      <c r="W25" s="74">
        <f t="shared" si="6"/>
        <v>125888</v>
      </c>
      <c r="X25" s="74">
        <f t="shared" si="7"/>
        <v>97238</v>
      </c>
      <c r="Y25" s="74">
        <f t="shared" si="8"/>
        <v>0</v>
      </c>
      <c r="Z25" s="74">
        <f t="shared" si="9"/>
        <v>0</v>
      </c>
      <c r="AA25" s="74">
        <f t="shared" si="10"/>
        <v>28650</v>
      </c>
      <c r="AB25" s="75">
        <v>0</v>
      </c>
      <c r="AC25" s="74">
        <f t="shared" si="11"/>
        <v>0</v>
      </c>
      <c r="AD25" s="74">
        <f t="shared" si="12"/>
        <v>1334567</v>
      </c>
    </row>
    <row r="26" spans="1:30" s="50" customFormat="1" ht="12" customHeight="1">
      <c r="A26" s="53" t="s">
        <v>281</v>
      </c>
      <c r="B26" s="54" t="s">
        <v>383</v>
      </c>
      <c r="C26" s="53" t="s">
        <v>384</v>
      </c>
      <c r="D26" s="74">
        <f t="shared" si="1"/>
        <v>485330</v>
      </c>
      <c r="E26" s="74">
        <f t="shared" si="2"/>
        <v>44390</v>
      </c>
      <c r="F26" s="74">
        <v>0</v>
      </c>
      <c r="G26" s="74">
        <v>0</v>
      </c>
      <c r="H26" s="74">
        <v>0</v>
      </c>
      <c r="I26" s="74">
        <v>44390</v>
      </c>
      <c r="J26" s="75">
        <v>0</v>
      </c>
      <c r="K26" s="74">
        <v>0</v>
      </c>
      <c r="L26" s="74">
        <v>440940</v>
      </c>
      <c r="M26" s="74">
        <f t="shared" si="3"/>
        <v>73785</v>
      </c>
      <c r="N26" s="74">
        <f t="shared" si="4"/>
        <v>2651</v>
      </c>
      <c r="O26" s="74">
        <v>0</v>
      </c>
      <c r="P26" s="74">
        <v>0</v>
      </c>
      <c r="Q26" s="74">
        <v>0</v>
      </c>
      <c r="R26" s="74">
        <v>2651</v>
      </c>
      <c r="S26" s="75">
        <v>0</v>
      </c>
      <c r="T26" s="74">
        <v>0</v>
      </c>
      <c r="U26" s="74">
        <v>71134</v>
      </c>
      <c r="V26" s="74">
        <f t="shared" si="5"/>
        <v>559115</v>
      </c>
      <c r="W26" s="74">
        <f t="shared" si="6"/>
        <v>47041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47041</v>
      </c>
      <c r="AB26" s="75">
        <v>0</v>
      </c>
      <c r="AC26" s="74">
        <f t="shared" si="11"/>
        <v>0</v>
      </c>
      <c r="AD26" s="74">
        <f t="shared" si="12"/>
        <v>512074</v>
      </c>
    </row>
    <row r="27" spans="1:30" s="50" customFormat="1" ht="12" customHeight="1">
      <c r="A27" s="53" t="s">
        <v>344</v>
      </c>
      <c r="B27" s="54" t="s">
        <v>385</v>
      </c>
      <c r="C27" s="53" t="s">
        <v>386</v>
      </c>
      <c r="D27" s="74">
        <f t="shared" si="1"/>
        <v>701177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701177</v>
      </c>
      <c r="M27" s="74">
        <f t="shared" si="3"/>
        <v>20479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20479</v>
      </c>
      <c r="V27" s="74">
        <f t="shared" si="5"/>
        <v>721656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721656</v>
      </c>
    </row>
    <row r="28" spans="1:30" s="50" customFormat="1" ht="12" customHeight="1">
      <c r="A28" s="53" t="s">
        <v>281</v>
      </c>
      <c r="B28" s="54" t="s">
        <v>387</v>
      </c>
      <c r="C28" s="53" t="s">
        <v>388</v>
      </c>
      <c r="D28" s="74">
        <f t="shared" si="1"/>
        <v>338290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338290</v>
      </c>
      <c r="M28" s="74">
        <f t="shared" si="3"/>
        <v>136410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136410</v>
      </c>
      <c r="V28" s="74">
        <f t="shared" si="5"/>
        <v>474700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474700</v>
      </c>
    </row>
    <row r="29" spans="1:30" s="50" customFormat="1" ht="12" customHeight="1">
      <c r="A29" s="53" t="s">
        <v>281</v>
      </c>
      <c r="B29" s="54" t="s">
        <v>389</v>
      </c>
      <c r="C29" s="53" t="s">
        <v>390</v>
      </c>
      <c r="D29" s="74">
        <f t="shared" si="1"/>
        <v>462376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462376</v>
      </c>
      <c r="M29" s="74">
        <f t="shared" si="3"/>
        <v>94309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94309</v>
      </c>
      <c r="V29" s="74">
        <f t="shared" si="5"/>
        <v>556685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556685</v>
      </c>
    </row>
    <row r="30" spans="1:30" s="50" customFormat="1" ht="12" customHeight="1">
      <c r="A30" s="53" t="s">
        <v>281</v>
      </c>
      <c r="B30" s="54" t="s">
        <v>391</v>
      </c>
      <c r="C30" s="53" t="s">
        <v>392</v>
      </c>
      <c r="D30" s="74">
        <f t="shared" si="1"/>
        <v>1368927</v>
      </c>
      <c r="E30" s="74">
        <f t="shared" si="2"/>
        <v>1455</v>
      </c>
      <c r="F30" s="74">
        <v>0</v>
      </c>
      <c r="G30" s="74">
        <v>0</v>
      </c>
      <c r="H30" s="74">
        <v>0</v>
      </c>
      <c r="I30" s="74">
        <v>404</v>
      </c>
      <c r="J30" s="75">
        <v>0</v>
      </c>
      <c r="K30" s="74">
        <v>1051</v>
      </c>
      <c r="L30" s="74">
        <v>1367472</v>
      </c>
      <c r="M30" s="74">
        <f t="shared" si="3"/>
        <v>117597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117597</v>
      </c>
      <c r="V30" s="74">
        <f t="shared" si="5"/>
        <v>1486524</v>
      </c>
      <c r="W30" s="74">
        <f t="shared" si="6"/>
        <v>1455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404</v>
      </c>
      <c r="AB30" s="75">
        <v>0</v>
      </c>
      <c r="AC30" s="74">
        <f t="shared" si="11"/>
        <v>1051</v>
      </c>
      <c r="AD30" s="74">
        <f t="shared" si="12"/>
        <v>1485069</v>
      </c>
    </row>
    <row r="31" spans="1:30" s="50" customFormat="1" ht="12" customHeight="1">
      <c r="A31" s="53" t="s">
        <v>281</v>
      </c>
      <c r="B31" s="54" t="s">
        <v>393</v>
      </c>
      <c r="C31" s="53" t="s">
        <v>394</v>
      </c>
      <c r="D31" s="74">
        <f t="shared" si="1"/>
        <v>355402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355402</v>
      </c>
      <c r="M31" s="74">
        <f t="shared" si="3"/>
        <v>124709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124709</v>
      </c>
      <c r="V31" s="74">
        <f t="shared" si="5"/>
        <v>480111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480111</v>
      </c>
    </row>
    <row r="32" spans="1:30" s="50" customFormat="1" ht="12" customHeight="1">
      <c r="A32" s="53" t="s">
        <v>281</v>
      </c>
      <c r="B32" s="54" t="s">
        <v>395</v>
      </c>
      <c r="C32" s="53" t="s">
        <v>396</v>
      </c>
      <c r="D32" s="74">
        <f t="shared" si="1"/>
        <v>351170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351170</v>
      </c>
      <c r="M32" s="74">
        <f t="shared" si="3"/>
        <v>85659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85659</v>
      </c>
      <c r="V32" s="74">
        <f t="shared" si="5"/>
        <v>436829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436829</v>
      </c>
    </row>
    <row r="33" spans="1:30" s="50" customFormat="1" ht="12" customHeight="1">
      <c r="A33" s="53" t="s">
        <v>281</v>
      </c>
      <c r="B33" s="54" t="s">
        <v>397</v>
      </c>
      <c r="C33" s="53" t="s">
        <v>398</v>
      </c>
      <c r="D33" s="74">
        <f t="shared" si="1"/>
        <v>227643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227643</v>
      </c>
      <c r="M33" s="74">
        <f t="shared" si="3"/>
        <v>47602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47602</v>
      </c>
      <c r="V33" s="74">
        <f t="shared" si="5"/>
        <v>275245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275245</v>
      </c>
    </row>
    <row r="34" spans="1:30" s="50" customFormat="1" ht="12" customHeight="1">
      <c r="A34" s="53" t="s">
        <v>281</v>
      </c>
      <c r="B34" s="54" t="s">
        <v>399</v>
      </c>
      <c r="C34" s="53" t="s">
        <v>400</v>
      </c>
      <c r="D34" s="74">
        <f t="shared" si="1"/>
        <v>653939</v>
      </c>
      <c r="E34" s="74">
        <f t="shared" si="2"/>
        <v>9962</v>
      </c>
      <c r="F34" s="74">
        <v>0</v>
      </c>
      <c r="G34" s="74">
        <v>0</v>
      </c>
      <c r="H34" s="74">
        <v>0</v>
      </c>
      <c r="I34" s="74">
        <v>120</v>
      </c>
      <c r="J34" s="75">
        <v>0</v>
      </c>
      <c r="K34" s="74">
        <v>9842</v>
      </c>
      <c r="L34" s="74">
        <v>643977</v>
      </c>
      <c r="M34" s="74">
        <f t="shared" si="3"/>
        <v>123944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123944</v>
      </c>
      <c r="V34" s="74">
        <f t="shared" si="5"/>
        <v>777883</v>
      </c>
      <c r="W34" s="74">
        <f t="shared" si="6"/>
        <v>9962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120</v>
      </c>
      <c r="AB34" s="75">
        <v>0</v>
      </c>
      <c r="AC34" s="74">
        <f t="shared" si="11"/>
        <v>9842</v>
      </c>
      <c r="AD34" s="74">
        <f t="shared" si="12"/>
        <v>767921</v>
      </c>
    </row>
    <row r="35" spans="1:30" s="50" customFormat="1" ht="12" customHeight="1">
      <c r="A35" s="53" t="s">
        <v>281</v>
      </c>
      <c r="B35" s="54" t="s">
        <v>401</v>
      </c>
      <c r="C35" s="53" t="s">
        <v>402</v>
      </c>
      <c r="D35" s="74">
        <f t="shared" si="1"/>
        <v>1623336</v>
      </c>
      <c r="E35" s="74">
        <f t="shared" si="2"/>
        <v>191402</v>
      </c>
      <c r="F35" s="74">
        <v>0</v>
      </c>
      <c r="G35" s="74">
        <v>0</v>
      </c>
      <c r="H35" s="74">
        <v>0</v>
      </c>
      <c r="I35" s="74">
        <v>32841</v>
      </c>
      <c r="J35" s="75">
        <v>0</v>
      </c>
      <c r="K35" s="74">
        <v>158561</v>
      </c>
      <c r="L35" s="74">
        <v>1431934</v>
      </c>
      <c r="M35" s="74">
        <f t="shared" si="3"/>
        <v>179357</v>
      </c>
      <c r="N35" s="74">
        <f t="shared" si="4"/>
        <v>9052</v>
      </c>
      <c r="O35" s="74">
        <v>0</v>
      </c>
      <c r="P35" s="74">
        <v>0</v>
      </c>
      <c r="Q35" s="74">
        <v>0</v>
      </c>
      <c r="R35" s="74">
        <v>9034</v>
      </c>
      <c r="S35" s="75">
        <v>0</v>
      </c>
      <c r="T35" s="74">
        <v>18</v>
      </c>
      <c r="U35" s="74">
        <v>170305</v>
      </c>
      <c r="V35" s="74">
        <f t="shared" si="5"/>
        <v>1802693</v>
      </c>
      <c r="W35" s="74">
        <f t="shared" si="6"/>
        <v>200454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41875</v>
      </c>
      <c r="AB35" s="75">
        <v>0</v>
      </c>
      <c r="AC35" s="74">
        <f t="shared" si="11"/>
        <v>158579</v>
      </c>
      <c r="AD35" s="74">
        <f t="shared" si="12"/>
        <v>1602239</v>
      </c>
    </row>
    <row r="36" spans="1:30" s="50" customFormat="1" ht="12" customHeight="1">
      <c r="A36" s="53" t="s">
        <v>281</v>
      </c>
      <c r="B36" s="54" t="s">
        <v>403</v>
      </c>
      <c r="C36" s="53" t="s">
        <v>404</v>
      </c>
      <c r="D36" s="74">
        <f t="shared" si="1"/>
        <v>461076</v>
      </c>
      <c r="E36" s="74">
        <f t="shared" si="2"/>
        <v>135634</v>
      </c>
      <c r="F36" s="74">
        <v>76000</v>
      </c>
      <c r="G36" s="74">
        <v>0</v>
      </c>
      <c r="H36" s="74">
        <v>0</v>
      </c>
      <c r="I36" s="74">
        <v>47200</v>
      </c>
      <c r="J36" s="75">
        <v>0</v>
      </c>
      <c r="K36" s="74">
        <v>12434</v>
      </c>
      <c r="L36" s="74">
        <v>325442</v>
      </c>
      <c r="M36" s="74">
        <f t="shared" si="3"/>
        <v>209244</v>
      </c>
      <c r="N36" s="74">
        <f t="shared" si="4"/>
        <v>54636</v>
      </c>
      <c r="O36" s="74">
        <v>0</v>
      </c>
      <c r="P36" s="74">
        <v>0</v>
      </c>
      <c r="Q36" s="74">
        <v>48000</v>
      </c>
      <c r="R36" s="74">
        <v>6636</v>
      </c>
      <c r="S36" s="75">
        <v>0</v>
      </c>
      <c r="T36" s="74">
        <v>0</v>
      </c>
      <c r="U36" s="74">
        <v>154608</v>
      </c>
      <c r="V36" s="74">
        <f t="shared" si="5"/>
        <v>670320</v>
      </c>
      <c r="W36" s="74">
        <f t="shared" si="6"/>
        <v>190270</v>
      </c>
      <c r="X36" s="74">
        <f t="shared" si="7"/>
        <v>76000</v>
      </c>
      <c r="Y36" s="74">
        <f t="shared" si="8"/>
        <v>0</v>
      </c>
      <c r="Z36" s="74">
        <f t="shared" si="9"/>
        <v>48000</v>
      </c>
      <c r="AA36" s="74">
        <f t="shared" si="10"/>
        <v>53836</v>
      </c>
      <c r="AB36" s="75">
        <v>0</v>
      </c>
      <c r="AC36" s="74">
        <f t="shared" si="11"/>
        <v>12434</v>
      </c>
      <c r="AD36" s="74">
        <f t="shared" si="12"/>
        <v>480050</v>
      </c>
    </row>
    <row r="37" spans="1:30" s="50" customFormat="1" ht="12" customHeight="1">
      <c r="A37" s="53" t="s">
        <v>281</v>
      </c>
      <c r="B37" s="54" t="s">
        <v>405</v>
      </c>
      <c r="C37" s="53" t="s">
        <v>406</v>
      </c>
      <c r="D37" s="74">
        <f t="shared" si="1"/>
        <v>539826</v>
      </c>
      <c r="E37" s="74">
        <f t="shared" si="2"/>
        <v>43915</v>
      </c>
      <c r="F37" s="74">
        <v>0</v>
      </c>
      <c r="G37" s="74">
        <v>0</v>
      </c>
      <c r="H37" s="74">
        <v>0</v>
      </c>
      <c r="I37" s="74">
        <v>26718</v>
      </c>
      <c r="J37" s="75">
        <v>0</v>
      </c>
      <c r="K37" s="74">
        <v>17197</v>
      </c>
      <c r="L37" s="74">
        <v>495911</v>
      </c>
      <c r="M37" s="74">
        <f t="shared" si="3"/>
        <v>208040</v>
      </c>
      <c r="N37" s="74">
        <f t="shared" si="4"/>
        <v>8429</v>
      </c>
      <c r="O37" s="74">
        <v>0</v>
      </c>
      <c r="P37" s="74">
        <v>0</v>
      </c>
      <c r="Q37" s="74">
        <v>0</v>
      </c>
      <c r="R37" s="74">
        <v>8429</v>
      </c>
      <c r="S37" s="75">
        <v>0</v>
      </c>
      <c r="T37" s="74">
        <v>0</v>
      </c>
      <c r="U37" s="74">
        <v>199611</v>
      </c>
      <c r="V37" s="74">
        <f t="shared" si="5"/>
        <v>747866</v>
      </c>
      <c r="W37" s="74">
        <f t="shared" si="6"/>
        <v>52344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35147</v>
      </c>
      <c r="AB37" s="75">
        <v>0</v>
      </c>
      <c r="AC37" s="74">
        <f t="shared" si="11"/>
        <v>17197</v>
      </c>
      <c r="AD37" s="74">
        <f t="shared" si="12"/>
        <v>695522</v>
      </c>
    </row>
    <row r="38" spans="1:30" s="50" customFormat="1" ht="12" customHeight="1">
      <c r="A38" s="53" t="s">
        <v>281</v>
      </c>
      <c r="B38" s="54" t="s">
        <v>407</v>
      </c>
      <c r="C38" s="53" t="s">
        <v>408</v>
      </c>
      <c r="D38" s="74">
        <f t="shared" si="1"/>
        <v>456547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456547</v>
      </c>
      <c r="M38" s="74">
        <f t="shared" si="3"/>
        <v>78780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78780</v>
      </c>
      <c r="V38" s="74">
        <f t="shared" si="5"/>
        <v>535327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v>0</v>
      </c>
      <c r="AC38" s="74">
        <f t="shared" si="11"/>
        <v>0</v>
      </c>
      <c r="AD38" s="74">
        <f t="shared" si="12"/>
        <v>535327</v>
      </c>
    </row>
    <row r="39" spans="1:30" s="50" customFormat="1" ht="12" customHeight="1">
      <c r="A39" s="53" t="s">
        <v>281</v>
      </c>
      <c r="B39" s="54" t="s">
        <v>409</v>
      </c>
      <c r="C39" s="53" t="s">
        <v>410</v>
      </c>
      <c r="D39" s="74">
        <f t="shared" si="1"/>
        <v>316388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316388</v>
      </c>
      <c r="M39" s="74">
        <f t="shared" si="3"/>
        <v>117049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117049</v>
      </c>
      <c r="V39" s="74">
        <f t="shared" si="5"/>
        <v>433437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v>0</v>
      </c>
      <c r="AC39" s="74">
        <f t="shared" si="11"/>
        <v>0</v>
      </c>
      <c r="AD39" s="74">
        <f t="shared" si="12"/>
        <v>433437</v>
      </c>
    </row>
    <row r="40" spans="1:30" s="50" customFormat="1" ht="12" customHeight="1">
      <c r="A40" s="53" t="s">
        <v>281</v>
      </c>
      <c r="B40" s="54" t="s">
        <v>411</v>
      </c>
      <c r="C40" s="53" t="s">
        <v>412</v>
      </c>
      <c r="D40" s="74">
        <f aca="true" t="shared" si="13" ref="D40:D71">SUM(E40,+L40)</f>
        <v>354131</v>
      </c>
      <c r="E40" s="74">
        <f aca="true" t="shared" si="14" ref="E40:E71">+SUM(F40:I40,K40)</f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354131</v>
      </c>
      <c r="M40" s="74">
        <f aca="true" t="shared" si="15" ref="M40:M71">SUM(N40,+U40)</f>
        <v>75063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75063</v>
      </c>
      <c r="V40" s="74">
        <f aca="true" t="shared" si="17" ref="V40:V71">+SUM(D40,M40)</f>
        <v>429194</v>
      </c>
      <c r="W40" s="74">
        <f aca="true" t="shared" si="18" ref="W40:W71">+SUM(E40,N40)</f>
        <v>0</v>
      </c>
      <c r="X40" s="74">
        <f aca="true" t="shared" si="19" ref="X40:X71">+SUM(F40,O40)</f>
        <v>0</v>
      </c>
      <c r="Y40" s="74">
        <f aca="true" t="shared" si="20" ref="Y40:Y71">+SUM(G40,P40)</f>
        <v>0</v>
      </c>
      <c r="Z40" s="74">
        <f aca="true" t="shared" si="21" ref="Z40:Z71">+SUM(H40,Q40)</f>
        <v>0</v>
      </c>
      <c r="AA40" s="74">
        <f aca="true" t="shared" si="22" ref="AA40:AA71">+SUM(I40,R40)</f>
        <v>0</v>
      </c>
      <c r="AB40" s="75">
        <v>0</v>
      </c>
      <c r="AC40" s="74">
        <f aca="true" t="shared" si="23" ref="AC40:AC71">+SUM(K40,T40)</f>
        <v>0</v>
      </c>
      <c r="AD40" s="74">
        <f aca="true" t="shared" si="24" ref="AD40:AD71">+SUM(L40,U40)</f>
        <v>429194</v>
      </c>
    </row>
    <row r="41" spans="1:30" s="50" customFormat="1" ht="12" customHeight="1">
      <c r="A41" s="53" t="s">
        <v>281</v>
      </c>
      <c r="B41" s="54" t="s">
        <v>413</v>
      </c>
      <c r="C41" s="53" t="s">
        <v>414</v>
      </c>
      <c r="D41" s="74">
        <f t="shared" si="13"/>
        <v>276058</v>
      </c>
      <c r="E41" s="74">
        <f t="shared" si="14"/>
        <v>18547</v>
      </c>
      <c r="F41" s="74">
        <v>0</v>
      </c>
      <c r="G41" s="74">
        <v>0</v>
      </c>
      <c r="H41" s="74">
        <v>0</v>
      </c>
      <c r="I41" s="74">
        <v>18547</v>
      </c>
      <c r="J41" s="75">
        <v>0</v>
      </c>
      <c r="K41" s="74">
        <v>0</v>
      </c>
      <c r="L41" s="74">
        <v>257511</v>
      </c>
      <c r="M41" s="74">
        <f t="shared" si="15"/>
        <v>64236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64236</v>
      </c>
      <c r="V41" s="74">
        <f t="shared" si="17"/>
        <v>340294</v>
      </c>
      <c r="W41" s="74">
        <f t="shared" si="18"/>
        <v>18547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18547</v>
      </c>
      <c r="AB41" s="75">
        <v>0</v>
      </c>
      <c r="AC41" s="74">
        <f t="shared" si="23"/>
        <v>0</v>
      </c>
      <c r="AD41" s="74">
        <f t="shared" si="24"/>
        <v>321747</v>
      </c>
    </row>
    <row r="42" spans="1:30" s="50" customFormat="1" ht="12" customHeight="1">
      <c r="A42" s="53" t="s">
        <v>281</v>
      </c>
      <c r="B42" s="54" t="s">
        <v>415</v>
      </c>
      <c r="C42" s="53" t="s">
        <v>416</v>
      </c>
      <c r="D42" s="74">
        <f t="shared" si="13"/>
        <v>177802</v>
      </c>
      <c r="E42" s="74">
        <f t="shared" si="14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177802</v>
      </c>
      <c r="M42" s="74">
        <f t="shared" si="15"/>
        <v>116288</v>
      </c>
      <c r="N42" s="74">
        <f t="shared" si="16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116288</v>
      </c>
      <c r="V42" s="74">
        <f t="shared" si="17"/>
        <v>294090</v>
      </c>
      <c r="W42" s="74">
        <f t="shared" si="18"/>
        <v>0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0</v>
      </c>
      <c r="AB42" s="75">
        <v>0</v>
      </c>
      <c r="AC42" s="74">
        <f t="shared" si="23"/>
        <v>0</v>
      </c>
      <c r="AD42" s="74">
        <f t="shared" si="24"/>
        <v>294090</v>
      </c>
    </row>
    <row r="43" spans="1:30" s="50" customFormat="1" ht="12" customHeight="1">
      <c r="A43" s="53" t="s">
        <v>281</v>
      </c>
      <c r="B43" s="54" t="s">
        <v>417</v>
      </c>
      <c r="C43" s="53" t="s">
        <v>418</v>
      </c>
      <c r="D43" s="74">
        <f t="shared" si="13"/>
        <v>529093</v>
      </c>
      <c r="E43" s="74">
        <f t="shared" si="14"/>
        <v>75605</v>
      </c>
      <c r="F43" s="74">
        <v>36976</v>
      </c>
      <c r="G43" s="74">
        <v>0</v>
      </c>
      <c r="H43" s="74"/>
      <c r="I43" s="74">
        <v>38629</v>
      </c>
      <c r="J43" s="75">
        <v>0</v>
      </c>
      <c r="K43" s="74">
        <v>0</v>
      </c>
      <c r="L43" s="74">
        <v>453488</v>
      </c>
      <c r="M43" s="74">
        <f t="shared" si="15"/>
        <v>111818</v>
      </c>
      <c r="N43" s="74">
        <f t="shared" si="16"/>
        <v>9942</v>
      </c>
      <c r="O43" s="74">
        <v>9942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101876</v>
      </c>
      <c r="V43" s="74">
        <f t="shared" si="17"/>
        <v>640911</v>
      </c>
      <c r="W43" s="74">
        <f t="shared" si="18"/>
        <v>85547</v>
      </c>
      <c r="X43" s="74">
        <f t="shared" si="19"/>
        <v>46918</v>
      </c>
      <c r="Y43" s="74">
        <f t="shared" si="20"/>
        <v>0</v>
      </c>
      <c r="Z43" s="74">
        <f t="shared" si="21"/>
        <v>0</v>
      </c>
      <c r="AA43" s="74">
        <f t="shared" si="22"/>
        <v>38629</v>
      </c>
      <c r="AB43" s="75">
        <v>0</v>
      </c>
      <c r="AC43" s="74">
        <f t="shared" si="23"/>
        <v>0</v>
      </c>
      <c r="AD43" s="74">
        <f t="shared" si="24"/>
        <v>555364</v>
      </c>
    </row>
    <row r="44" spans="1:30" s="50" customFormat="1" ht="12" customHeight="1">
      <c r="A44" s="53" t="s">
        <v>281</v>
      </c>
      <c r="B44" s="54" t="s">
        <v>419</v>
      </c>
      <c r="C44" s="53" t="s">
        <v>420</v>
      </c>
      <c r="D44" s="74">
        <f t="shared" si="13"/>
        <v>250133</v>
      </c>
      <c r="E44" s="74">
        <f t="shared" si="14"/>
        <v>50137</v>
      </c>
      <c r="F44" s="74">
        <v>16920</v>
      </c>
      <c r="G44" s="74">
        <v>0</v>
      </c>
      <c r="H44" s="74">
        <v>0</v>
      </c>
      <c r="I44" s="74">
        <v>16332</v>
      </c>
      <c r="J44" s="75">
        <v>0</v>
      </c>
      <c r="K44" s="74">
        <v>16885</v>
      </c>
      <c r="L44" s="74">
        <v>199996</v>
      </c>
      <c r="M44" s="74">
        <f t="shared" si="15"/>
        <v>257754</v>
      </c>
      <c r="N44" s="74">
        <f t="shared" si="16"/>
        <v>97405</v>
      </c>
      <c r="O44" s="74">
        <v>23516</v>
      </c>
      <c r="P44" s="74">
        <v>0</v>
      </c>
      <c r="Q44" s="74">
        <v>0</v>
      </c>
      <c r="R44" s="74">
        <v>73889</v>
      </c>
      <c r="S44" s="75">
        <v>0</v>
      </c>
      <c r="T44" s="74">
        <v>0</v>
      </c>
      <c r="U44" s="74">
        <v>160349</v>
      </c>
      <c r="V44" s="74">
        <f t="shared" si="17"/>
        <v>507887</v>
      </c>
      <c r="W44" s="74">
        <f t="shared" si="18"/>
        <v>147542</v>
      </c>
      <c r="X44" s="74">
        <f t="shared" si="19"/>
        <v>40436</v>
      </c>
      <c r="Y44" s="74">
        <f t="shared" si="20"/>
        <v>0</v>
      </c>
      <c r="Z44" s="74">
        <f t="shared" si="21"/>
        <v>0</v>
      </c>
      <c r="AA44" s="74">
        <f t="shared" si="22"/>
        <v>90221</v>
      </c>
      <c r="AB44" s="75">
        <v>0</v>
      </c>
      <c r="AC44" s="74">
        <f t="shared" si="23"/>
        <v>16885</v>
      </c>
      <c r="AD44" s="74">
        <f t="shared" si="24"/>
        <v>360345</v>
      </c>
    </row>
    <row r="45" spans="1:30" s="50" customFormat="1" ht="12" customHeight="1">
      <c r="A45" s="53" t="s">
        <v>281</v>
      </c>
      <c r="B45" s="54" t="s">
        <v>421</v>
      </c>
      <c r="C45" s="53" t="s">
        <v>422</v>
      </c>
      <c r="D45" s="74">
        <f t="shared" si="13"/>
        <v>167319</v>
      </c>
      <c r="E45" s="74">
        <f t="shared" si="14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167319</v>
      </c>
      <c r="M45" s="74">
        <f t="shared" si="15"/>
        <v>34483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34483</v>
      </c>
      <c r="V45" s="74">
        <f t="shared" si="17"/>
        <v>201802</v>
      </c>
      <c r="W45" s="74">
        <f t="shared" si="18"/>
        <v>0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0</v>
      </c>
      <c r="AB45" s="75">
        <v>0</v>
      </c>
      <c r="AC45" s="74">
        <f t="shared" si="23"/>
        <v>0</v>
      </c>
      <c r="AD45" s="74">
        <f t="shared" si="24"/>
        <v>201802</v>
      </c>
    </row>
    <row r="46" spans="1:30" s="50" customFormat="1" ht="12" customHeight="1">
      <c r="A46" s="53" t="s">
        <v>281</v>
      </c>
      <c r="B46" s="54" t="s">
        <v>423</v>
      </c>
      <c r="C46" s="53" t="s">
        <v>424</v>
      </c>
      <c r="D46" s="74">
        <f t="shared" si="13"/>
        <v>407213</v>
      </c>
      <c r="E46" s="74">
        <f t="shared" si="14"/>
        <v>95077</v>
      </c>
      <c r="F46" s="74">
        <v>0</v>
      </c>
      <c r="G46" s="74">
        <v>0</v>
      </c>
      <c r="H46" s="74">
        <v>0</v>
      </c>
      <c r="I46" s="74">
        <v>81815</v>
      </c>
      <c r="J46" s="75">
        <v>0</v>
      </c>
      <c r="K46" s="74">
        <v>13262</v>
      </c>
      <c r="L46" s="74">
        <v>312136</v>
      </c>
      <c r="M46" s="74">
        <f t="shared" si="15"/>
        <v>51542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51542</v>
      </c>
      <c r="V46" s="74">
        <f t="shared" si="17"/>
        <v>458755</v>
      </c>
      <c r="W46" s="74">
        <f t="shared" si="18"/>
        <v>95077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81815</v>
      </c>
      <c r="AB46" s="75">
        <v>0</v>
      </c>
      <c r="AC46" s="74">
        <f t="shared" si="23"/>
        <v>13262</v>
      </c>
      <c r="AD46" s="74">
        <f t="shared" si="24"/>
        <v>363678</v>
      </c>
    </row>
    <row r="47" spans="1:30" s="50" customFormat="1" ht="12" customHeight="1">
      <c r="A47" s="53" t="s">
        <v>281</v>
      </c>
      <c r="B47" s="54" t="s">
        <v>425</v>
      </c>
      <c r="C47" s="53" t="s">
        <v>426</v>
      </c>
      <c r="D47" s="74">
        <f t="shared" si="13"/>
        <v>118666</v>
      </c>
      <c r="E47" s="74">
        <f t="shared" si="14"/>
        <v>41169</v>
      </c>
      <c r="F47" s="74">
        <v>0</v>
      </c>
      <c r="G47" s="74">
        <v>0</v>
      </c>
      <c r="H47" s="74">
        <v>0</v>
      </c>
      <c r="I47" s="74">
        <v>5169</v>
      </c>
      <c r="J47" s="75">
        <v>0</v>
      </c>
      <c r="K47" s="74">
        <v>36000</v>
      </c>
      <c r="L47" s="74">
        <v>77497</v>
      </c>
      <c r="M47" s="74">
        <f t="shared" si="15"/>
        <v>25615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25615</v>
      </c>
      <c r="V47" s="74">
        <f t="shared" si="17"/>
        <v>144281</v>
      </c>
      <c r="W47" s="74">
        <f t="shared" si="18"/>
        <v>41169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5169</v>
      </c>
      <c r="AB47" s="75">
        <v>0</v>
      </c>
      <c r="AC47" s="74">
        <f t="shared" si="23"/>
        <v>36000</v>
      </c>
      <c r="AD47" s="74">
        <f t="shared" si="24"/>
        <v>103112</v>
      </c>
    </row>
    <row r="48" spans="1:30" s="50" customFormat="1" ht="12" customHeight="1">
      <c r="A48" s="53" t="s">
        <v>281</v>
      </c>
      <c r="B48" s="54" t="s">
        <v>427</v>
      </c>
      <c r="C48" s="53" t="s">
        <v>428</v>
      </c>
      <c r="D48" s="74">
        <f t="shared" si="13"/>
        <v>149586</v>
      </c>
      <c r="E48" s="74">
        <f t="shared" si="14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149586</v>
      </c>
      <c r="M48" s="74">
        <f t="shared" si="15"/>
        <v>46998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46998</v>
      </c>
      <c r="V48" s="74">
        <f t="shared" si="17"/>
        <v>196584</v>
      </c>
      <c r="W48" s="74">
        <f t="shared" si="18"/>
        <v>0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0</v>
      </c>
      <c r="AB48" s="75">
        <v>0</v>
      </c>
      <c r="AC48" s="74">
        <f t="shared" si="23"/>
        <v>0</v>
      </c>
      <c r="AD48" s="74">
        <f t="shared" si="24"/>
        <v>196584</v>
      </c>
    </row>
    <row r="49" spans="1:30" s="50" customFormat="1" ht="12" customHeight="1">
      <c r="A49" s="53" t="s">
        <v>281</v>
      </c>
      <c r="B49" s="54" t="s">
        <v>429</v>
      </c>
      <c r="C49" s="53" t="s">
        <v>430</v>
      </c>
      <c r="D49" s="74">
        <f t="shared" si="13"/>
        <v>74026</v>
      </c>
      <c r="E49" s="74">
        <f t="shared" si="14"/>
        <v>293</v>
      </c>
      <c r="F49" s="74">
        <v>0</v>
      </c>
      <c r="G49" s="74">
        <v>0</v>
      </c>
      <c r="H49" s="74">
        <v>0</v>
      </c>
      <c r="I49" s="74">
        <v>248</v>
      </c>
      <c r="J49" s="75">
        <v>0</v>
      </c>
      <c r="K49" s="74">
        <v>45</v>
      </c>
      <c r="L49" s="74">
        <v>73733</v>
      </c>
      <c r="M49" s="74">
        <f t="shared" si="15"/>
        <v>16513</v>
      </c>
      <c r="N49" s="74">
        <f t="shared" si="16"/>
        <v>21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21</v>
      </c>
      <c r="U49" s="74">
        <v>16492</v>
      </c>
      <c r="V49" s="74">
        <f t="shared" si="17"/>
        <v>90539</v>
      </c>
      <c r="W49" s="74">
        <f t="shared" si="18"/>
        <v>314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248</v>
      </c>
      <c r="AB49" s="75">
        <v>0</v>
      </c>
      <c r="AC49" s="74">
        <f t="shared" si="23"/>
        <v>66</v>
      </c>
      <c r="AD49" s="74">
        <f t="shared" si="24"/>
        <v>90225</v>
      </c>
    </row>
    <row r="50" spans="1:30" s="50" customFormat="1" ht="12" customHeight="1">
      <c r="A50" s="53" t="s">
        <v>281</v>
      </c>
      <c r="B50" s="54" t="s">
        <v>431</v>
      </c>
      <c r="C50" s="53" t="s">
        <v>432</v>
      </c>
      <c r="D50" s="74">
        <f t="shared" si="13"/>
        <v>180528</v>
      </c>
      <c r="E50" s="74">
        <f t="shared" si="14"/>
        <v>1640</v>
      </c>
      <c r="F50" s="74">
        <v>0</v>
      </c>
      <c r="G50" s="74">
        <v>0</v>
      </c>
      <c r="H50" s="74">
        <v>0</v>
      </c>
      <c r="I50" s="74">
        <v>190</v>
      </c>
      <c r="J50" s="75">
        <v>0</v>
      </c>
      <c r="K50" s="74">
        <v>1450</v>
      </c>
      <c r="L50" s="74">
        <v>178888</v>
      </c>
      <c r="M50" s="74">
        <f t="shared" si="15"/>
        <v>32294</v>
      </c>
      <c r="N50" s="74">
        <f t="shared" si="16"/>
        <v>30</v>
      </c>
      <c r="O50" s="74">
        <v>0</v>
      </c>
      <c r="P50" s="74">
        <v>0</v>
      </c>
      <c r="Q50" s="74">
        <v>0</v>
      </c>
      <c r="R50" s="74">
        <v>30</v>
      </c>
      <c r="S50" s="75">
        <v>0</v>
      </c>
      <c r="T50" s="74">
        <v>0</v>
      </c>
      <c r="U50" s="74">
        <v>32264</v>
      </c>
      <c r="V50" s="74">
        <f t="shared" si="17"/>
        <v>212822</v>
      </c>
      <c r="W50" s="74">
        <f t="shared" si="18"/>
        <v>1670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220</v>
      </c>
      <c r="AB50" s="75">
        <v>0</v>
      </c>
      <c r="AC50" s="74">
        <f t="shared" si="23"/>
        <v>1450</v>
      </c>
      <c r="AD50" s="74">
        <f t="shared" si="24"/>
        <v>211152</v>
      </c>
    </row>
    <row r="51" spans="1:30" s="50" customFormat="1" ht="12" customHeight="1">
      <c r="A51" s="53" t="s">
        <v>281</v>
      </c>
      <c r="B51" s="54" t="s">
        <v>433</v>
      </c>
      <c r="C51" s="53" t="s">
        <v>434</v>
      </c>
      <c r="D51" s="74">
        <f t="shared" si="13"/>
        <v>234316</v>
      </c>
      <c r="E51" s="74">
        <f t="shared" si="14"/>
        <v>18001</v>
      </c>
      <c r="F51" s="74">
        <v>0</v>
      </c>
      <c r="G51" s="74">
        <v>0</v>
      </c>
      <c r="H51" s="74">
        <v>0</v>
      </c>
      <c r="I51" s="74">
        <v>17990</v>
      </c>
      <c r="J51" s="75">
        <v>0</v>
      </c>
      <c r="K51" s="74">
        <v>11</v>
      </c>
      <c r="L51" s="74">
        <v>216315</v>
      </c>
      <c r="M51" s="74">
        <f t="shared" si="15"/>
        <v>27430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27430</v>
      </c>
      <c r="V51" s="74">
        <f t="shared" si="17"/>
        <v>261746</v>
      </c>
      <c r="W51" s="74">
        <f t="shared" si="18"/>
        <v>18001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17990</v>
      </c>
      <c r="AB51" s="75">
        <v>0</v>
      </c>
      <c r="AC51" s="74">
        <f t="shared" si="23"/>
        <v>11</v>
      </c>
      <c r="AD51" s="74">
        <f t="shared" si="24"/>
        <v>243745</v>
      </c>
    </row>
    <row r="52" spans="1:30" s="50" customFormat="1" ht="12" customHeight="1">
      <c r="A52" s="53" t="s">
        <v>281</v>
      </c>
      <c r="B52" s="54" t="s">
        <v>435</v>
      </c>
      <c r="C52" s="53" t="s">
        <v>436</v>
      </c>
      <c r="D52" s="74">
        <f t="shared" si="13"/>
        <v>0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0</v>
      </c>
      <c r="M52" s="74">
        <f t="shared" si="15"/>
        <v>19413</v>
      </c>
      <c r="N52" s="74">
        <f t="shared" si="16"/>
        <v>1308</v>
      </c>
      <c r="O52" s="74">
        <v>0</v>
      </c>
      <c r="P52" s="74">
        <v>0</v>
      </c>
      <c r="Q52" s="74">
        <v>0</v>
      </c>
      <c r="R52" s="74">
        <v>1308</v>
      </c>
      <c r="S52" s="75">
        <v>202961</v>
      </c>
      <c r="T52" s="74">
        <v>0</v>
      </c>
      <c r="U52" s="74">
        <v>18105</v>
      </c>
      <c r="V52" s="74">
        <f t="shared" si="17"/>
        <v>19413</v>
      </c>
      <c r="W52" s="74">
        <f t="shared" si="18"/>
        <v>1308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1308</v>
      </c>
      <c r="AB52" s="75">
        <f aca="true" t="shared" si="25" ref="AB52:AB71">+SUM(J52,S52)</f>
        <v>202961</v>
      </c>
      <c r="AC52" s="74">
        <f t="shared" si="23"/>
        <v>0</v>
      </c>
      <c r="AD52" s="74">
        <f t="shared" si="24"/>
        <v>18105</v>
      </c>
    </row>
    <row r="53" spans="1:30" s="50" customFormat="1" ht="12" customHeight="1">
      <c r="A53" s="53" t="s">
        <v>281</v>
      </c>
      <c r="B53" s="54" t="s">
        <v>437</v>
      </c>
      <c r="C53" s="53" t="s">
        <v>438</v>
      </c>
      <c r="D53" s="74">
        <f t="shared" si="13"/>
        <v>138812</v>
      </c>
      <c r="E53" s="74">
        <f t="shared" si="14"/>
        <v>83039</v>
      </c>
      <c r="F53" s="74">
        <v>0</v>
      </c>
      <c r="G53" s="74">
        <v>0</v>
      </c>
      <c r="H53" s="74">
        <v>0</v>
      </c>
      <c r="I53" s="74">
        <v>83039</v>
      </c>
      <c r="J53" s="75">
        <v>697950</v>
      </c>
      <c r="K53" s="74"/>
      <c r="L53" s="74">
        <v>55773</v>
      </c>
      <c r="M53" s="74">
        <f t="shared" si="15"/>
        <v>25375</v>
      </c>
      <c r="N53" s="74">
        <f t="shared" si="16"/>
        <v>10493</v>
      </c>
      <c r="O53" s="74">
        <v>0</v>
      </c>
      <c r="P53" s="74">
        <v>0</v>
      </c>
      <c r="Q53" s="74">
        <v>0</v>
      </c>
      <c r="R53" s="74">
        <v>10493</v>
      </c>
      <c r="S53" s="75">
        <v>196330</v>
      </c>
      <c r="T53" s="74"/>
      <c r="U53" s="74">
        <v>14882</v>
      </c>
      <c r="V53" s="74">
        <f t="shared" si="17"/>
        <v>164187</v>
      </c>
      <c r="W53" s="74">
        <f t="shared" si="18"/>
        <v>93532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93532</v>
      </c>
      <c r="AB53" s="75">
        <f t="shared" si="25"/>
        <v>894280</v>
      </c>
      <c r="AC53" s="74">
        <f t="shared" si="23"/>
        <v>0</v>
      </c>
      <c r="AD53" s="74">
        <f t="shared" si="24"/>
        <v>70655</v>
      </c>
    </row>
    <row r="54" spans="1:30" s="50" customFormat="1" ht="12" customHeight="1">
      <c r="A54" s="53" t="s">
        <v>281</v>
      </c>
      <c r="B54" s="54" t="s">
        <v>439</v>
      </c>
      <c r="C54" s="53" t="s">
        <v>440</v>
      </c>
      <c r="D54" s="74">
        <f t="shared" si="13"/>
        <v>0</v>
      </c>
      <c r="E54" s="74">
        <f t="shared" si="14"/>
        <v>0</v>
      </c>
      <c r="F54" s="74">
        <v>0</v>
      </c>
      <c r="G54" s="74">
        <v>0</v>
      </c>
      <c r="H54" s="74">
        <v>0</v>
      </c>
      <c r="I54" s="74">
        <v>0</v>
      </c>
      <c r="J54" s="75">
        <v>0</v>
      </c>
      <c r="K54" s="74">
        <v>0</v>
      </c>
      <c r="L54" s="74">
        <v>0</v>
      </c>
      <c r="M54" s="74">
        <f t="shared" si="15"/>
        <v>34507</v>
      </c>
      <c r="N54" s="74">
        <f t="shared" si="16"/>
        <v>34507</v>
      </c>
      <c r="O54" s="74">
        <v>0</v>
      </c>
      <c r="P54" s="74">
        <v>0</v>
      </c>
      <c r="Q54" s="74">
        <v>0</v>
      </c>
      <c r="R54" s="74">
        <v>12247</v>
      </c>
      <c r="S54" s="75">
        <v>319983</v>
      </c>
      <c r="T54" s="74">
        <v>22260</v>
      </c>
      <c r="U54" s="74">
        <v>0</v>
      </c>
      <c r="V54" s="74">
        <f t="shared" si="17"/>
        <v>34507</v>
      </c>
      <c r="W54" s="74">
        <f t="shared" si="18"/>
        <v>34507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12247</v>
      </c>
      <c r="AB54" s="75">
        <f t="shared" si="25"/>
        <v>319983</v>
      </c>
      <c r="AC54" s="74">
        <f t="shared" si="23"/>
        <v>22260</v>
      </c>
      <c r="AD54" s="74">
        <f t="shared" si="24"/>
        <v>0</v>
      </c>
    </row>
    <row r="55" spans="1:30" s="50" customFormat="1" ht="12" customHeight="1">
      <c r="A55" s="53" t="s">
        <v>281</v>
      </c>
      <c r="B55" s="54" t="s">
        <v>441</v>
      </c>
      <c r="C55" s="53" t="s">
        <v>442</v>
      </c>
      <c r="D55" s="74">
        <f t="shared" si="13"/>
        <v>215089</v>
      </c>
      <c r="E55" s="74">
        <f t="shared" si="14"/>
        <v>144308</v>
      </c>
      <c r="F55" s="74">
        <v>0</v>
      </c>
      <c r="G55" s="74">
        <v>0</v>
      </c>
      <c r="H55" s="74">
        <v>0</v>
      </c>
      <c r="I55" s="74">
        <v>144308</v>
      </c>
      <c r="J55" s="75">
        <v>859901</v>
      </c>
      <c r="K55" s="74">
        <v>0</v>
      </c>
      <c r="L55" s="74">
        <v>70781</v>
      </c>
      <c r="M55" s="74">
        <f t="shared" si="15"/>
        <v>0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0</v>
      </c>
      <c r="V55" s="74">
        <f t="shared" si="17"/>
        <v>215089</v>
      </c>
      <c r="W55" s="74">
        <f t="shared" si="18"/>
        <v>144308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144308</v>
      </c>
      <c r="AB55" s="75">
        <f t="shared" si="25"/>
        <v>859901</v>
      </c>
      <c r="AC55" s="74">
        <f t="shared" si="23"/>
        <v>0</v>
      </c>
      <c r="AD55" s="74">
        <f t="shared" si="24"/>
        <v>70781</v>
      </c>
    </row>
    <row r="56" spans="1:30" s="50" customFormat="1" ht="12" customHeight="1">
      <c r="A56" s="53" t="s">
        <v>281</v>
      </c>
      <c r="B56" s="54" t="s">
        <v>443</v>
      </c>
      <c r="C56" s="53" t="s">
        <v>444</v>
      </c>
      <c r="D56" s="74">
        <f t="shared" si="13"/>
        <v>0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0</v>
      </c>
      <c r="M56" s="74">
        <f t="shared" si="15"/>
        <v>62975</v>
      </c>
      <c r="N56" s="74">
        <f t="shared" si="16"/>
        <v>32260</v>
      </c>
      <c r="O56" s="74">
        <v>0</v>
      </c>
      <c r="P56" s="74">
        <v>0</v>
      </c>
      <c r="Q56" s="74">
        <v>0</v>
      </c>
      <c r="R56" s="74">
        <v>30411</v>
      </c>
      <c r="S56" s="75">
        <v>522507</v>
      </c>
      <c r="T56" s="74">
        <v>1849</v>
      </c>
      <c r="U56" s="74">
        <v>30715</v>
      </c>
      <c r="V56" s="74">
        <f t="shared" si="17"/>
        <v>62975</v>
      </c>
      <c r="W56" s="74">
        <f t="shared" si="18"/>
        <v>32260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30411</v>
      </c>
      <c r="AB56" s="75">
        <f t="shared" si="25"/>
        <v>522507</v>
      </c>
      <c r="AC56" s="74">
        <f t="shared" si="23"/>
        <v>1849</v>
      </c>
      <c r="AD56" s="74">
        <f t="shared" si="24"/>
        <v>30715</v>
      </c>
    </row>
    <row r="57" spans="1:30" s="50" customFormat="1" ht="12" customHeight="1">
      <c r="A57" s="53" t="s">
        <v>281</v>
      </c>
      <c r="B57" s="54" t="s">
        <v>445</v>
      </c>
      <c r="C57" s="53" t="s">
        <v>446</v>
      </c>
      <c r="D57" s="74">
        <f t="shared" si="13"/>
        <v>322717</v>
      </c>
      <c r="E57" s="74">
        <f t="shared" si="14"/>
        <v>301895</v>
      </c>
      <c r="F57" s="74">
        <v>0</v>
      </c>
      <c r="G57" s="74">
        <v>0</v>
      </c>
      <c r="H57" s="74">
        <v>0</v>
      </c>
      <c r="I57" s="74">
        <v>207240</v>
      </c>
      <c r="J57" s="75">
        <v>814853</v>
      </c>
      <c r="K57" s="74">
        <v>94655</v>
      </c>
      <c r="L57" s="74">
        <v>20822</v>
      </c>
      <c r="M57" s="74">
        <f t="shared" si="15"/>
        <v>48676</v>
      </c>
      <c r="N57" s="74">
        <f t="shared" si="16"/>
        <v>32814</v>
      </c>
      <c r="O57" s="74">
        <v>0</v>
      </c>
      <c r="P57" s="74">
        <v>0</v>
      </c>
      <c r="Q57" s="74">
        <v>0</v>
      </c>
      <c r="R57" s="74">
        <v>32497</v>
      </c>
      <c r="S57" s="75">
        <v>170416</v>
      </c>
      <c r="T57" s="74">
        <v>317</v>
      </c>
      <c r="U57" s="74">
        <v>15862</v>
      </c>
      <c r="V57" s="74">
        <f t="shared" si="17"/>
        <v>371393</v>
      </c>
      <c r="W57" s="74">
        <f t="shared" si="18"/>
        <v>334709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239737</v>
      </c>
      <c r="AB57" s="75">
        <f t="shared" si="25"/>
        <v>985269</v>
      </c>
      <c r="AC57" s="74">
        <f t="shared" si="23"/>
        <v>94972</v>
      </c>
      <c r="AD57" s="74">
        <f t="shared" si="24"/>
        <v>36684</v>
      </c>
    </row>
    <row r="58" spans="1:30" s="50" customFormat="1" ht="12" customHeight="1">
      <c r="A58" s="53" t="s">
        <v>281</v>
      </c>
      <c r="B58" s="54" t="s">
        <v>447</v>
      </c>
      <c r="C58" s="53" t="s">
        <v>448</v>
      </c>
      <c r="D58" s="74">
        <f t="shared" si="13"/>
        <v>0</v>
      </c>
      <c r="E58" s="74">
        <f t="shared" si="14"/>
        <v>0</v>
      </c>
      <c r="F58" s="74">
        <v>0</v>
      </c>
      <c r="G58" s="74">
        <v>0</v>
      </c>
      <c r="H58" s="74">
        <v>0</v>
      </c>
      <c r="I58" s="74">
        <v>0</v>
      </c>
      <c r="J58" s="75">
        <v>0</v>
      </c>
      <c r="K58" s="74">
        <v>0</v>
      </c>
      <c r="L58" s="74">
        <v>0</v>
      </c>
      <c r="M58" s="74">
        <f t="shared" si="15"/>
        <v>19274</v>
      </c>
      <c r="N58" s="74">
        <f t="shared" si="16"/>
        <v>9914</v>
      </c>
      <c r="O58" s="74">
        <v>0</v>
      </c>
      <c r="P58" s="74">
        <v>0</v>
      </c>
      <c r="Q58" s="74">
        <v>0</v>
      </c>
      <c r="R58" s="74">
        <v>9669</v>
      </c>
      <c r="S58" s="75">
        <v>209802</v>
      </c>
      <c r="T58" s="74">
        <v>245</v>
      </c>
      <c r="U58" s="74">
        <v>9360</v>
      </c>
      <c r="V58" s="74">
        <f t="shared" si="17"/>
        <v>19274</v>
      </c>
      <c r="W58" s="74">
        <f t="shared" si="18"/>
        <v>9914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9669</v>
      </c>
      <c r="AB58" s="75">
        <f t="shared" si="25"/>
        <v>209802</v>
      </c>
      <c r="AC58" s="74">
        <f t="shared" si="23"/>
        <v>245</v>
      </c>
      <c r="AD58" s="74">
        <f t="shared" si="24"/>
        <v>9360</v>
      </c>
    </row>
    <row r="59" spans="1:30" s="50" customFormat="1" ht="12" customHeight="1">
      <c r="A59" s="53" t="s">
        <v>281</v>
      </c>
      <c r="B59" s="54" t="s">
        <v>449</v>
      </c>
      <c r="C59" s="53" t="s">
        <v>450</v>
      </c>
      <c r="D59" s="74">
        <f t="shared" si="13"/>
        <v>0</v>
      </c>
      <c r="E59" s="74">
        <f t="shared" si="14"/>
        <v>0</v>
      </c>
      <c r="F59" s="74">
        <v>0</v>
      </c>
      <c r="G59" s="74">
        <v>0</v>
      </c>
      <c r="H59" s="74">
        <v>0</v>
      </c>
      <c r="I59" s="74">
        <v>0</v>
      </c>
      <c r="J59" s="75">
        <v>0</v>
      </c>
      <c r="K59" s="74">
        <v>0</v>
      </c>
      <c r="L59" s="74">
        <v>0</v>
      </c>
      <c r="M59" s="74">
        <f t="shared" si="15"/>
        <v>41495</v>
      </c>
      <c r="N59" s="74">
        <f t="shared" si="16"/>
        <v>6107</v>
      </c>
      <c r="O59" s="74">
        <v>0</v>
      </c>
      <c r="P59" s="74">
        <v>0</v>
      </c>
      <c r="Q59" s="74">
        <v>0</v>
      </c>
      <c r="R59" s="74">
        <v>6107</v>
      </c>
      <c r="S59" s="75">
        <v>251057</v>
      </c>
      <c r="T59" s="74">
        <v>0</v>
      </c>
      <c r="U59" s="74">
        <v>35388</v>
      </c>
      <c r="V59" s="74">
        <f t="shared" si="17"/>
        <v>41495</v>
      </c>
      <c r="W59" s="74">
        <f t="shared" si="18"/>
        <v>6107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6107</v>
      </c>
      <c r="AB59" s="75">
        <f t="shared" si="25"/>
        <v>251057</v>
      </c>
      <c r="AC59" s="74">
        <f t="shared" si="23"/>
        <v>0</v>
      </c>
      <c r="AD59" s="74">
        <f t="shared" si="24"/>
        <v>35388</v>
      </c>
    </row>
    <row r="60" spans="1:30" s="50" customFormat="1" ht="12" customHeight="1">
      <c r="A60" s="53" t="s">
        <v>281</v>
      </c>
      <c r="B60" s="54" t="s">
        <v>451</v>
      </c>
      <c r="C60" s="53" t="s">
        <v>452</v>
      </c>
      <c r="D60" s="74">
        <f t="shared" si="13"/>
        <v>64968</v>
      </c>
      <c r="E60" s="74">
        <f t="shared" si="14"/>
        <v>55213</v>
      </c>
      <c r="F60" s="74">
        <v>0</v>
      </c>
      <c r="G60" s="74">
        <v>0</v>
      </c>
      <c r="H60" s="74">
        <v>0</v>
      </c>
      <c r="I60" s="74">
        <v>55213</v>
      </c>
      <c r="J60" s="75">
        <v>364099</v>
      </c>
      <c r="K60" s="74">
        <v>0</v>
      </c>
      <c r="L60" s="74">
        <v>9755</v>
      </c>
      <c r="M60" s="74">
        <f t="shared" si="15"/>
        <v>212611</v>
      </c>
      <c r="N60" s="74">
        <f t="shared" si="16"/>
        <v>211610</v>
      </c>
      <c r="O60" s="74">
        <v>0</v>
      </c>
      <c r="P60" s="74">
        <v>0</v>
      </c>
      <c r="Q60" s="74">
        <v>208400</v>
      </c>
      <c r="R60" s="74">
        <v>3210</v>
      </c>
      <c r="S60" s="75">
        <v>152941</v>
      </c>
      <c r="T60" s="74">
        <v>0</v>
      </c>
      <c r="U60" s="74">
        <v>1001</v>
      </c>
      <c r="V60" s="74">
        <f t="shared" si="17"/>
        <v>277579</v>
      </c>
      <c r="W60" s="74">
        <f t="shared" si="18"/>
        <v>266823</v>
      </c>
      <c r="X60" s="74">
        <f t="shared" si="19"/>
        <v>0</v>
      </c>
      <c r="Y60" s="74">
        <f t="shared" si="20"/>
        <v>0</v>
      </c>
      <c r="Z60" s="74">
        <f t="shared" si="21"/>
        <v>208400</v>
      </c>
      <c r="AA60" s="74">
        <f t="shared" si="22"/>
        <v>58423</v>
      </c>
      <c r="AB60" s="75">
        <f t="shared" si="25"/>
        <v>517040</v>
      </c>
      <c r="AC60" s="74">
        <f t="shared" si="23"/>
        <v>0</v>
      </c>
      <c r="AD60" s="74">
        <f t="shared" si="24"/>
        <v>10756</v>
      </c>
    </row>
    <row r="61" spans="1:30" s="50" customFormat="1" ht="12" customHeight="1">
      <c r="A61" s="53" t="s">
        <v>281</v>
      </c>
      <c r="B61" s="54" t="s">
        <v>453</v>
      </c>
      <c r="C61" s="53" t="s">
        <v>454</v>
      </c>
      <c r="D61" s="74">
        <f t="shared" si="13"/>
        <v>130467</v>
      </c>
      <c r="E61" s="74">
        <f t="shared" si="14"/>
        <v>130467</v>
      </c>
      <c r="F61" s="74">
        <v>0</v>
      </c>
      <c r="G61" s="74">
        <v>0</v>
      </c>
      <c r="H61" s="74">
        <v>0</v>
      </c>
      <c r="I61" s="74">
        <v>63907</v>
      </c>
      <c r="J61" s="75">
        <v>597567</v>
      </c>
      <c r="K61" s="74">
        <v>66560</v>
      </c>
      <c r="L61" s="74">
        <v>0</v>
      </c>
      <c r="M61" s="74">
        <f t="shared" si="15"/>
        <v>0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0</v>
      </c>
      <c r="V61" s="74">
        <f t="shared" si="17"/>
        <v>130467</v>
      </c>
      <c r="W61" s="74">
        <f t="shared" si="18"/>
        <v>130467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63907</v>
      </c>
      <c r="AB61" s="75">
        <f t="shared" si="25"/>
        <v>597567</v>
      </c>
      <c r="AC61" s="74">
        <f t="shared" si="23"/>
        <v>66560</v>
      </c>
      <c r="AD61" s="74">
        <f t="shared" si="24"/>
        <v>0</v>
      </c>
    </row>
    <row r="62" spans="1:30" s="50" customFormat="1" ht="12" customHeight="1">
      <c r="A62" s="53" t="s">
        <v>281</v>
      </c>
      <c r="B62" s="54" t="s">
        <v>455</v>
      </c>
      <c r="C62" s="53" t="s">
        <v>456</v>
      </c>
      <c r="D62" s="74">
        <f t="shared" si="13"/>
        <v>0</v>
      </c>
      <c r="E62" s="74">
        <f t="shared" si="14"/>
        <v>0</v>
      </c>
      <c r="F62" s="74">
        <v>0</v>
      </c>
      <c r="G62" s="74">
        <v>0</v>
      </c>
      <c r="H62" s="74">
        <v>0</v>
      </c>
      <c r="I62" s="74">
        <v>0</v>
      </c>
      <c r="J62" s="75">
        <v>0</v>
      </c>
      <c r="K62" s="74">
        <v>0</v>
      </c>
      <c r="L62" s="74">
        <v>0</v>
      </c>
      <c r="M62" s="74">
        <f t="shared" si="15"/>
        <v>76809</v>
      </c>
      <c r="N62" s="74">
        <f t="shared" si="16"/>
        <v>8267</v>
      </c>
      <c r="O62" s="74">
        <v>0</v>
      </c>
      <c r="P62" s="74">
        <v>0</v>
      </c>
      <c r="Q62" s="74">
        <v>0</v>
      </c>
      <c r="R62" s="74">
        <v>8267</v>
      </c>
      <c r="S62" s="75">
        <v>287200</v>
      </c>
      <c r="T62" s="74">
        <v>0</v>
      </c>
      <c r="U62" s="74">
        <v>68542</v>
      </c>
      <c r="V62" s="74">
        <f t="shared" si="17"/>
        <v>76809</v>
      </c>
      <c r="W62" s="74">
        <f t="shared" si="18"/>
        <v>8267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8267</v>
      </c>
      <c r="AB62" s="75">
        <f t="shared" si="25"/>
        <v>287200</v>
      </c>
      <c r="AC62" s="74">
        <f t="shared" si="23"/>
        <v>0</v>
      </c>
      <c r="AD62" s="74">
        <f t="shared" si="24"/>
        <v>68542</v>
      </c>
    </row>
    <row r="63" spans="1:30" s="50" customFormat="1" ht="12" customHeight="1">
      <c r="A63" s="53" t="s">
        <v>281</v>
      </c>
      <c r="B63" s="54" t="s">
        <v>457</v>
      </c>
      <c r="C63" s="53" t="s">
        <v>458</v>
      </c>
      <c r="D63" s="74">
        <f t="shared" si="13"/>
        <v>240449</v>
      </c>
      <c r="E63" s="74">
        <f t="shared" si="14"/>
        <v>122103</v>
      </c>
      <c r="F63" s="74">
        <v>0</v>
      </c>
      <c r="G63" s="74">
        <v>0</v>
      </c>
      <c r="H63" s="74">
        <v>0</v>
      </c>
      <c r="I63" s="74">
        <v>100985</v>
      </c>
      <c r="J63" s="75">
        <v>662520</v>
      </c>
      <c r="K63" s="74">
        <v>21118</v>
      </c>
      <c r="L63" s="74">
        <v>118346</v>
      </c>
      <c r="M63" s="74">
        <f t="shared" si="15"/>
        <v>0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0</v>
      </c>
      <c r="V63" s="74">
        <f t="shared" si="17"/>
        <v>240449</v>
      </c>
      <c r="W63" s="74">
        <f t="shared" si="18"/>
        <v>122103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100985</v>
      </c>
      <c r="AB63" s="75">
        <f t="shared" si="25"/>
        <v>662520</v>
      </c>
      <c r="AC63" s="74">
        <f t="shared" si="23"/>
        <v>21118</v>
      </c>
      <c r="AD63" s="74">
        <f t="shared" si="24"/>
        <v>118346</v>
      </c>
    </row>
    <row r="64" spans="1:30" s="50" customFormat="1" ht="12" customHeight="1">
      <c r="A64" s="53" t="s">
        <v>281</v>
      </c>
      <c r="B64" s="54" t="s">
        <v>459</v>
      </c>
      <c r="C64" s="53" t="s">
        <v>460</v>
      </c>
      <c r="D64" s="74">
        <f t="shared" si="13"/>
        <v>305260</v>
      </c>
      <c r="E64" s="74">
        <f t="shared" si="14"/>
        <v>305260</v>
      </c>
      <c r="F64" s="74">
        <v>0</v>
      </c>
      <c r="G64" s="74">
        <v>0</v>
      </c>
      <c r="H64" s="74">
        <v>0</v>
      </c>
      <c r="I64" s="74">
        <v>257560</v>
      </c>
      <c r="J64" s="75">
        <v>2012479</v>
      </c>
      <c r="K64" s="74">
        <v>47700</v>
      </c>
      <c r="L64" s="74">
        <v>0</v>
      </c>
      <c r="M64" s="74">
        <f t="shared" si="15"/>
        <v>14259</v>
      </c>
      <c r="N64" s="74">
        <f t="shared" si="16"/>
        <v>14259</v>
      </c>
      <c r="O64" s="74">
        <v>0</v>
      </c>
      <c r="P64" s="74">
        <v>0</v>
      </c>
      <c r="Q64" s="74">
        <v>0</v>
      </c>
      <c r="R64" s="74">
        <v>14259</v>
      </c>
      <c r="S64" s="75">
        <v>163522</v>
      </c>
      <c r="T64" s="74">
        <v>0</v>
      </c>
      <c r="U64" s="74">
        <v>0</v>
      </c>
      <c r="V64" s="74">
        <f t="shared" si="17"/>
        <v>319519</v>
      </c>
      <c r="W64" s="74">
        <f t="shared" si="18"/>
        <v>319519</v>
      </c>
      <c r="X64" s="74">
        <f t="shared" si="19"/>
        <v>0</v>
      </c>
      <c r="Y64" s="74">
        <f t="shared" si="20"/>
        <v>0</v>
      </c>
      <c r="Z64" s="74">
        <f t="shared" si="21"/>
        <v>0</v>
      </c>
      <c r="AA64" s="74">
        <f t="shared" si="22"/>
        <v>271819</v>
      </c>
      <c r="AB64" s="75">
        <f t="shared" si="25"/>
        <v>2176001</v>
      </c>
      <c r="AC64" s="74">
        <f t="shared" si="23"/>
        <v>47700</v>
      </c>
      <c r="AD64" s="74">
        <f t="shared" si="24"/>
        <v>0</v>
      </c>
    </row>
    <row r="65" spans="1:30" s="50" customFormat="1" ht="12" customHeight="1">
      <c r="A65" s="53" t="s">
        <v>281</v>
      </c>
      <c r="B65" s="54" t="s">
        <v>461</v>
      </c>
      <c r="C65" s="53" t="s">
        <v>462</v>
      </c>
      <c r="D65" s="74">
        <f t="shared" si="13"/>
        <v>277379</v>
      </c>
      <c r="E65" s="74">
        <f t="shared" si="14"/>
        <v>66086</v>
      </c>
      <c r="F65" s="74">
        <v>0</v>
      </c>
      <c r="G65" s="74">
        <v>0</v>
      </c>
      <c r="H65" s="74">
        <v>0</v>
      </c>
      <c r="I65" s="74">
        <v>66086</v>
      </c>
      <c r="J65" s="75">
        <v>366686</v>
      </c>
      <c r="K65" s="74">
        <v>0</v>
      </c>
      <c r="L65" s="74">
        <v>211293</v>
      </c>
      <c r="M65" s="74">
        <f t="shared" si="15"/>
        <v>0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0</v>
      </c>
      <c r="U65" s="74">
        <v>0</v>
      </c>
      <c r="V65" s="74">
        <f t="shared" si="17"/>
        <v>277379</v>
      </c>
      <c r="W65" s="74">
        <f t="shared" si="18"/>
        <v>66086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66086</v>
      </c>
      <c r="AB65" s="75">
        <f t="shared" si="25"/>
        <v>366686</v>
      </c>
      <c r="AC65" s="74">
        <f t="shared" si="23"/>
        <v>0</v>
      </c>
      <c r="AD65" s="74">
        <f t="shared" si="24"/>
        <v>211293</v>
      </c>
    </row>
    <row r="66" spans="1:30" s="50" customFormat="1" ht="12" customHeight="1">
      <c r="A66" s="53" t="s">
        <v>281</v>
      </c>
      <c r="B66" s="54" t="s">
        <v>463</v>
      </c>
      <c r="C66" s="53" t="s">
        <v>464</v>
      </c>
      <c r="D66" s="74">
        <f t="shared" si="13"/>
        <v>766209</v>
      </c>
      <c r="E66" s="74">
        <f t="shared" si="14"/>
        <v>766209</v>
      </c>
      <c r="F66" s="74">
        <v>157739</v>
      </c>
      <c r="G66" s="74">
        <v>0</v>
      </c>
      <c r="H66" s="74">
        <v>305300</v>
      </c>
      <c r="I66" s="74">
        <v>229528</v>
      </c>
      <c r="J66" s="75">
        <v>2052190</v>
      </c>
      <c r="K66" s="74">
        <v>73642</v>
      </c>
      <c r="L66" s="74">
        <v>0</v>
      </c>
      <c r="M66" s="74">
        <f t="shared" si="15"/>
        <v>0</v>
      </c>
      <c r="N66" s="74">
        <f t="shared" si="16"/>
        <v>0</v>
      </c>
      <c r="O66" s="74">
        <v>0</v>
      </c>
      <c r="P66" s="74">
        <v>0</v>
      </c>
      <c r="Q66" s="74">
        <v>0</v>
      </c>
      <c r="R66" s="74">
        <v>0</v>
      </c>
      <c r="S66" s="75">
        <v>0</v>
      </c>
      <c r="T66" s="74">
        <v>0</v>
      </c>
      <c r="U66" s="74">
        <v>0</v>
      </c>
      <c r="V66" s="74">
        <f t="shared" si="17"/>
        <v>766209</v>
      </c>
      <c r="W66" s="74">
        <f t="shared" si="18"/>
        <v>766209</v>
      </c>
      <c r="X66" s="74">
        <f t="shared" si="19"/>
        <v>157739</v>
      </c>
      <c r="Y66" s="74">
        <f t="shared" si="20"/>
        <v>0</v>
      </c>
      <c r="Z66" s="74">
        <f t="shared" si="21"/>
        <v>305300</v>
      </c>
      <c r="AA66" s="74">
        <f t="shared" si="22"/>
        <v>229528</v>
      </c>
      <c r="AB66" s="75">
        <f t="shared" si="25"/>
        <v>2052190</v>
      </c>
      <c r="AC66" s="74">
        <f t="shared" si="23"/>
        <v>73642</v>
      </c>
      <c r="AD66" s="74">
        <f t="shared" si="24"/>
        <v>0</v>
      </c>
    </row>
    <row r="67" spans="1:30" s="50" customFormat="1" ht="12" customHeight="1">
      <c r="A67" s="53" t="s">
        <v>281</v>
      </c>
      <c r="B67" s="54" t="s">
        <v>465</v>
      </c>
      <c r="C67" s="53" t="s">
        <v>466</v>
      </c>
      <c r="D67" s="74">
        <f t="shared" si="13"/>
        <v>169080</v>
      </c>
      <c r="E67" s="74">
        <f t="shared" si="14"/>
        <v>160017</v>
      </c>
      <c r="F67" s="74">
        <v>0</v>
      </c>
      <c r="G67" s="74">
        <v>0</v>
      </c>
      <c r="H67" s="74">
        <v>0</v>
      </c>
      <c r="I67" s="74">
        <v>160017</v>
      </c>
      <c r="J67" s="75">
        <v>334000</v>
      </c>
      <c r="K67" s="74">
        <v>0</v>
      </c>
      <c r="L67" s="74">
        <v>9063</v>
      </c>
      <c r="M67" s="74">
        <f t="shared" si="15"/>
        <v>0</v>
      </c>
      <c r="N67" s="74">
        <f t="shared" si="16"/>
        <v>0</v>
      </c>
      <c r="O67" s="74">
        <v>0</v>
      </c>
      <c r="P67" s="74">
        <v>0</v>
      </c>
      <c r="Q67" s="74">
        <v>0</v>
      </c>
      <c r="R67" s="74">
        <v>0</v>
      </c>
      <c r="S67" s="75">
        <v>0</v>
      </c>
      <c r="T67" s="74">
        <v>0</v>
      </c>
      <c r="U67" s="74">
        <v>0</v>
      </c>
      <c r="V67" s="74">
        <f t="shared" si="17"/>
        <v>169080</v>
      </c>
      <c r="W67" s="74">
        <f t="shared" si="18"/>
        <v>160017</v>
      </c>
      <c r="X67" s="74">
        <f t="shared" si="19"/>
        <v>0</v>
      </c>
      <c r="Y67" s="74">
        <f t="shared" si="20"/>
        <v>0</v>
      </c>
      <c r="Z67" s="74">
        <f t="shared" si="21"/>
        <v>0</v>
      </c>
      <c r="AA67" s="74">
        <f t="shared" si="22"/>
        <v>160017</v>
      </c>
      <c r="AB67" s="75">
        <f t="shared" si="25"/>
        <v>334000</v>
      </c>
      <c r="AC67" s="74">
        <f t="shared" si="23"/>
        <v>0</v>
      </c>
      <c r="AD67" s="74">
        <f t="shared" si="24"/>
        <v>9063</v>
      </c>
    </row>
    <row r="68" spans="1:30" s="50" customFormat="1" ht="12" customHeight="1">
      <c r="A68" s="53" t="s">
        <v>281</v>
      </c>
      <c r="B68" s="54" t="s">
        <v>467</v>
      </c>
      <c r="C68" s="53" t="s">
        <v>468</v>
      </c>
      <c r="D68" s="74">
        <f t="shared" si="13"/>
        <v>152675</v>
      </c>
      <c r="E68" s="74">
        <f t="shared" si="14"/>
        <v>113750</v>
      </c>
      <c r="F68" s="74">
        <v>0</v>
      </c>
      <c r="G68" s="74">
        <v>0</v>
      </c>
      <c r="H68" s="74">
        <v>0</v>
      </c>
      <c r="I68" s="74">
        <v>113750</v>
      </c>
      <c r="J68" s="75">
        <v>418923</v>
      </c>
      <c r="K68" s="74">
        <v>0</v>
      </c>
      <c r="L68" s="74">
        <v>38925</v>
      </c>
      <c r="M68" s="74">
        <f t="shared" si="15"/>
        <v>0</v>
      </c>
      <c r="N68" s="74">
        <f t="shared" si="16"/>
        <v>0</v>
      </c>
      <c r="O68" s="74">
        <v>0</v>
      </c>
      <c r="P68" s="74">
        <v>0</v>
      </c>
      <c r="Q68" s="74">
        <v>0</v>
      </c>
      <c r="R68" s="74">
        <v>0</v>
      </c>
      <c r="S68" s="75">
        <v>0</v>
      </c>
      <c r="T68" s="74">
        <v>0</v>
      </c>
      <c r="U68" s="74">
        <v>0</v>
      </c>
      <c r="V68" s="74">
        <f t="shared" si="17"/>
        <v>152675</v>
      </c>
      <c r="W68" s="74">
        <f t="shared" si="18"/>
        <v>113750</v>
      </c>
      <c r="X68" s="74">
        <f t="shared" si="19"/>
        <v>0</v>
      </c>
      <c r="Y68" s="74">
        <f t="shared" si="20"/>
        <v>0</v>
      </c>
      <c r="Z68" s="74">
        <f t="shared" si="21"/>
        <v>0</v>
      </c>
      <c r="AA68" s="74">
        <f t="shared" si="22"/>
        <v>113750</v>
      </c>
      <c r="AB68" s="75">
        <f t="shared" si="25"/>
        <v>418923</v>
      </c>
      <c r="AC68" s="74">
        <f t="shared" si="23"/>
        <v>0</v>
      </c>
      <c r="AD68" s="74">
        <f t="shared" si="24"/>
        <v>38925</v>
      </c>
    </row>
    <row r="69" spans="1:30" s="50" customFormat="1" ht="12" customHeight="1">
      <c r="A69" s="53" t="s">
        <v>281</v>
      </c>
      <c r="B69" s="54" t="s">
        <v>469</v>
      </c>
      <c r="C69" s="53" t="s">
        <v>470</v>
      </c>
      <c r="D69" s="74">
        <f t="shared" si="13"/>
        <v>373509</v>
      </c>
      <c r="E69" s="74">
        <f t="shared" si="14"/>
        <v>373509</v>
      </c>
      <c r="F69" s="74">
        <v>0</v>
      </c>
      <c r="G69" s="74">
        <v>0</v>
      </c>
      <c r="H69" s="74">
        <v>0</v>
      </c>
      <c r="I69" s="74">
        <v>248329</v>
      </c>
      <c r="J69" s="75">
        <v>1004533</v>
      </c>
      <c r="K69" s="74">
        <v>125180</v>
      </c>
      <c r="L69" s="74">
        <v>0</v>
      </c>
      <c r="M69" s="74">
        <f t="shared" si="15"/>
        <v>0</v>
      </c>
      <c r="N69" s="74">
        <f t="shared" si="16"/>
        <v>0</v>
      </c>
      <c r="O69" s="74">
        <v>0</v>
      </c>
      <c r="P69" s="74">
        <v>0</v>
      </c>
      <c r="Q69" s="74">
        <v>0</v>
      </c>
      <c r="R69" s="74">
        <v>0</v>
      </c>
      <c r="S69" s="75">
        <v>0</v>
      </c>
      <c r="T69" s="74">
        <v>0</v>
      </c>
      <c r="U69" s="74">
        <v>0</v>
      </c>
      <c r="V69" s="74">
        <f t="shared" si="17"/>
        <v>373509</v>
      </c>
      <c r="W69" s="74">
        <f t="shared" si="18"/>
        <v>373509</v>
      </c>
      <c r="X69" s="74">
        <f t="shared" si="19"/>
        <v>0</v>
      </c>
      <c r="Y69" s="74">
        <f t="shared" si="20"/>
        <v>0</v>
      </c>
      <c r="Z69" s="74">
        <f t="shared" si="21"/>
        <v>0</v>
      </c>
      <c r="AA69" s="74">
        <f t="shared" si="22"/>
        <v>248329</v>
      </c>
      <c r="AB69" s="75">
        <f t="shared" si="25"/>
        <v>1004533</v>
      </c>
      <c r="AC69" s="74">
        <f t="shared" si="23"/>
        <v>125180</v>
      </c>
      <c r="AD69" s="74">
        <f t="shared" si="24"/>
        <v>0</v>
      </c>
    </row>
    <row r="70" spans="1:30" s="50" customFormat="1" ht="12" customHeight="1">
      <c r="A70" s="53" t="s">
        <v>281</v>
      </c>
      <c r="B70" s="54" t="s">
        <v>471</v>
      </c>
      <c r="C70" s="53" t="s">
        <v>472</v>
      </c>
      <c r="D70" s="74">
        <f t="shared" si="13"/>
        <v>45377</v>
      </c>
      <c r="E70" s="74">
        <f t="shared" si="14"/>
        <v>45377</v>
      </c>
      <c r="F70" s="74">
        <v>0</v>
      </c>
      <c r="G70" s="74">
        <v>0</v>
      </c>
      <c r="H70" s="74">
        <v>0</v>
      </c>
      <c r="I70" s="74">
        <v>33158</v>
      </c>
      <c r="J70" s="75">
        <v>213935</v>
      </c>
      <c r="K70" s="74">
        <v>12219</v>
      </c>
      <c r="L70" s="74">
        <v>0</v>
      </c>
      <c r="M70" s="74">
        <f t="shared" si="15"/>
        <v>11713</v>
      </c>
      <c r="N70" s="74">
        <f t="shared" si="16"/>
        <v>11713</v>
      </c>
      <c r="O70" s="74">
        <v>0</v>
      </c>
      <c r="P70" s="74">
        <v>0</v>
      </c>
      <c r="Q70" s="74">
        <v>0</v>
      </c>
      <c r="R70" s="74">
        <v>11713</v>
      </c>
      <c r="S70" s="75">
        <v>150677</v>
      </c>
      <c r="T70" s="74">
        <v>0</v>
      </c>
      <c r="U70" s="74">
        <v>0</v>
      </c>
      <c r="V70" s="74">
        <f t="shared" si="17"/>
        <v>57090</v>
      </c>
      <c r="W70" s="74">
        <f t="shared" si="18"/>
        <v>57090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44871</v>
      </c>
      <c r="AB70" s="75">
        <f t="shared" si="25"/>
        <v>364612</v>
      </c>
      <c r="AC70" s="74">
        <f t="shared" si="23"/>
        <v>12219</v>
      </c>
      <c r="AD70" s="74">
        <f t="shared" si="24"/>
        <v>0</v>
      </c>
    </row>
    <row r="71" spans="1:30" s="50" customFormat="1" ht="12" customHeight="1">
      <c r="A71" s="53" t="s">
        <v>281</v>
      </c>
      <c r="B71" s="54" t="s">
        <v>473</v>
      </c>
      <c r="C71" s="53" t="s">
        <v>474</v>
      </c>
      <c r="D71" s="74">
        <f t="shared" si="13"/>
        <v>306382</v>
      </c>
      <c r="E71" s="74">
        <f t="shared" si="14"/>
        <v>169516</v>
      </c>
      <c r="F71" s="74">
        <v>0</v>
      </c>
      <c r="G71" s="74">
        <v>0</v>
      </c>
      <c r="H71" s="74">
        <v>0</v>
      </c>
      <c r="I71" s="74">
        <v>130824</v>
      </c>
      <c r="J71" s="75">
        <v>713850</v>
      </c>
      <c r="K71" s="74">
        <v>38692</v>
      </c>
      <c r="L71" s="74">
        <v>136866</v>
      </c>
      <c r="M71" s="74">
        <f t="shared" si="15"/>
        <v>42598</v>
      </c>
      <c r="N71" s="74">
        <f t="shared" si="16"/>
        <v>22484</v>
      </c>
      <c r="O71" s="74">
        <v>0</v>
      </c>
      <c r="P71" s="74">
        <v>0</v>
      </c>
      <c r="Q71" s="74">
        <v>0</v>
      </c>
      <c r="R71" s="74">
        <v>16882</v>
      </c>
      <c r="S71" s="75">
        <v>196646</v>
      </c>
      <c r="T71" s="74">
        <v>5602</v>
      </c>
      <c r="U71" s="74">
        <v>20114</v>
      </c>
      <c r="V71" s="74">
        <f t="shared" si="17"/>
        <v>348980</v>
      </c>
      <c r="W71" s="74">
        <f t="shared" si="18"/>
        <v>192000</v>
      </c>
      <c r="X71" s="74">
        <f t="shared" si="19"/>
        <v>0</v>
      </c>
      <c r="Y71" s="74">
        <f t="shared" si="20"/>
        <v>0</v>
      </c>
      <c r="Z71" s="74">
        <f t="shared" si="21"/>
        <v>0</v>
      </c>
      <c r="AA71" s="74">
        <f t="shared" si="22"/>
        <v>147706</v>
      </c>
      <c r="AB71" s="75">
        <f t="shared" si="25"/>
        <v>910496</v>
      </c>
      <c r="AC71" s="74">
        <f t="shared" si="23"/>
        <v>44294</v>
      </c>
      <c r="AD71" s="74">
        <f t="shared" si="24"/>
        <v>156980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7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475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326</v>
      </c>
      <c r="B2" s="147" t="s">
        <v>202</v>
      </c>
      <c r="C2" s="153" t="s">
        <v>327</v>
      </c>
      <c r="D2" s="132" t="s">
        <v>476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208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209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218</v>
      </c>
      <c r="E3" s="80"/>
      <c r="F3" s="80"/>
      <c r="G3" s="80"/>
      <c r="H3" s="80"/>
      <c r="I3" s="80"/>
      <c r="J3" s="80"/>
      <c r="K3" s="85"/>
      <c r="L3" s="81" t="s">
        <v>214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5</v>
      </c>
      <c r="AE3" s="90" t="s">
        <v>215</v>
      </c>
      <c r="AF3" s="134" t="s">
        <v>218</v>
      </c>
      <c r="AG3" s="80"/>
      <c r="AH3" s="80"/>
      <c r="AI3" s="80"/>
      <c r="AJ3" s="80"/>
      <c r="AK3" s="80"/>
      <c r="AL3" s="80"/>
      <c r="AM3" s="85"/>
      <c r="AN3" s="81" t="s">
        <v>214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5</v>
      </c>
      <c r="BG3" s="90" t="s">
        <v>215</v>
      </c>
      <c r="BH3" s="134" t="s">
        <v>218</v>
      </c>
      <c r="BI3" s="80"/>
      <c r="BJ3" s="80"/>
      <c r="BK3" s="80"/>
      <c r="BL3" s="80"/>
      <c r="BM3" s="80"/>
      <c r="BN3" s="80"/>
      <c r="BO3" s="85"/>
      <c r="BP3" s="81" t="s">
        <v>214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5</v>
      </c>
      <c r="CI3" s="90" t="s">
        <v>215</v>
      </c>
    </row>
    <row r="4" spans="1:87" s="45" customFormat="1" ht="13.5" customHeight="1">
      <c r="A4" s="148"/>
      <c r="B4" s="148"/>
      <c r="C4" s="154"/>
      <c r="D4" s="90" t="s">
        <v>215</v>
      </c>
      <c r="E4" s="95" t="s">
        <v>224</v>
      </c>
      <c r="F4" s="89"/>
      <c r="G4" s="93"/>
      <c r="H4" s="80"/>
      <c r="I4" s="94"/>
      <c r="J4" s="135" t="s">
        <v>225</v>
      </c>
      <c r="K4" s="145" t="s">
        <v>226</v>
      </c>
      <c r="L4" s="90" t="s">
        <v>215</v>
      </c>
      <c r="M4" s="134" t="s">
        <v>241</v>
      </c>
      <c r="N4" s="87"/>
      <c r="O4" s="87"/>
      <c r="P4" s="87"/>
      <c r="Q4" s="88"/>
      <c r="R4" s="134" t="s">
        <v>477</v>
      </c>
      <c r="S4" s="80"/>
      <c r="T4" s="80"/>
      <c r="U4" s="94"/>
      <c r="V4" s="95" t="s">
        <v>230</v>
      </c>
      <c r="W4" s="134" t="s">
        <v>231</v>
      </c>
      <c r="X4" s="86"/>
      <c r="Y4" s="87"/>
      <c r="Z4" s="87"/>
      <c r="AA4" s="88"/>
      <c r="AB4" s="95" t="s">
        <v>3</v>
      </c>
      <c r="AC4" s="95" t="s">
        <v>238</v>
      </c>
      <c r="AD4" s="90"/>
      <c r="AE4" s="90"/>
      <c r="AF4" s="90" t="s">
        <v>215</v>
      </c>
      <c r="AG4" s="95" t="s">
        <v>224</v>
      </c>
      <c r="AH4" s="89"/>
      <c r="AI4" s="93"/>
      <c r="AJ4" s="80"/>
      <c r="AK4" s="94"/>
      <c r="AL4" s="135" t="s">
        <v>225</v>
      </c>
      <c r="AM4" s="145" t="s">
        <v>226</v>
      </c>
      <c r="AN4" s="90" t="s">
        <v>215</v>
      </c>
      <c r="AO4" s="134" t="s">
        <v>241</v>
      </c>
      <c r="AP4" s="87"/>
      <c r="AQ4" s="87"/>
      <c r="AR4" s="87"/>
      <c r="AS4" s="88"/>
      <c r="AT4" s="134" t="s">
        <v>477</v>
      </c>
      <c r="AU4" s="80"/>
      <c r="AV4" s="80"/>
      <c r="AW4" s="94"/>
      <c r="AX4" s="95" t="s">
        <v>230</v>
      </c>
      <c r="AY4" s="134" t="s">
        <v>231</v>
      </c>
      <c r="AZ4" s="96"/>
      <c r="BA4" s="96"/>
      <c r="BB4" s="97"/>
      <c r="BC4" s="88"/>
      <c r="BD4" s="95" t="s">
        <v>3</v>
      </c>
      <c r="BE4" s="95" t="s">
        <v>238</v>
      </c>
      <c r="BF4" s="90"/>
      <c r="BG4" s="90"/>
      <c r="BH4" s="90" t="s">
        <v>215</v>
      </c>
      <c r="BI4" s="95" t="s">
        <v>224</v>
      </c>
      <c r="BJ4" s="89"/>
      <c r="BK4" s="93"/>
      <c r="BL4" s="80"/>
      <c r="BM4" s="94"/>
      <c r="BN4" s="135" t="s">
        <v>225</v>
      </c>
      <c r="BO4" s="145" t="s">
        <v>226</v>
      </c>
      <c r="BP4" s="90" t="s">
        <v>215</v>
      </c>
      <c r="BQ4" s="134" t="s">
        <v>241</v>
      </c>
      <c r="BR4" s="87"/>
      <c r="BS4" s="87"/>
      <c r="BT4" s="87"/>
      <c r="BU4" s="88"/>
      <c r="BV4" s="134" t="s">
        <v>477</v>
      </c>
      <c r="BW4" s="80"/>
      <c r="BX4" s="80"/>
      <c r="BY4" s="94"/>
      <c r="BZ4" s="95" t="s">
        <v>230</v>
      </c>
      <c r="CA4" s="134" t="s">
        <v>231</v>
      </c>
      <c r="CB4" s="87"/>
      <c r="CC4" s="87"/>
      <c r="CD4" s="87"/>
      <c r="CE4" s="88"/>
      <c r="CF4" s="95" t="s">
        <v>3</v>
      </c>
      <c r="CG4" s="95" t="s">
        <v>238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215</v>
      </c>
      <c r="F5" s="135" t="s">
        <v>277</v>
      </c>
      <c r="G5" s="135" t="s">
        <v>269</v>
      </c>
      <c r="H5" s="135" t="s">
        <v>256</v>
      </c>
      <c r="I5" s="135" t="s">
        <v>5</v>
      </c>
      <c r="J5" s="98"/>
      <c r="K5" s="146"/>
      <c r="L5" s="90"/>
      <c r="M5" s="90" t="s">
        <v>215</v>
      </c>
      <c r="N5" s="90" t="s">
        <v>278</v>
      </c>
      <c r="O5" s="90" t="s">
        <v>279</v>
      </c>
      <c r="P5" s="90" t="s">
        <v>272</v>
      </c>
      <c r="Q5" s="90" t="s">
        <v>260</v>
      </c>
      <c r="R5" s="90" t="s">
        <v>215</v>
      </c>
      <c r="S5" s="95" t="s">
        <v>261</v>
      </c>
      <c r="T5" s="95" t="s">
        <v>264</v>
      </c>
      <c r="U5" s="95" t="s">
        <v>265</v>
      </c>
      <c r="V5" s="90"/>
      <c r="W5" s="90" t="s">
        <v>215</v>
      </c>
      <c r="X5" s="95" t="s">
        <v>261</v>
      </c>
      <c r="Y5" s="95" t="s">
        <v>264</v>
      </c>
      <c r="Z5" s="95" t="s">
        <v>265</v>
      </c>
      <c r="AA5" s="95" t="s">
        <v>5</v>
      </c>
      <c r="AB5" s="90"/>
      <c r="AC5" s="90"/>
      <c r="AD5" s="90"/>
      <c r="AE5" s="90"/>
      <c r="AF5" s="90"/>
      <c r="AG5" s="90" t="s">
        <v>215</v>
      </c>
      <c r="AH5" s="135" t="s">
        <v>277</v>
      </c>
      <c r="AI5" s="135" t="s">
        <v>269</v>
      </c>
      <c r="AJ5" s="135" t="s">
        <v>256</v>
      </c>
      <c r="AK5" s="135" t="s">
        <v>5</v>
      </c>
      <c r="AL5" s="98"/>
      <c r="AM5" s="146"/>
      <c r="AN5" s="90"/>
      <c r="AO5" s="90" t="s">
        <v>215</v>
      </c>
      <c r="AP5" s="90" t="s">
        <v>278</v>
      </c>
      <c r="AQ5" s="90" t="s">
        <v>279</v>
      </c>
      <c r="AR5" s="90" t="s">
        <v>272</v>
      </c>
      <c r="AS5" s="90" t="s">
        <v>260</v>
      </c>
      <c r="AT5" s="90" t="s">
        <v>215</v>
      </c>
      <c r="AU5" s="95" t="s">
        <v>261</v>
      </c>
      <c r="AV5" s="95" t="s">
        <v>264</v>
      </c>
      <c r="AW5" s="95" t="s">
        <v>265</v>
      </c>
      <c r="AX5" s="90"/>
      <c r="AY5" s="90" t="s">
        <v>215</v>
      </c>
      <c r="AZ5" s="95" t="s">
        <v>261</v>
      </c>
      <c r="BA5" s="95" t="s">
        <v>264</v>
      </c>
      <c r="BB5" s="95" t="s">
        <v>265</v>
      </c>
      <c r="BC5" s="95" t="s">
        <v>5</v>
      </c>
      <c r="BD5" s="90"/>
      <c r="BE5" s="90"/>
      <c r="BF5" s="90"/>
      <c r="BG5" s="90"/>
      <c r="BH5" s="90"/>
      <c r="BI5" s="90" t="s">
        <v>215</v>
      </c>
      <c r="BJ5" s="135" t="s">
        <v>277</v>
      </c>
      <c r="BK5" s="135" t="s">
        <v>269</v>
      </c>
      <c r="BL5" s="135" t="s">
        <v>256</v>
      </c>
      <c r="BM5" s="135" t="s">
        <v>5</v>
      </c>
      <c r="BN5" s="98"/>
      <c r="BO5" s="146"/>
      <c r="BP5" s="90"/>
      <c r="BQ5" s="90" t="s">
        <v>215</v>
      </c>
      <c r="BR5" s="90" t="s">
        <v>278</v>
      </c>
      <c r="BS5" s="90" t="s">
        <v>279</v>
      </c>
      <c r="BT5" s="90" t="s">
        <v>272</v>
      </c>
      <c r="BU5" s="90" t="s">
        <v>260</v>
      </c>
      <c r="BV5" s="90" t="s">
        <v>215</v>
      </c>
      <c r="BW5" s="95" t="s">
        <v>261</v>
      </c>
      <c r="BX5" s="95" t="s">
        <v>264</v>
      </c>
      <c r="BY5" s="95" t="s">
        <v>265</v>
      </c>
      <c r="BZ5" s="90"/>
      <c r="CA5" s="90" t="s">
        <v>215</v>
      </c>
      <c r="CB5" s="95" t="s">
        <v>261</v>
      </c>
      <c r="CC5" s="95" t="s">
        <v>264</v>
      </c>
      <c r="CD5" s="95" t="s">
        <v>265</v>
      </c>
      <c r="CE5" s="95" t="s">
        <v>5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280</v>
      </c>
      <c r="E6" s="101" t="s">
        <v>280</v>
      </c>
      <c r="F6" s="102" t="s">
        <v>280</v>
      </c>
      <c r="G6" s="102" t="s">
        <v>280</v>
      </c>
      <c r="H6" s="102" t="s">
        <v>280</v>
      </c>
      <c r="I6" s="102" t="s">
        <v>280</v>
      </c>
      <c r="J6" s="102" t="s">
        <v>280</v>
      </c>
      <c r="K6" s="102" t="s">
        <v>280</v>
      </c>
      <c r="L6" s="101" t="s">
        <v>280</v>
      </c>
      <c r="M6" s="101" t="s">
        <v>280</v>
      </c>
      <c r="N6" s="101" t="s">
        <v>280</v>
      </c>
      <c r="O6" s="101" t="s">
        <v>280</v>
      </c>
      <c r="P6" s="101" t="s">
        <v>280</v>
      </c>
      <c r="Q6" s="101" t="s">
        <v>280</v>
      </c>
      <c r="R6" s="101" t="s">
        <v>280</v>
      </c>
      <c r="S6" s="101" t="s">
        <v>280</v>
      </c>
      <c r="T6" s="101" t="s">
        <v>280</v>
      </c>
      <c r="U6" s="101" t="s">
        <v>280</v>
      </c>
      <c r="V6" s="101" t="s">
        <v>280</v>
      </c>
      <c r="W6" s="101" t="s">
        <v>280</v>
      </c>
      <c r="X6" s="101" t="s">
        <v>280</v>
      </c>
      <c r="Y6" s="101" t="s">
        <v>280</v>
      </c>
      <c r="Z6" s="101" t="s">
        <v>280</v>
      </c>
      <c r="AA6" s="101" t="s">
        <v>280</v>
      </c>
      <c r="AB6" s="101" t="s">
        <v>280</v>
      </c>
      <c r="AC6" s="101" t="s">
        <v>280</v>
      </c>
      <c r="AD6" s="101" t="s">
        <v>280</v>
      </c>
      <c r="AE6" s="101" t="s">
        <v>280</v>
      </c>
      <c r="AF6" s="101" t="s">
        <v>280</v>
      </c>
      <c r="AG6" s="101" t="s">
        <v>280</v>
      </c>
      <c r="AH6" s="102" t="s">
        <v>280</v>
      </c>
      <c r="AI6" s="102" t="s">
        <v>280</v>
      </c>
      <c r="AJ6" s="102" t="s">
        <v>280</v>
      </c>
      <c r="AK6" s="102" t="s">
        <v>280</v>
      </c>
      <c r="AL6" s="102" t="s">
        <v>280</v>
      </c>
      <c r="AM6" s="102" t="s">
        <v>280</v>
      </c>
      <c r="AN6" s="101" t="s">
        <v>280</v>
      </c>
      <c r="AO6" s="101" t="s">
        <v>280</v>
      </c>
      <c r="AP6" s="101" t="s">
        <v>280</v>
      </c>
      <c r="AQ6" s="101" t="s">
        <v>280</v>
      </c>
      <c r="AR6" s="101" t="s">
        <v>280</v>
      </c>
      <c r="AS6" s="101" t="s">
        <v>280</v>
      </c>
      <c r="AT6" s="101" t="s">
        <v>280</v>
      </c>
      <c r="AU6" s="101" t="s">
        <v>280</v>
      </c>
      <c r="AV6" s="101" t="s">
        <v>280</v>
      </c>
      <c r="AW6" s="101" t="s">
        <v>280</v>
      </c>
      <c r="AX6" s="101" t="s">
        <v>280</v>
      </c>
      <c r="AY6" s="101" t="s">
        <v>280</v>
      </c>
      <c r="AZ6" s="101" t="s">
        <v>280</v>
      </c>
      <c r="BA6" s="101" t="s">
        <v>280</v>
      </c>
      <c r="BB6" s="101" t="s">
        <v>280</v>
      </c>
      <c r="BC6" s="101" t="s">
        <v>280</v>
      </c>
      <c r="BD6" s="101" t="s">
        <v>280</v>
      </c>
      <c r="BE6" s="101" t="s">
        <v>280</v>
      </c>
      <c r="BF6" s="101" t="s">
        <v>280</v>
      </c>
      <c r="BG6" s="101" t="s">
        <v>280</v>
      </c>
      <c r="BH6" s="101" t="s">
        <v>280</v>
      </c>
      <c r="BI6" s="101" t="s">
        <v>280</v>
      </c>
      <c r="BJ6" s="102" t="s">
        <v>280</v>
      </c>
      <c r="BK6" s="102" t="s">
        <v>280</v>
      </c>
      <c r="BL6" s="102" t="s">
        <v>280</v>
      </c>
      <c r="BM6" s="102" t="s">
        <v>280</v>
      </c>
      <c r="BN6" s="102" t="s">
        <v>280</v>
      </c>
      <c r="BO6" s="102" t="s">
        <v>280</v>
      </c>
      <c r="BP6" s="101" t="s">
        <v>280</v>
      </c>
      <c r="BQ6" s="101" t="s">
        <v>280</v>
      </c>
      <c r="BR6" s="102" t="s">
        <v>280</v>
      </c>
      <c r="BS6" s="102" t="s">
        <v>280</v>
      </c>
      <c r="BT6" s="102" t="s">
        <v>280</v>
      </c>
      <c r="BU6" s="102" t="s">
        <v>280</v>
      </c>
      <c r="BV6" s="101" t="s">
        <v>280</v>
      </c>
      <c r="BW6" s="101" t="s">
        <v>280</v>
      </c>
      <c r="BX6" s="101" t="s">
        <v>280</v>
      </c>
      <c r="BY6" s="101" t="s">
        <v>280</v>
      </c>
      <c r="BZ6" s="101" t="s">
        <v>280</v>
      </c>
      <c r="CA6" s="101" t="s">
        <v>280</v>
      </c>
      <c r="CB6" s="101" t="s">
        <v>280</v>
      </c>
      <c r="CC6" s="101" t="s">
        <v>280</v>
      </c>
      <c r="CD6" s="101" t="s">
        <v>280</v>
      </c>
      <c r="CE6" s="101" t="s">
        <v>280</v>
      </c>
      <c r="CF6" s="101" t="s">
        <v>280</v>
      </c>
      <c r="CG6" s="101" t="s">
        <v>280</v>
      </c>
      <c r="CH6" s="101" t="s">
        <v>280</v>
      </c>
      <c r="CI6" s="101" t="s">
        <v>280</v>
      </c>
    </row>
    <row r="7" spans="1:87" s="50" customFormat="1" ht="12" customHeight="1">
      <c r="A7" s="48" t="s">
        <v>281</v>
      </c>
      <c r="B7" s="63" t="s">
        <v>282</v>
      </c>
      <c r="C7" s="48" t="s">
        <v>215</v>
      </c>
      <c r="D7" s="70">
        <f aca="true" t="shared" si="0" ref="D7:AI7">SUM(D8:D71)</f>
        <v>2210088</v>
      </c>
      <c r="E7" s="70">
        <f t="shared" si="0"/>
        <v>2184719</v>
      </c>
      <c r="F7" s="70">
        <f t="shared" si="0"/>
        <v>43</v>
      </c>
      <c r="G7" s="70">
        <f t="shared" si="0"/>
        <v>2111159</v>
      </c>
      <c r="H7" s="70">
        <f t="shared" si="0"/>
        <v>59541</v>
      </c>
      <c r="I7" s="70">
        <f t="shared" si="0"/>
        <v>13976</v>
      </c>
      <c r="J7" s="70">
        <f t="shared" si="0"/>
        <v>25369</v>
      </c>
      <c r="K7" s="70">
        <f t="shared" si="0"/>
        <v>1672848</v>
      </c>
      <c r="L7" s="70">
        <f t="shared" si="0"/>
        <v>29860406</v>
      </c>
      <c r="M7" s="70">
        <f t="shared" si="0"/>
        <v>5126506</v>
      </c>
      <c r="N7" s="70">
        <f t="shared" si="0"/>
        <v>3000643</v>
      </c>
      <c r="O7" s="70">
        <f t="shared" si="0"/>
        <v>1151281</v>
      </c>
      <c r="P7" s="70">
        <f t="shared" si="0"/>
        <v>891657</v>
      </c>
      <c r="Q7" s="70">
        <f t="shared" si="0"/>
        <v>82925</v>
      </c>
      <c r="R7" s="70">
        <f t="shared" si="0"/>
        <v>7406589</v>
      </c>
      <c r="S7" s="70">
        <f t="shared" si="0"/>
        <v>511254</v>
      </c>
      <c r="T7" s="70">
        <f t="shared" si="0"/>
        <v>6597143</v>
      </c>
      <c r="U7" s="70">
        <f t="shared" si="0"/>
        <v>298192</v>
      </c>
      <c r="V7" s="70">
        <f t="shared" si="0"/>
        <v>85659</v>
      </c>
      <c r="W7" s="70">
        <f t="shared" si="0"/>
        <v>17190031</v>
      </c>
      <c r="X7" s="70">
        <f t="shared" si="0"/>
        <v>6187797</v>
      </c>
      <c r="Y7" s="70">
        <f t="shared" si="0"/>
        <v>7782370</v>
      </c>
      <c r="Z7" s="70">
        <f t="shared" si="0"/>
        <v>2148965</v>
      </c>
      <c r="AA7" s="70">
        <f t="shared" si="0"/>
        <v>1070899</v>
      </c>
      <c r="AB7" s="70">
        <f t="shared" si="0"/>
        <v>10108251</v>
      </c>
      <c r="AC7" s="70">
        <f t="shared" si="0"/>
        <v>51621</v>
      </c>
      <c r="AD7" s="70">
        <f t="shared" si="0"/>
        <v>3695727</v>
      </c>
      <c r="AE7" s="70">
        <f t="shared" si="0"/>
        <v>35766221</v>
      </c>
      <c r="AF7" s="70">
        <f t="shared" si="0"/>
        <v>644029</v>
      </c>
      <c r="AG7" s="70">
        <f t="shared" si="0"/>
        <v>642044</v>
      </c>
      <c r="AH7" s="70">
        <f t="shared" si="0"/>
        <v>0</v>
      </c>
      <c r="AI7" s="70">
        <f t="shared" si="0"/>
        <v>640910</v>
      </c>
      <c r="AJ7" s="70">
        <f aca="true" t="shared" si="1" ref="AJ7:BO7">SUM(AJ8:AJ71)</f>
        <v>0</v>
      </c>
      <c r="AK7" s="70">
        <f t="shared" si="1"/>
        <v>1134</v>
      </c>
      <c r="AL7" s="70">
        <f t="shared" si="1"/>
        <v>1985</v>
      </c>
      <c r="AM7" s="70">
        <f t="shared" si="1"/>
        <v>143877</v>
      </c>
      <c r="AN7" s="70">
        <f t="shared" si="1"/>
        <v>5677239</v>
      </c>
      <c r="AO7" s="70">
        <f t="shared" si="1"/>
        <v>1495635</v>
      </c>
      <c r="AP7" s="70">
        <f t="shared" si="1"/>
        <v>1007123</v>
      </c>
      <c r="AQ7" s="70">
        <f t="shared" si="1"/>
        <v>106420</v>
      </c>
      <c r="AR7" s="70">
        <f t="shared" si="1"/>
        <v>382092</v>
      </c>
      <c r="AS7" s="70">
        <f t="shared" si="1"/>
        <v>0</v>
      </c>
      <c r="AT7" s="70">
        <f t="shared" si="1"/>
        <v>2410890</v>
      </c>
      <c r="AU7" s="70">
        <f t="shared" si="1"/>
        <v>145866</v>
      </c>
      <c r="AV7" s="70">
        <f t="shared" si="1"/>
        <v>2264981</v>
      </c>
      <c r="AW7" s="70">
        <f t="shared" si="1"/>
        <v>43</v>
      </c>
      <c r="AX7" s="70">
        <f t="shared" si="1"/>
        <v>25233</v>
      </c>
      <c r="AY7" s="70">
        <f t="shared" si="1"/>
        <v>1740319</v>
      </c>
      <c r="AZ7" s="70">
        <f t="shared" si="1"/>
        <v>554675</v>
      </c>
      <c r="BA7" s="70">
        <f t="shared" si="1"/>
        <v>1045169</v>
      </c>
      <c r="BB7" s="70">
        <f t="shared" si="1"/>
        <v>18390</v>
      </c>
      <c r="BC7" s="70">
        <f t="shared" si="1"/>
        <v>122085</v>
      </c>
      <c r="BD7" s="70">
        <f t="shared" si="1"/>
        <v>2751516</v>
      </c>
      <c r="BE7" s="70">
        <f t="shared" si="1"/>
        <v>5162</v>
      </c>
      <c r="BF7" s="70">
        <f t="shared" si="1"/>
        <v>648710</v>
      </c>
      <c r="BG7" s="70">
        <f t="shared" si="1"/>
        <v>6969978</v>
      </c>
      <c r="BH7" s="70">
        <f t="shared" si="1"/>
        <v>2854117</v>
      </c>
      <c r="BI7" s="70">
        <f t="shared" si="1"/>
        <v>2826763</v>
      </c>
      <c r="BJ7" s="70">
        <f t="shared" si="1"/>
        <v>43</v>
      </c>
      <c r="BK7" s="70">
        <f t="shared" si="1"/>
        <v>2752069</v>
      </c>
      <c r="BL7" s="70">
        <f t="shared" si="1"/>
        <v>59541</v>
      </c>
      <c r="BM7" s="70">
        <f t="shared" si="1"/>
        <v>15110</v>
      </c>
      <c r="BN7" s="70">
        <f t="shared" si="1"/>
        <v>27354</v>
      </c>
      <c r="BO7" s="70">
        <f t="shared" si="1"/>
        <v>1816725</v>
      </c>
      <c r="BP7" s="70">
        <f aca="true" t="shared" si="2" ref="BP7:CU7">SUM(BP8:BP71)</f>
        <v>35537645</v>
      </c>
      <c r="BQ7" s="70">
        <f t="shared" si="2"/>
        <v>6622141</v>
      </c>
      <c r="BR7" s="70">
        <f t="shared" si="2"/>
        <v>4007766</v>
      </c>
      <c r="BS7" s="70">
        <f t="shared" si="2"/>
        <v>1257701</v>
      </c>
      <c r="BT7" s="70">
        <f t="shared" si="2"/>
        <v>1273749</v>
      </c>
      <c r="BU7" s="70">
        <f t="shared" si="2"/>
        <v>82925</v>
      </c>
      <c r="BV7" s="70">
        <f t="shared" si="2"/>
        <v>9817479</v>
      </c>
      <c r="BW7" s="70">
        <f t="shared" si="2"/>
        <v>657120</v>
      </c>
      <c r="BX7" s="70">
        <f t="shared" si="2"/>
        <v>8862124</v>
      </c>
      <c r="BY7" s="70">
        <f t="shared" si="2"/>
        <v>298235</v>
      </c>
      <c r="BZ7" s="70">
        <f t="shared" si="2"/>
        <v>110892</v>
      </c>
      <c r="CA7" s="70">
        <f t="shared" si="2"/>
        <v>18930350</v>
      </c>
      <c r="CB7" s="70">
        <f t="shared" si="2"/>
        <v>6742472</v>
      </c>
      <c r="CC7" s="70">
        <f t="shared" si="2"/>
        <v>8827539</v>
      </c>
      <c r="CD7" s="70">
        <f t="shared" si="2"/>
        <v>2167355</v>
      </c>
      <c r="CE7" s="70">
        <f t="shared" si="2"/>
        <v>1192984</v>
      </c>
      <c r="CF7" s="70">
        <f t="shared" si="2"/>
        <v>12859767</v>
      </c>
      <c r="CG7" s="70">
        <f t="shared" si="2"/>
        <v>56783</v>
      </c>
      <c r="CH7" s="70">
        <f t="shared" si="2"/>
        <v>4344437</v>
      </c>
      <c r="CI7" s="70">
        <f t="shared" si="2"/>
        <v>42736199</v>
      </c>
    </row>
    <row r="8" spans="1:87" s="50" customFormat="1" ht="12" customHeight="1">
      <c r="A8" s="51" t="s">
        <v>281</v>
      </c>
      <c r="B8" s="64" t="s">
        <v>347</v>
      </c>
      <c r="C8" s="51" t="s">
        <v>348</v>
      </c>
      <c r="D8" s="72">
        <f aca="true" t="shared" si="3" ref="D8:D39">+SUM(E8,J8)</f>
        <v>2735</v>
      </c>
      <c r="E8" s="72">
        <f aca="true" t="shared" si="4" ref="E8:E39">+SUM(F8:I8)</f>
        <v>2735</v>
      </c>
      <c r="F8" s="72">
        <v>0</v>
      </c>
      <c r="G8" s="72">
        <v>0</v>
      </c>
      <c r="H8" s="72">
        <v>0</v>
      </c>
      <c r="I8" s="72">
        <v>2735</v>
      </c>
      <c r="J8" s="72">
        <v>0</v>
      </c>
      <c r="K8" s="73">
        <v>7300</v>
      </c>
      <c r="L8" s="72">
        <f aca="true" t="shared" si="5" ref="L8:L39">+SUM(M8,R8,V8,W8,AC8)</f>
        <v>2596996</v>
      </c>
      <c r="M8" s="72">
        <f aca="true" t="shared" si="6" ref="M8:M39">+SUM(N8:Q8)</f>
        <v>1123443</v>
      </c>
      <c r="N8" s="72">
        <v>212144</v>
      </c>
      <c r="O8" s="72">
        <v>814193</v>
      </c>
      <c r="P8" s="72">
        <v>74697</v>
      </c>
      <c r="Q8" s="72">
        <v>22409</v>
      </c>
      <c r="R8" s="72">
        <f aca="true" t="shared" si="7" ref="R8:R39">+SUM(S8:U8)</f>
        <v>904190</v>
      </c>
      <c r="S8" s="72">
        <v>280851</v>
      </c>
      <c r="T8" s="72">
        <v>568165</v>
      </c>
      <c r="U8" s="72">
        <v>55174</v>
      </c>
      <c r="V8" s="72">
        <v>39501</v>
      </c>
      <c r="W8" s="72">
        <f aca="true" t="shared" si="8" ref="W8:W39">+SUM(X8:AA8)</f>
        <v>529862</v>
      </c>
      <c r="X8" s="72">
        <v>252553</v>
      </c>
      <c r="Y8" s="72">
        <v>227542</v>
      </c>
      <c r="Z8" s="72">
        <v>49767</v>
      </c>
      <c r="AA8" s="72">
        <v>0</v>
      </c>
      <c r="AB8" s="73">
        <v>263786</v>
      </c>
      <c r="AC8" s="72">
        <v>0</v>
      </c>
      <c r="AD8" s="72">
        <v>148655</v>
      </c>
      <c r="AE8" s="72">
        <f aca="true" t="shared" si="9" ref="AE8:AE39">+SUM(D8,L8,AD8)</f>
        <v>2748386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10593</v>
      </c>
      <c r="AN8" s="72">
        <f aca="true" t="shared" si="12" ref="AN8:AN39">+SUM(AO8,AT8,AX8,AY8,BE8)</f>
        <v>651299</v>
      </c>
      <c r="AO8" s="72">
        <f aca="true" t="shared" si="13" ref="AO8:AO39">+SUM(AP8:AS8)</f>
        <v>177660</v>
      </c>
      <c r="AP8" s="72">
        <v>147126</v>
      </c>
      <c r="AQ8" s="72">
        <v>0</v>
      </c>
      <c r="AR8" s="72">
        <v>30534</v>
      </c>
      <c r="AS8" s="72">
        <v>0</v>
      </c>
      <c r="AT8" s="72">
        <f aca="true" t="shared" si="14" ref="AT8:AT39">+SUM(AU8:AW8)</f>
        <v>157475</v>
      </c>
      <c r="AU8" s="72">
        <v>3389</v>
      </c>
      <c r="AV8" s="72">
        <v>154086</v>
      </c>
      <c r="AW8" s="72">
        <v>0</v>
      </c>
      <c r="AX8" s="72">
        <v>782</v>
      </c>
      <c r="AY8" s="72">
        <f aca="true" t="shared" si="15" ref="AY8:AY39">+SUM(AZ8:BC8)</f>
        <v>315382</v>
      </c>
      <c r="AZ8" s="72">
        <v>143787</v>
      </c>
      <c r="BA8" s="72">
        <v>169469</v>
      </c>
      <c r="BB8" s="72">
        <v>0</v>
      </c>
      <c r="BC8" s="72">
        <v>2126</v>
      </c>
      <c r="BD8" s="73">
        <v>73007</v>
      </c>
      <c r="BE8" s="72">
        <v>0</v>
      </c>
      <c r="BF8" s="72">
        <v>146640</v>
      </c>
      <c r="BG8" s="72">
        <f aca="true" t="shared" si="16" ref="BG8:BG39">+SUM(BF8,AN8,AF8)</f>
        <v>797939</v>
      </c>
      <c r="BH8" s="72">
        <f aca="true" t="shared" si="17" ref="BH8:BH51">SUM(D8,AF8)</f>
        <v>2735</v>
      </c>
      <c r="BI8" s="72">
        <f aca="true" t="shared" si="18" ref="BI8:BI51">SUM(E8,AG8)</f>
        <v>2735</v>
      </c>
      <c r="BJ8" s="72">
        <f aca="true" t="shared" si="19" ref="BJ8:BJ51">SUM(F8,AH8)</f>
        <v>0</v>
      </c>
      <c r="BK8" s="72">
        <f aca="true" t="shared" si="20" ref="BK8:BK51">SUM(G8,AI8)</f>
        <v>0</v>
      </c>
      <c r="BL8" s="72">
        <f aca="true" t="shared" si="21" ref="BL8:BL51">SUM(H8,AJ8)</f>
        <v>0</v>
      </c>
      <c r="BM8" s="72">
        <f aca="true" t="shared" si="22" ref="BM8:BM51">SUM(I8,AK8)</f>
        <v>2735</v>
      </c>
      <c r="BN8" s="72">
        <f aca="true" t="shared" si="23" ref="BN8:BN51">SUM(J8,AL8)</f>
        <v>0</v>
      </c>
      <c r="BO8" s="73">
        <f aca="true" t="shared" si="24" ref="BO8:BO51">SUM(K8,AM8)</f>
        <v>17893</v>
      </c>
      <c r="BP8" s="72">
        <f aca="true" t="shared" si="25" ref="BP8:BP51">SUM(L8,AN8)</f>
        <v>3248295</v>
      </c>
      <c r="BQ8" s="72">
        <f aca="true" t="shared" si="26" ref="BQ8:BQ51">SUM(M8,AO8)</f>
        <v>1301103</v>
      </c>
      <c r="BR8" s="72">
        <f aca="true" t="shared" si="27" ref="BR8:BR51">SUM(N8,AP8)</f>
        <v>359270</v>
      </c>
      <c r="BS8" s="72">
        <f aca="true" t="shared" si="28" ref="BS8:BS51">SUM(O8,AQ8)</f>
        <v>814193</v>
      </c>
      <c r="BT8" s="72">
        <f aca="true" t="shared" si="29" ref="BT8:BT51">SUM(P8,AR8)</f>
        <v>105231</v>
      </c>
      <c r="BU8" s="72">
        <f aca="true" t="shared" si="30" ref="BU8:BU51">SUM(Q8,AS8)</f>
        <v>22409</v>
      </c>
      <c r="BV8" s="72">
        <f aca="true" t="shared" si="31" ref="BV8:BV51">SUM(R8,AT8)</f>
        <v>1061665</v>
      </c>
      <c r="BW8" s="72">
        <f aca="true" t="shared" si="32" ref="BW8:BW51">SUM(S8,AU8)</f>
        <v>284240</v>
      </c>
      <c r="BX8" s="72">
        <f aca="true" t="shared" si="33" ref="BX8:BX51">SUM(T8,AV8)</f>
        <v>722251</v>
      </c>
      <c r="BY8" s="72">
        <f aca="true" t="shared" si="34" ref="BY8:BY51">SUM(U8,AW8)</f>
        <v>55174</v>
      </c>
      <c r="BZ8" s="72">
        <f aca="true" t="shared" si="35" ref="BZ8:BZ51">SUM(V8,AX8)</f>
        <v>40283</v>
      </c>
      <c r="CA8" s="72">
        <f aca="true" t="shared" si="36" ref="CA8:CA51">SUM(W8,AY8)</f>
        <v>845244</v>
      </c>
      <c r="CB8" s="72">
        <f aca="true" t="shared" si="37" ref="CB8:CB51">SUM(X8,AZ8)</f>
        <v>396340</v>
      </c>
      <c r="CC8" s="72">
        <f aca="true" t="shared" si="38" ref="CC8:CC51">SUM(Y8,BA8)</f>
        <v>397011</v>
      </c>
      <c r="CD8" s="72">
        <f aca="true" t="shared" si="39" ref="CD8:CD51">SUM(Z8,BB8)</f>
        <v>49767</v>
      </c>
      <c r="CE8" s="72">
        <f aca="true" t="shared" si="40" ref="CE8:CE51">SUM(AA8,BC8)</f>
        <v>2126</v>
      </c>
      <c r="CF8" s="73">
        <f aca="true" t="shared" si="41" ref="CF8:CF51">SUM(AB8,BD8)</f>
        <v>336793</v>
      </c>
      <c r="CG8" s="72">
        <f aca="true" t="shared" si="42" ref="CG8:CG51">SUM(AC8,BE8)</f>
        <v>0</v>
      </c>
      <c r="CH8" s="72">
        <f aca="true" t="shared" si="43" ref="CH8:CH51">SUM(AD8,BF8)</f>
        <v>295295</v>
      </c>
      <c r="CI8" s="72">
        <f aca="true" t="shared" si="44" ref="CI8:CI51">SUM(AE8,BG8)</f>
        <v>3546325</v>
      </c>
    </row>
    <row r="9" spans="1:87" s="50" customFormat="1" ht="12" customHeight="1">
      <c r="A9" s="51" t="s">
        <v>281</v>
      </c>
      <c r="B9" s="64" t="s">
        <v>478</v>
      </c>
      <c r="C9" s="51" t="s">
        <v>479</v>
      </c>
      <c r="D9" s="72">
        <f t="shared" si="3"/>
        <v>19614</v>
      </c>
      <c r="E9" s="72">
        <f t="shared" si="4"/>
        <v>19614</v>
      </c>
      <c r="F9" s="72">
        <v>0</v>
      </c>
      <c r="G9" s="72">
        <v>19614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1964482</v>
      </c>
      <c r="M9" s="72">
        <f t="shared" si="6"/>
        <v>187184</v>
      </c>
      <c r="N9" s="72">
        <v>156409</v>
      </c>
      <c r="O9" s="72">
        <v>30775</v>
      </c>
      <c r="P9" s="72">
        <v>0</v>
      </c>
      <c r="Q9" s="72">
        <v>0</v>
      </c>
      <c r="R9" s="72">
        <f t="shared" si="7"/>
        <v>800800</v>
      </c>
      <c r="S9" s="72">
        <v>85511</v>
      </c>
      <c r="T9" s="72">
        <v>683281</v>
      </c>
      <c r="U9" s="72">
        <v>32008</v>
      </c>
      <c r="V9" s="72">
        <v>0</v>
      </c>
      <c r="W9" s="72">
        <f t="shared" si="8"/>
        <v>976498</v>
      </c>
      <c r="X9" s="72">
        <v>504954</v>
      </c>
      <c r="Y9" s="72">
        <v>448335</v>
      </c>
      <c r="Z9" s="72">
        <v>23209</v>
      </c>
      <c r="AA9" s="72">
        <v>0</v>
      </c>
      <c r="AB9" s="73">
        <v>0</v>
      </c>
      <c r="AC9" s="72">
        <v>0</v>
      </c>
      <c r="AD9" s="72">
        <v>978</v>
      </c>
      <c r="AE9" s="72">
        <f t="shared" si="9"/>
        <v>1985074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/>
      <c r="AL9" s="72">
        <v>0</v>
      </c>
      <c r="AM9" s="73">
        <v>21807</v>
      </c>
      <c r="AN9" s="72">
        <f t="shared" si="12"/>
        <v>44171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28772</v>
      </c>
      <c r="AU9" s="72">
        <v>0</v>
      </c>
      <c r="AV9" s="72">
        <v>28772</v>
      </c>
      <c r="AW9" s="72">
        <v>0</v>
      </c>
      <c r="AX9" s="72">
        <v>0</v>
      </c>
      <c r="AY9" s="72">
        <f t="shared" si="15"/>
        <v>15399</v>
      </c>
      <c r="AZ9" s="72">
        <v>0</v>
      </c>
      <c r="BA9" s="72">
        <v>15399</v>
      </c>
      <c r="BB9" s="72">
        <v>0</v>
      </c>
      <c r="BC9" s="72">
        <v>0</v>
      </c>
      <c r="BD9" s="73">
        <v>45745</v>
      </c>
      <c r="BE9" s="72">
        <v>0</v>
      </c>
      <c r="BF9" s="72">
        <v>3577</v>
      </c>
      <c r="BG9" s="72">
        <f t="shared" si="16"/>
        <v>47748</v>
      </c>
      <c r="BH9" s="72">
        <f t="shared" si="17"/>
        <v>19614</v>
      </c>
      <c r="BI9" s="72">
        <f t="shared" si="18"/>
        <v>19614</v>
      </c>
      <c r="BJ9" s="72">
        <f t="shared" si="19"/>
        <v>0</v>
      </c>
      <c r="BK9" s="72">
        <f t="shared" si="20"/>
        <v>19614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21807</v>
      </c>
      <c r="BP9" s="72">
        <f t="shared" si="25"/>
        <v>2008653</v>
      </c>
      <c r="BQ9" s="72">
        <f t="shared" si="26"/>
        <v>187184</v>
      </c>
      <c r="BR9" s="72">
        <f t="shared" si="27"/>
        <v>156409</v>
      </c>
      <c r="BS9" s="72">
        <f t="shared" si="28"/>
        <v>30775</v>
      </c>
      <c r="BT9" s="72">
        <f t="shared" si="29"/>
        <v>0</v>
      </c>
      <c r="BU9" s="72">
        <f t="shared" si="30"/>
        <v>0</v>
      </c>
      <c r="BV9" s="72">
        <f t="shared" si="31"/>
        <v>829572</v>
      </c>
      <c r="BW9" s="72">
        <f t="shared" si="32"/>
        <v>85511</v>
      </c>
      <c r="BX9" s="72">
        <f t="shared" si="33"/>
        <v>712053</v>
      </c>
      <c r="BY9" s="72">
        <f t="shared" si="34"/>
        <v>32008</v>
      </c>
      <c r="BZ9" s="72">
        <f t="shared" si="35"/>
        <v>0</v>
      </c>
      <c r="CA9" s="72">
        <f t="shared" si="36"/>
        <v>991897</v>
      </c>
      <c r="CB9" s="72">
        <f t="shared" si="37"/>
        <v>504954</v>
      </c>
      <c r="CC9" s="72">
        <f t="shared" si="38"/>
        <v>463734</v>
      </c>
      <c r="CD9" s="72">
        <f t="shared" si="39"/>
        <v>23209</v>
      </c>
      <c r="CE9" s="72">
        <f t="shared" si="40"/>
        <v>0</v>
      </c>
      <c r="CF9" s="73">
        <f t="shared" si="41"/>
        <v>45745</v>
      </c>
      <c r="CG9" s="72">
        <f t="shared" si="42"/>
        <v>0</v>
      </c>
      <c r="CH9" s="72">
        <f t="shared" si="43"/>
        <v>4555</v>
      </c>
      <c r="CI9" s="72">
        <f t="shared" si="44"/>
        <v>2032822</v>
      </c>
    </row>
    <row r="10" spans="1:87" s="50" customFormat="1" ht="12" customHeight="1">
      <c r="A10" s="51" t="s">
        <v>281</v>
      </c>
      <c r="B10" s="64" t="s">
        <v>351</v>
      </c>
      <c r="C10" s="51" t="s">
        <v>352</v>
      </c>
      <c r="D10" s="72">
        <f t="shared" si="3"/>
        <v>117668</v>
      </c>
      <c r="E10" s="72">
        <f t="shared" si="4"/>
        <v>117668</v>
      </c>
      <c r="F10" s="72">
        <v>0</v>
      </c>
      <c r="G10" s="72">
        <v>86961</v>
      </c>
      <c r="H10" s="72">
        <v>30707</v>
      </c>
      <c r="I10" s="72">
        <v>0</v>
      </c>
      <c r="J10" s="72">
        <v>0</v>
      </c>
      <c r="K10" s="73">
        <v>0</v>
      </c>
      <c r="L10" s="72">
        <f t="shared" si="5"/>
        <v>1181612</v>
      </c>
      <c r="M10" s="72">
        <f t="shared" si="6"/>
        <v>199779</v>
      </c>
      <c r="N10" s="72">
        <v>89436</v>
      </c>
      <c r="O10" s="72">
        <v>32284</v>
      </c>
      <c r="P10" s="72">
        <v>54346</v>
      </c>
      <c r="Q10" s="72">
        <v>23713</v>
      </c>
      <c r="R10" s="72">
        <f t="shared" si="7"/>
        <v>201466</v>
      </c>
      <c r="S10" s="72">
        <v>0</v>
      </c>
      <c r="T10" s="72">
        <v>176686</v>
      </c>
      <c r="U10" s="72">
        <v>24780</v>
      </c>
      <c r="V10" s="72">
        <v>0</v>
      </c>
      <c r="W10" s="72">
        <f t="shared" si="8"/>
        <v>780367</v>
      </c>
      <c r="X10" s="72">
        <v>468445</v>
      </c>
      <c r="Y10" s="72">
        <v>298897</v>
      </c>
      <c r="Z10" s="72">
        <v>13025</v>
      </c>
      <c r="AA10" s="72">
        <v>0</v>
      </c>
      <c r="AB10" s="73">
        <v>50396</v>
      </c>
      <c r="AC10" s="72">
        <v>0</v>
      </c>
      <c r="AD10" s="72">
        <v>58904</v>
      </c>
      <c r="AE10" s="72">
        <f t="shared" si="9"/>
        <v>1358184</v>
      </c>
      <c r="AF10" s="72">
        <f t="shared" si="10"/>
        <v>14679</v>
      </c>
      <c r="AG10" s="72">
        <f t="shared" si="11"/>
        <v>14679</v>
      </c>
      <c r="AH10" s="72">
        <v>0</v>
      </c>
      <c r="AI10" s="72">
        <v>14679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255647</v>
      </c>
      <c r="AO10" s="72">
        <f t="shared" si="13"/>
        <v>72333</v>
      </c>
      <c r="AP10" s="72">
        <v>43401</v>
      </c>
      <c r="AQ10" s="72">
        <v>0</v>
      </c>
      <c r="AR10" s="72">
        <v>28932</v>
      </c>
      <c r="AS10" s="72">
        <v>0</v>
      </c>
      <c r="AT10" s="72">
        <f t="shared" si="14"/>
        <v>41572</v>
      </c>
      <c r="AU10" s="72">
        <v>0</v>
      </c>
      <c r="AV10" s="72">
        <v>41572</v>
      </c>
      <c r="AW10" s="72">
        <v>0</v>
      </c>
      <c r="AX10" s="72">
        <v>0</v>
      </c>
      <c r="AY10" s="72">
        <f t="shared" si="15"/>
        <v>141742</v>
      </c>
      <c r="AZ10" s="72">
        <v>94612</v>
      </c>
      <c r="BA10" s="72">
        <v>47130</v>
      </c>
      <c r="BB10" s="72">
        <v>0</v>
      </c>
      <c r="BC10" s="72">
        <v>0</v>
      </c>
      <c r="BD10" s="73">
        <v>8486</v>
      </c>
      <c r="BE10" s="72">
        <v>0</v>
      </c>
      <c r="BF10" s="72">
        <v>7042</v>
      </c>
      <c r="BG10" s="72">
        <f t="shared" si="16"/>
        <v>277368</v>
      </c>
      <c r="BH10" s="72">
        <f t="shared" si="17"/>
        <v>132347</v>
      </c>
      <c r="BI10" s="72">
        <f t="shared" si="18"/>
        <v>132347</v>
      </c>
      <c r="BJ10" s="72">
        <f t="shared" si="19"/>
        <v>0</v>
      </c>
      <c r="BK10" s="72">
        <f t="shared" si="20"/>
        <v>101640</v>
      </c>
      <c r="BL10" s="72">
        <f t="shared" si="21"/>
        <v>30707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1437259</v>
      </c>
      <c r="BQ10" s="72">
        <f t="shared" si="26"/>
        <v>272112</v>
      </c>
      <c r="BR10" s="72">
        <f t="shared" si="27"/>
        <v>132837</v>
      </c>
      <c r="BS10" s="72">
        <f t="shared" si="28"/>
        <v>32284</v>
      </c>
      <c r="BT10" s="72">
        <f t="shared" si="29"/>
        <v>83278</v>
      </c>
      <c r="BU10" s="72">
        <f t="shared" si="30"/>
        <v>23713</v>
      </c>
      <c r="BV10" s="72">
        <f t="shared" si="31"/>
        <v>243038</v>
      </c>
      <c r="BW10" s="72">
        <f t="shared" si="32"/>
        <v>0</v>
      </c>
      <c r="BX10" s="72">
        <f t="shared" si="33"/>
        <v>218258</v>
      </c>
      <c r="BY10" s="72">
        <f t="shared" si="34"/>
        <v>24780</v>
      </c>
      <c r="BZ10" s="72">
        <f t="shared" si="35"/>
        <v>0</v>
      </c>
      <c r="CA10" s="72">
        <f t="shared" si="36"/>
        <v>922109</v>
      </c>
      <c r="CB10" s="72">
        <f t="shared" si="37"/>
        <v>563057</v>
      </c>
      <c r="CC10" s="72">
        <f t="shared" si="38"/>
        <v>346027</v>
      </c>
      <c r="CD10" s="72">
        <f t="shared" si="39"/>
        <v>13025</v>
      </c>
      <c r="CE10" s="72">
        <f t="shared" si="40"/>
        <v>0</v>
      </c>
      <c r="CF10" s="73">
        <f t="shared" si="41"/>
        <v>58882</v>
      </c>
      <c r="CG10" s="72">
        <f t="shared" si="42"/>
        <v>0</v>
      </c>
      <c r="CH10" s="72">
        <f t="shared" si="43"/>
        <v>65946</v>
      </c>
      <c r="CI10" s="72">
        <f t="shared" si="44"/>
        <v>1635552</v>
      </c>
    </row>
    <row r="11" spans="1:87" s="50" customFormat="1" ht="12" customHeight="1">
      <c r="A11" s="51" t="s">
        <v>281</v>
      </c>
      <c r="B11" s="64" t="s">
        <v>480</v>
      </c>
      <c r="C11" s="51" t="s">
        <v>481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902272</v>
      </c>
      <c r="M11" s="72">
        <f t="shared" si="6"/>
        <v>111280</v>
      </c>
      <c r="N11" s="72">
        <v>76896</v>
      </c>
      <c r="O11" s="72">
        <v>34384</v>
      </c>
      <c r="P11" s="72">
        <v>0</v>
      </c>
      <c r="Q11" s="72">
        <v>0</v>
      </c>
      <c r="R11" s="72">
        <f t="shared" si="7"/>
        <v>153718</v>
      </c>
      <c r="S11" s="72">
        <v>10711</v>
      </c>
      <c r="T11" s="72">
        <v>141004</v>
      </c>
      <c r="U11" s="72">
        <v>2003</v>
      </c>
      <c r="V11" s="72">
        <v>0</v>
      </c>
      <c r="W11" s="72">
        <f t="shared" si="8"/>
        <v>637274</v>
      </c>
      <c r="X11" s="72">
        <v>374427</v>
      </c>
      <c r="Y11" s="72">
        <v>137755</v>
      </c>
      <c r="Z11" s="72">
        <v>122729</v>
      </c>
      <c r="AA11" s="72">
        <v>2363</v>
      </c>
      <c r="AB11" s="73">
        <v>419486</v>
      </c>
      <c r="AC11" s="72">
        <v>0</v>
      </c>
      <c r="AD11" s="72">
        <v>0</v>
      </c>
      <c r="AE11" s="72">
        <f t="shared" si="9"/>
        <v>902272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99312</v>
      </c>
      <c r="AO11" s="72">
        <f t="shared" si="13"/>
        <v>8596</v>
      </c>
      <c r="AP11" s="72">
        <v>8596</v>
      </c>
      <c r="AQ11" s="72">
        <v>0</v>
      </c>
      <c r="AR11" s="72">
        <v>0</v>
      </c>
      <c r="AS11" s="72">
        <v>0</v>
      </c>
      <c r="AT11" s="72">
        <f t="shared" si="14"/>
        <v>39261</v>
      </c>
      <c r="AU11" s="72">
        <v>283</v>
      </c>
      <c r="AV11" s="72">
        <v>38978</v>
      </c>
      <c r="AW11" s="72">
        <v>0</v>
      </c>
      <c r="AX11" s="72">
        <v>0</v>
      </c>
      <c r="AY11" s="72">
        <f t="shared" si="15"/>
        <v>51455</v>
      </c>
      <c r="AZ11" s="72">
        <v>18984</v>
      </c>
      <c r="BA11" s="72">
        <v>31500</v>
      </c>
      <c r="BB11" s="72">
        <v>0</v>
      </c>
      <c r="BC11" s="72">
        <v>971</v>
      </c>
      <c r="BD11" s="73">
        <v>97631</v>
      </c>
      <c r="BE11" s="72">
        <v>0</v>
      </c>
      <c r="BF11" s="72">
        <v>0</v>
      </c>
      <c r="BG11" s="72">
        <f t="shared" si="16"/>
        <v>99312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1001584</v>
      </c>
      <c r="BQ11" s="72">
        <f t="shared" si="26"/>
        <v>119876</v>
      </c>
      <c r="BR11" s="72">
        <f t="shared" si="27"/>
        <v>85492</v>
      </c>
      <c r="BS11" s="72">
        <f t="shared" si="28"/>
        <v>34384</v>
      </c>
      <c r="BT11" s="72">
        <f t="shared" si="29"/>
        <v>0</v>
      </c>
      <c r="BU11" s="72">
        <f t="shared" si="30"/>
        <v>0</v>
      </c>
      <c r="BV11" s="72">
        <f t="shared" si="31"/>
        <v>192979</v>
      </c>
      <c r="BW11" s="72">
        <f t="shared" si="32"/>
        <v>10994</v>
      </c>
      <c r="BX11" s="72">
        <f t="shared" si="33"/>
        <v>179982</v>
      </c>
      <c r="BY11" s="72">
        <f t="shared" si="34"/>
        <v>2003</v>
      </c>
      <c r="BZ11" s="72">
        <f t="shared" si="35"/>
        <v>0</v>
      </c>
      <c r="CA11" s="72">
        <f t="shared" si="36"/>
        <v>688729</v>
      </c>
      <c r="CB11" s="72">
        <f t="shared" si="37"/>
        <v>393411</v>
      </c>
      <c r="CC11" s="72">
        <f t="shared" si="38"/>
        <v>169255</v>
      </c>
      <c r="CD11" s="72">
        <f t="shared" si="39"/>
        <v>122729</v>
      </c>
      <c r="CE11" s="72">
        <f t="shared" si="40"/>
        <v>3334</v>
      </c>
      <c r="CF11" s="73">
        <f t="shared" si="41"/>
        <v>517117</v>
      </c>
      <c r="CG11" s="72">
        <f t="shared" si="42"/>
        <v>0</v>
      </c>
      <c r="CH11" s="72">
        <f t="shared" si="43"/>
        <v>0</v>
      </c>
      <c r="CI11" s="72">
        <f t="shared" si="44"/>
        <v>1001584</v>
      </c>
    </row>
    <row r="12" spans="1:87" s="50" customFormat="1" ht="12" customHeight="1">
      <c r="A12" s="53" t="s">
        <v>281</v>
      </c>
      <c r="B12" s="54" t="s">
        <v>355</v>
      </c>
      <c r="C12" s="53" t="s">
        <v>356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246874</v>
      </c>
      <c r="M12" s="74">
        <f t="shared" si="6"/>
        <v>57473</v>
      </c>
      <c r="N12" s="74">
        <v>43105</v>
      </c>
      <c r="O12" s="74">
        <v>14368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189401</v>
      </c>
      <c r="X12" s="74">
        <v>187904</v>
      </c>
      <c r="Y12" s="74">
        <v>0</v>
      </c>
      <c r="Z12" s="74">
        <v>0</v>
      </c>
      <c r="AA12" s="74">
        <v>1497</v>
      </c>
      <c r="AB12" s="75">
        <v>370068</v>
      </c>
      <c r="AC12" s="74">
        <v>0</v>
      </c>
      <c r="AD12" s="74">
        <v>24366</v>
      </c>
      <c r="AE12" s="74">
        <f t="shared" si="9"/>
        <v>271240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20959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20959</v>
      </c>
      <c r="AZ12" s="74">
        <v>20959</v>
      </c>
      <c r="BA12" s="74">
        <v>0</v>
      </c>
      <c r="BB12" s="74">
        <v>0</v>
      </c>
      <c r="BC12" s="74">
        <v>0</v>
      </c>
      <c r="BD12" s="75">
        <v>152657</v>
      </c>
      <c r="BE12" s="74">
        <v>0</v>
      </c>
      <c r="BF12" s="74">
        <v>1916</v>
      </c>
      <c r="BG12" s="74">
        <f t="shared" si="16"/>
        <v>22875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267833</v>
      </c>
      <c r="BQ12" s="74">
        <f t="shared" si="26"/>
        <v>57473</v>
      </c>
      <c r="BR12" s="74">
        <f t="shared" si="27"/>
        <v>43105</v>
      </c>
      <c r="BS12" s="74">
        <f t="shared" si="28"/>
        <v>14368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210360</v>
      </c>
      <c r="CB12" s="74">
        <f t="shared" si="37"/>
        <v>208863</v>
      </c>
      <c r="CC12" s="74">
        <f t="shared" si="38"/>
        <v>0</v>
      </c>
      <c r="CD12" s="74">
        <f t="shared" si="39"/>
        <v>0</v>
      </c>
      <c r="CE12" s="74">
        <f t="shared" si="40"/>
        <v>1497</v>
      </c>
      <c r="CF12" s="75">
        <f t="shared" si="41"/>
        <v>522725</v>
      </c>
      <c r="CG12" s="74">
        <f t="shared" si="42"/>
        <v>0</v>
      </c>
      <c r="CH12" s="74">
        <f t="shared" si="43"/>
        <v>26282</v>
      </c>
      <c r="CI12" s="74">
        <f t="shared" si="44"/>
        <v>294115</v>
      </c>
    </row>
    <row r="13" spans="1:87" s="50" customFormat="1" ht="12" customHeight="1">
      <c r="A13" s="53" t="s">
        <v>281</v>
      </c>
      <c r="B13" s="54" t="s">
        <v>482</v>
      </c>
      <c r="C13" s="53" t="s">
        <v>483</v>
      </c>
      <c r="D13" s="74">
        <f t="shared" si="3"/>
        <v>631</v>
      </c>
      <c r="E13" s="74">
        <f t="shared" si="4"/>
        <v>631</v>
      </c>
      <c r="F13" s="74">
        <v>0</v>
      </c>
      <c r="G13" s="74">
        <v>631</v>
      </c>
      <c r="H13" s="74">
        <v>0</v>
      </c>
      <c r="I13" s="74">
        <v>0</v>
      </c>
      <c r="J13" s="74">
        <v>0</v>
      </c>
      <c r="K13" s="75">
        <v>255855</v>
      </c>
      <c r="L13" s="74">
        <f t="shared" si="5"/>
        <v>136910</v>
      </c>
      <c r="M13" s="74">
        <f t="shared" si="6"/>
        <v>23573</v>
      </c>
      <c r="N13" s="74">
        <v>14695</v>
      </c>
      <c r="O13" s="74">
        <v>8878</v>
      </c>
      <c r="P13" s="74">
        <v>0</v>
      </c>
      <c r="Q13" s="74">
        <v>0</v>
      </c>
      <c r="R13" s="74">
        <f t="shared" si="7"/>
        <v>3065</v>
      </c>
      <c r="S13" s="74">
        <v>1743</v>
      </c>
      <c r="T13" s="74">
        <v>1322</v>
      </c>
      <c r="U13" s="74">
        <v>0</v>
      </c>
      <c r="V13" s="74">
        <v>0</v>
      </c>
      <c r="W13" s="74">
        <f t="shared" si="8"/>
        <v>110272</v>
      </c>
      <c r="X13" s="74">
        <v>109307</v>
      </c>
      <c r="Y13" s="74">
        <v>965</v>
      </c>
      <c r="Z13" s="74">
        <v>0</v>
      </c>
      <c r="AA13" s="74">
        <v>0</v>
      </c>
      <c r="AB13" s="75">
        <v>263981</v>
      </c>
      <c r="AC13" s="74">
        <v>0</v>
      </c>
      <c r="AD13" s="74">
        <v>4117</v>
      </c>
      <c r="AE13" s="74">
        <f t="shared" si="9"/>
        <v>141658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13812</v>
      </c>
      <c r="AN13" s="74">
        <f t="shared" si="12"/>
        <v>3283</v>
      </c>
      <c r="AO13" s="74">
        <f t="shared" si="13"/>
        <v>3283</v>
      </c>
      <c r="AP13" s="74">
        <v>3283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32113</v>
      </c>
      <c r="BE13" s="74">
        <v>0</v>
      </c>
      <c r="BF13" s="74">
        <v>0</v>
      </c>
      <c r="BG13" s="74">
        <f t="shared" si="16"/>
        <v>3283</v>
      </c>
      <c r="BH13" s="74">
        <f t="shared" si="17"/>
        <v>631</v>
      </c>
      <c r="BI13" s="74">
        <f t="shared" si="18"/>
        <v>631</v>
      </c>
      <c r="BJ13" s="74">
        <f t="shared" si="19"/>
        <v>0</v>
      </c>
      <c r="BK13" s="74">
        <f t="shared" si="20"/>
        <v>631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269667</v>
      </c>
      <c r="BP13" s="74">
        <f t="shared" si="25"/>
        <v>140193</v>
      </c>
      <c r="BQ13" s="74">
        <f t="shared" si="26"/>
        <v>26856</v>
      </c>
      <c r="BR13" s="74">
        <f t="shared" si="27"/>
        <v>17978</v>
      </c>
      <c r="BS13" s="74">
        <f t="shared" si="28"/>
        <v>8878</v>
      </c>
      <c r="BT13" s="74">
        <f t="shared" si="29"/>
        <v>0</v>
      </c>
      <c r="BU13" s="74">
        <f t="shared" si="30"/>
        <v>0</v>
      </c>
      <c r="BV13" s="74">
        <f t="shared" si="31"/>
        <v>3065</v>
      </c>
      <c r="BW13" s="74">
        <f t="shared" si="32"/>
        <v>1743</v>
      </c>
      <c r="BX13" s="74">
        <f t="shared" si="33"/>
        <v>1322</v>
      </c>
      <c r="BY13" s="74">
        <f t="shared" si="34"/>
        <v>0</v>
      </c>
      <c r="BZ13" s="74">
        <f t="shared" si="35"/>
        <v>0</v>
      </c>
      <c r="CA13" s="74">
        <f t="shared" si="36"/>
        <v>110272</v>
      </c>
      <c r="CB13" s="74">
        <f t="shared" si="37"/>
        <v>109307</v>
      </c>
      <c r="CC13" s="74">
        <f t="shared" si="38"/>
        <v>965</v>
      </c>
      <c r="CD13" s="74">
        <f t="shared" si="39"/>
        <v>0</v>
      </c>
      <c r="CE13" s="74">
        <f t="shared" si="40"/>
        <v>0</v>
      </c>
      <c r="CF13" s="75">
        <f t="shared" si="41"/>
        <v>296094</v>
      </c>
      <c r="CG13" s="74">
        <f t="shared" si="42"/>
        <v>0</v>
      </c>
      <c r="CH13" s="74">
        <f t="shared" si="43"/>
        <v>4117</v>
      </c>
      <c r="CI13" s="74">
        <f t="shared" si="44"/>
        <v>144941</v>
      </c>
    </row>
    <row r="14" spans="1:87" s="50" customFormat="1" ht="12" customHeight="1">
      <c r="A14" s="53" t="s">
        <v>281</v>
      </c>
      <c r="B14" s="54" t="s">
        <v>359</v>
      </c>
      <c r="C14" s="53" t="s">
        <v>360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361203</v>
      </c>
      <c r="M14" s="74">
        <f t="shared" si="6"/>
        <v>84599</v>
      </c>
      <c r="N14" s="74">
        <v>54461</v>
      </c>
      <c r="O14" s="74">
        <v>30138</v>
      </c>
      <c r="P14" s="74">
        <v>0</v>
      </c>
      <c r="Q14" s="74">
        <v>0</v>
      </c>
      <c r="R14" s="74">
        <f t="shared" si="7"/>
        <v>929</v>
      </c>
      <c r="S14" s="74">
        <v>929</v>
      </c>
      <c r="T14" s="74">
        <v>0</v>
      </c>
      <c r="U14" s="74">
        <v>0</v>
      </c>
      <c r="V14" s="74">
        <v>0</v>
      </c>
      <c r="W14" s="74">
        <f t="shared" si="8"/>
        <v>274572</v>
      </c>
      <c r="X14" s="74">
        <v>231255</v>
      </c>
      <c r="Y14" s="74">
        <v>0</v>
      </c>
      <c r="Z14" s="74">
        <v>0</v>
      </c>
      <c r="AA14" s="74">
        <v>43317</v>
      </c>
      <c r="AB14" s="75">
        <v>608787</v>
      </c>
      <c r="AC14" s="74">
        <v>1103</v>
      </c>
      <c r="AD14" s="74">
        <v>14262</v>
      </c>
      <c r="AE14" s="74">
        <f t="shared" si="9"/>
        <v>375465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189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80764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189</v>
      </c>
      <c r="BP14" s="74">
        <f t="shared" si="25"/>
        <v>361203</v>
      </c>
      <c r="BQ14" s="74">
        <f t="shared" si="26"/>
        <v>84599</v>
      </c>
      <c r="BR14" s="74">
        <f t="shared" si="27"/>
        <v>54461</v>
      </c>
      <c r="BS14" s="74">
        <f t="shared" si="28"/>
        <v>30138</v>
      </c>
      <c r="BT14" s="74">
        <f t="shared" si="29"/>
        <v>0</v>
      </c>
      <c r="BU14" s="74">
        <f t="shared" si="30"/>
        <v>0</v>
      </c>
      <c r="BV14" s="74">
        <f t="shared" si="31"/>
        <v>929</v>
      </c>
      <c r="BW14" s="74">
        <f t="shared" si="32"/>
        <v>929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274572</v>
      </c>
      <c r="CB14" s="74">
        <f t="shared" si="37"/>
        <v>231255</v>
      </c>
      <c r="CC14" s="74">
        <f t="shared" si="38"/>
        <v>0</v>
      </c>
      <c r="CD14" s="74">
        <f t="shared" si="39"/>
        <v>0</v>
      </c>
      <c r="CE14" s="74">
        <f t="shared" si="40"/>
        <v>43317</v>
      </c>
      <c r="CF14" s="75">
        <f t="shared" si="41"/>
        <v>689551</v>
      </c>
      <c r="CG14" s="74">
        <f t="shared" si="42"/>
        <v>1103</v>
      </c>
      <c r="CH14" s="74">
        <f t="shared" si="43"/>
        <v>14262</v>
      </c>
      <c r="CI14" s="74">
        <f t="shared" si="44"/>
        <v>375465</v>
      </c>
    </row>
    <row r="15" spans="1:87" s="50" customFormat="1" ht="12" customHeight="1">
      <c r="A15" s="53" t="s">
        <v>281</v>
      </c>
      <c r="B15" s="54" t="s">
        <v>484</v>
      </c>
      <c r="C15" s="53" t="s">
        <v>485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404039</v>
      </c>
      <c r="L15" s="74">
        <f t="shared" si="5"/>
        <v>147824</v>
      </c>
      <c r="M15" s="74">
        <f t="shared" si="6"/>
        <v>42093</v>
      </c>
      <c r="N15" s="74">
        <v>42093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11340</v>
      </c>
      <c r="W15" s="74">
        <f t="shared" si="8"/>
        <v>94391</v>
      </c>
      <c r="X15" s="74">
        <v>93098</v>
      </c>
      <c r="Y15" s="74">
        <v>277</v>
      </c>
      <c r="Z15" s="74">
        <v>0</v>
      </c>
      <c r="AA15" s="74">
        <v>1016</v>
      </c>
      <c r="AB15" s="75">
        <v>0</v>
      </c>
      <c r="AC15" s="74">
        <v>0</v>
      </c>
      <c r="AD15" s="74">
        <v>25330</v>
      </c>
      <c r="AE15" s="74">
        <f t="shared" si="9"/>
        <v>173154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94744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404039</v>
      </c>
      <c r="BP15" s="74">
        <f t="shared" si="25"/>
        <v>147824</v>
      </c>
      <c r="BQ15" s="74">
        <f t="shared" si="26"/>
        <v>42093</v>
      </c>
      <c r="BR15" s="74">
        <f t="shared" si="27"/>
        <v>42093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11340</v>
      </c>
      <c r="CA15" s="74">
        <f t="shared" si="36"/>
        <v>94391</v>
      </c>
      <c r="CB15" s="74">
        <f t="shared" si="37"/>
        <v>93098</v>
      </c>
      <c r="CC15" s="74">
        <f t="shared" si="38"/>
        <v>277</v>
      </c>
      <c r="CD15" s="74">
        <f t="shared" si="39"/>
        <v>0</v>
      </c>
      <c r="CE15" s="74">
        <f t="shared" si="40"/>
        <v>1016</v>
      </c>
      <c r="CF15" s="75">
        <f t="shared" si="41"/>
        <v>94744</v>
      </c>
      <c r="CG15" s="74">
        <f t="shared" si="42"/>
        <v>0</v>
      </c>
      <c r="CH15" s="74">
        <f t="shared" si="43"/>
        <v>25330</v>
      </c>
      <c r="CI15" s="74">
        <f t="shared" si="44"/>
        <v>173154</v>
      </c>
    </row>
    <row r="16" spans="1:87" s="50" customFormat="1" ht="12" customHeight="1">
      <c r="A16" s="53" t="s">
        <v>281</v>
      </c>
      <c r="B16" s="54" t="s">
        <v>363</v>
      </c>
      <c r="C16" s="53" t="s">
        <v>364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48930</v>
      </c>
      <c r="L16" s="74">
        <f t="shared" si="5"/>
        <v>0</v>
      </c>
      <c r="M16" s="74">
        <f t="shared" si="6"/>
        <v>0</v>
      </c>
      <c r="N16" s="74">
        <v>0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540558</v>
      </c>
      <c r="AC16" s="74">
        <v>0</v>
      </c>
      <c r="AD16" s="74">
        <v>0</v>
      </c>
      <c r="AE16" s="74">
        <f t="shared" si="9"/>
        <v>0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287790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48930</v>
      </c>
      <c r="BP16" s="74">
        <f t="shared" si="25"/>
        <v>0</v>
      </c>
      <c r="BQ16" s="74">
        <f t="shared" si="26"/>
        <v>0</v>
      </c>
      <c r="BR16" s="74">
        <f t="shared" si="27"/>
        <v>0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0</v>
      </c>
      <c r="CB16" s="74">
        <f t="shared" si="37"/>
        <v>0</v>
      </c>
      <c r="CC16" s="74">
        <f t="shared" si="38"/>
        <v>0</v>
      </c>
      <c r="CD16" s="74">
        <f t="shared" si="39"/>
        <v>0</v>
      </c>
      <c r="CE16" s="74">
        <f t="shared" si="40"/>
        <v>0</v>
      </c>
      <c r="CF16" s="75">
        <f t="shared" si="41"/>
        <v>828348</v>
      </c>
      <c r="CG16" s="74">
        <f t="shared" si="42"/>
        <v>0</v>
      </c>
      <c r="CH16" s="74">
        <f t="shared" si="43"/>
        <v>0</v>
      </c>
      <c r="CI16" s="74">
        <f t="shared" si="44"/>
        <v>0</v>
      </c>
    </row>
    <row r="17" spans="1:87" s="50" customFormat="1" ht="12" customHeight="1">
      <c r="A17" s="53" t="s">
        <v>281</v>
      </c>
      <c r="B17" s="54" t="s">
        <v>486</v>
      </c>
      <c r="C17" s="53" t="s">
        <v>487</v>
      </c>
      <c r="D17" s="74">
        <f t="shared" si="3"/>
        <v>178999</v>
      </c>
      <c r="E17" s="74">
        <f t="shared" si="4"/>
        <v>178999</v>
      </c>
      <c r="F17" s="74">
        <v>0</v>
      </c>
      <c r="G17" s="74">
        <v>178999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395362</v>
      </c>
      <c r="M17" s="74">
        <f t="shared" si="6"/>
        <v>47923</v>
      </c>
      <c r="N17" s="74">
        <v>33588</v>
      </c>
      <c r="O17" s="74">
        <v>0</v>
      </c>
      <c r="P17" s="74">
        <v>14335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347439</v>
      </c>
      <c r="X17" s="74">
        <v>90562</v>
      </c>
      <c r="Y17" s="74">
        <v>174416</v>
      </c>
      <c r="Z17" s="74">
        <v>34612</v>
      </c>
      <c r="AA17" s="74">
        <v>47849</v>
      </c>
      <c r="AB17" s="75">
        <v>0</v>
      </c>
      <c r="AC17" s="74">
        <v>0</v>
      </c>
      <c r="AD17" s="74">
        <v>159499</v>
      </c>
      <c r="AE17" s="74">
        <f t="shared" si="9"/>
        <v>733860</v>
      </c>
      <c r="AF17" s="74">
        <f t="shared" si="10"/>
        <v>48300</v>
      </c>
      <c r="AG17" s="74">
        <f t="shared" si="11"/>
        <v>48300</v>
      </c>
      <c r="AH17" s="74">
        <v>0</v>
      </c>
      <c r="AI17" s="74">
        <v>48300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118732</v>
      </c>
      <c r="AO17" s="74">
        <f t="shared" si="13"/>
        <v>8574</v>
      </c>
      <c r="AP17" s="74">
        <v>8574</v>
      </c>
      <c r="AQ17" s="74">
        <v>0</v>
      </c>
      <c r="AR17" s="74">
        <v>0</v>
      </c>
      <c r="AS17" s="74">
        <v>0</v>
      </c>
      <c r="AT17" s="74">
        <f t="shared" si="14"/>
        <v>47003</v>
      </c>
      <c r="AU17" s="74">
        <v>0</v>
      </c>
      <c r="AV17" s="74">
        <v>46975</v>
      </c>
      <c r="AW17" s="74">
        <v>28</v>
      </c>
      <c r="AX17" s="74">
        <v>0</v>
      </c>
      <c r="AY17" s="74">
        <f t="shared" si="15"/>
        <v>63155</v>
      </c>
      <c r="AZ17" s="74">
        <v>0</v>
      </c>
      <c r="BA17" s="74">
        <v>61000</v>
      </c>
      <c r="BB17" s="74">
        <v>1761</v>
      </c>
      <c r="BC17" s="74">
        <v>394</v>
      </c>
      <c r="BD17" s="75">
        <v>0</v>
      </c>
      <c r="BE17" s="74">
        <v>0</v>
      </c>
      <c r="BF17" s="74">
        <v>150</v>
      </c>
      <c r="BG17" s="74">
        <f t="shared" si="16"/>
        <v>167182</v>
      </c>
      <c r="BH17" s="74">
        <f t="shared" si="17"/>
        <v>227299</v>
      </c>
      <c r="BI17" s="74">
        <f t="shared" si="18"/>
        <v>227299</v>
      </c>
      <c r="BJ17" s="74">
        <f t="shared" si="19"/>
        <v>0</v>
      </c>
      <c r="BK17" s="74">
        <f t="shared" si="20"/>
        <v>227299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514094</v>
      </c>
      <c r="BQ17" s="74">
        <f t="shared" si="26"/>
        <v>56497</v>
      </c>
      <c r="BR17" s="74">
        <f t="shared" si="27"/>
        <v>42162</v>
      </c>
      <c r="BS17" s="74">
        <f t="shared" si="28"/>
        <v>0</v>
      </c>
      <c r="BT17" s="74">
        <f t="shared" si="29"/>
        <v>14335</v>
      </c>
      <c r="BU17" s="74">
        <f t="shared" si="30"/>
        <v>0</v>
      </c>
      <c r="BV17" s="74">
        <f t="shared" si="31"/>
        <v>47003</v>
      </c>
      <c r="BW17" s="74">
        <f t="shared" si="32"/>
        <v>0</v>
      </c>
      <c r="BX17" s="74">
        <f t="shared" si="33"/>
        <v>46975</v>
      </c>
      <c r="BY17" s="74">
        <f t="shared" si="34"/>
        <v>28</v>
      </c>
      <c r="BZ17" s="74">
        <f t="shared" si="35"/>
        <v>0</v>
      </c>
      <c r="CA17" s="74">
        <f t="shared" si="36"/>
        <v>410594</v>
      </c>
      <c r="CB17" s="74">
        <f t="shared" si="37"/>
        <v>90562</v>
      </c>
      <c r="CC17" s="74">
        <f t="shared" si="38"/>
        <v>235416</v>
      </c>
      <c r="CD17" s="74">
        <f t="shared" si="39"/>
        <v>36373</v>
      </c>
      <c r="CE17" s="74">
        <f t="shared" si="40"/>
        <v>48243</v>
      </c>
      <c r="CF17" s="75">
        <f t="shared" si="41"/>
        <v>0</v>
      </c>
      <c r="CG17" s="74">
        <f t="shared" si="42"/>
        <v>0</v>
      </c>
      <c r="CH17" s="74">
        <f t="shared" si="43"/>
        <v>159649</v>
      </c>
      <c r="CI17" s="74">
        <f t="shared" si="44"/>
        <v>901042</v>
      </c>
    </row>
    <row r="18" spans="1:87" s="50" customFormat="1" ht="12" customHeight="1">
      <c r="A18" s="53" t="s">
        <v>281</v>
      </c>
      <c r="B18" s="54" t="s">
        <v>367</v>
      </c>
      <c r="C18" s="53" t="s">
        <v>368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416822</v>
      </c>
      <c r="M18" s="74">
        <f t="shared" si="6"/>
        <v>40456</v>
      </c>
      <c r="N18" s="74">
        <v>40456</v>
      </c>
      <c r="O18" s="74">
        <v>0</v>
      </c>
      <c r="P18" s="74">
        <v>0</v>
      </c>
      <c r="Q18" s="74">
        <v>0</v>
      </c>
      <c r="R18" s="74">
        <f t="shared" si="7"/>
        <v>53229</v>
      </c>
      <c r="S18" s="74">
        <v>0</v>
      </c>
      <c r="T18" s="74">
        <v>52400</v>
      </c>
      <c r="U18" s="74">
        <v>829</v>
      </c>
      <c r="V18" s="74">
        <v>0</v>
      </c>
      <c r="W18" s="74">
        <f t="shared" si="8"/>
        <v>319008</v>
      </c>
      <c r="X18" s="74">
        <v>115753</v>
      </c>
      <c r="Y18" s="74">
        <v>153504</v>
      </c>
      <c r="Z18" s="74">
        <v>38630</v>
      </c>
      <c r="AA18" s="74">
        <v>11121</v>
      </c>
      <c r="AB18" s="75">
        <v>0</v>
      </c>
      <c r="AC18" s="74">
        <v>4129</v>
      </c>
      <c r="AD18" s="74">
        <v>19485</v>
      </c>
      <c r="AE18" s="74">
        <f t="shared" si="9"/>
        <v>436307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53121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82288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53121</v>
      </c>
      <c r="BP18" s="74">
        <f t="shared" si="25"/>
        <v>416822</v>
      </c>
      <c r="BQ18" s="74">
        <f t="shared" si="26"/>
        <v>40456</v>
      </c>
      <c r="BR18" s="74">
        <f t="shared" si="27"/>
        <v>40456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53229</v>
      </c>
      <c r="BW18" s="74">
        <f t="shared" si="32"/>
        <v>0</v>
      </c>
      <c r="BX18" s="74">
        <f t="shared" si="33"/>
        <v>52400</v>
      </c>
      <c r="BY18" s="74">
        <f t="shared" si="34"/>
        <v>829</v>
      </c>
      <c r="BZ18" s="74">
        <f t="shared" si="35"/>
        <v>0</v>
      </c>
      <c r="CA18" s="74">
        <f t="shared" si="36"/>
        <v>319008</v>
      </c>
      <c r="CB18" s="74">
        <f t="shared" si="37"/>
        <v>115753</v>
      </c>
      <c r="CC18" s="74">
        <f t="shared" si="38"/>
        <v>153504</v>
      </c>
      <c r="CD18" s="74">
        <f t="shared" si="39"/>
        <v>38630</v>
      </c>
      <c r="CE18" s="74">
        <f t="shared" si="40"/>
        <v>11121</v>
      </c>
      <c r="CF18" s="75">
        <f t="shared" si="41"/>
        <v>82288</v>
      </c>
      <c r="CG18" s="74">
        <f t="shared" si="42"/>
        <v>4129</v>
      </c>
      <c r="CH18" s="74">
        <f t="shared" si="43"/>
        <v>19485</v>
      </c>
      <c r="CI18" s="74">
        <f t="shared" si="44"/>
        <v>436307</v>
      </c>
    </row>
    <row r="19" spans="1:87" s="50" customFormat="1" ht="12" customHeight="1">
      <c r="A19" s="53" t="s">
        <v>281</v>
      </c>
      <c r="B19" s="54" t="s">
        <v>488</v>
      </c>
      <c r="C19" s="53" t="s">
        <v>489</v>
      </c>
      <c r="D19" s="74">
        <f t="shared" si="3"/>
        <v>43</v>
      </c>
      <c r="E19" s="74">
        <f t="shared" si="4"/>
        <v>43</v>
      </c>
      <c r="F19" s="74">
        <v>43</v>
      </c>
      <c r="G19" s="74"/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394647</v>
      </c>
      <c r="M19" s="74">
        <f t="shared" si="6"/>
        <v>90128</v>
      </c>
      <c r="N19" s="74">
        <v>30481</v>
      </c>
      <c r="O19" s="74">
        <v>59647</v>
      </c>
      <c r="P19" s="74">
        <v>0</v>
      </c>
      <c r="Q19" s="74">
        <v>0</v>
      </c>
      <c r="R19" s="74">
        <f t="shared" si="7"/>
        <v>105878</v>
      </c>
      <c r="S19" s="74">
        <v>5497</v>
      </c>
      <c r="T19" s="74">
        <v>100381</v>
      </c>
      <c r="U19" s="74">
        <v>0</v>
      </c>
      <c r="V19" s="74">
        <v>12963</v>
      </c>
      <c r="W19" s="74">
        <f t="shared" si="8"/>
        <v>185678</v>
      </c>
      <c r="X19" s="74">
        <v>61184</v>
      </c>
      <c r="Y19" s="74">
        <v>90939</v>
      </c>
      <c r="Z19" s="74">
        <v>30918</v>
      </c>
      <c r="AA19" s="74">
        <v>2637</v>
      </c>
      <c r="AB19" s="75">
        <v>0</v>
      </c>
      <c r="AC19" s="74">
        <v>0</v>
      </c>
      <c r="AD19" s="74">
        <v>0</v>
      </c>
      <c r="AE19" s="74">
        <f t="shared" si="9"/>
        <v>394690</v>
      </c>
      <c r="AF19" s="74">
        <f t="shared" si="10"/>
        <v>0</v>
      </c>
      <c r="AG19" s="74">
        <f t="shared" si="11"/>
        <v>0</v>
      </c>
      <c r="AH19" s="74">
        <v>0</v>
      </c>
      <c r="AI19" s="74"/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131160</v>
      </c>
      <c r="AO19" s="74">
        <f t="shared" si="13"/>
        <v>8963</v>
      </c>
      <c r="AP19" s="74">
        <v>8963</v>
      </c>
      <c r="AQ19" s="74">
        <v>0</v>
      </c>
      <c r="AR19" s="74">
        <v>0</v>
      </c>
      <c r="AS19" s="74">
        <v>0</v>
      </c>
      <c r="AT19" s="74">
        <f t="shared" si="14"/>
        <v>62275</v>
      </c>
      <c r="AU19" s="74">
        <v>0</v>
      </c>
      <c r="AV19" s="74">
        <v>62275</v>
      </c>
      <c r="AW19" s="74">
        <v>0</v>
      </c>
      <c r="AX19" s="74">
        <v>0</v>
      </c>
      <c r="AY19" s="74">
        <f t="shared" si="15"/>
        <v>59922</v>
      </c>
      <c r="AZ19" s="74">
        <v>0</v>
      </c>
      <c r="BA19" s="74">
        <v>59922</v>
      </c>
      <c r="BB19" s="74">
        <v>0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131160</v>
      </c>
      <c r="BH19" s="74">
        <f t="shared" si="17"/>
        <v>43</v>
      </c>
      <c r="BI19" s="74">
        <f t="shared" si="18"/>
        <v>43</v>
      </c>
      <c r="BJ19" s="74">
        <f t="shared" si="19"/>
        <v>43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525807</v>
      </c>
      <c r="BQ19" s="74">
        <f t="shared" si="26"/>
        <v>99091</v>
      </c>
      <c r="BR19" s="74">
        <f t="shared" si="27"/>
        <v>39444</v>
      </c>
      <c r="BS19" s="74">
        <f t="shared" si="28"/>
        <v>59647</v>
      </c>
      <c r="BT19" s="74">
        <f t="shared" si="29"/>
        <v>0</v>
      </c>
      <c r="BU19" s="74">
        <f t="shared" si="30"/>
        <v>0</v>
      </c>
      <c r="BV19" s="74">
        <f t="shared" si="31"/>
        <v>168153</v>
      </c>
      <c r="BW19" s="74">
        <f t="shared" si="32"/>
        <v>5497</v>
      </c>
      <c r="BX19" s="74">
        <f t="shared" si="33"/>
        <v>162656</v>
      </c>
      <c r="BY19" s="74">
        <f t="shared" si="34"/>
        <v>0</v>
      </c>
      <c r="BZ19" s="74">
        <f t="shared" si="35"/>
        <v>12963</v>
      </c>
      <c r="CA19" s="74">
        <f t="shared" si="36"/>
        <v>245600</v>
      </c>
      <c r="CB19" s="74">
        <f t="shared" si="37"/>
        <v>61184</v>
      </c>
      <c r="CC19" s="74">
        <f t="shared" si="38"/>
        <v>150861</v>
      </c>
      <c r="CD19" s="74">
        <f t="shared" si="39"/>
        <v>30918</v>
      </c>
      <c r="CE19" s="74">
        <f t="shared" si="40"/>
        <v>2637</v>
      </c>
      <c r="CF19" s="75">
        <f t="shared" si="41"/>
        <v>0</v>
      </c>
      <c r="CG19" s="74">
        <f t="shared" si="42"/>
        <v>0</v>
      </c>
      <c r="CH19" s="74">
        <f t="shared" si="43"/>
        <v>0</v>
      </c>
      <c r="CI19" s="74">
        <f t="shared" si="44"/>
        <v>525850</v>
      </c>
    </row>
    <row r="20" spans="1:87" s="50" customFormat="1" ht="12" customHeight="1">
      <c r="A20" s="53" t="s">
        <v>281</v>
      </c>
      <c r="B20" s="54" t="s">
        <v>371</v>
      </c>
      <c r="C20" s="53" t="s">
        <v>372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22514</v>
      </c>
      <c r="L20" s="74">
        <f t="shared" si="5"/>
        <v>460638</v>
      </c>
      <c r="M20" s="74">
        <f t="shared" si="6"/>
        <v>84149</v>
      </c>
      <c r="N20" s="74">
        <v>84149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376489</v>
      </c>
      <c r="X20" s="74">
        <v>177367</v>
      </c>
      <c r="Y20" s="74">
        <v>199122</v>
      </c>
      <c r="Z20" s="74">
        <v>0</v>
      </c>
      <c r="AA20" s="74">
        <v>0</v>
      </c>
      <c r="AB20" s="75">
        <v>477786</v>
      </c>
      <c r="AC20" s="74">
        <v>0</v>
      </c>
      <c r="AD20" s="74">
        <v>0</v>
      </c>
      <c r="AE20" s="74">
        <f t="shared" si="9"/>
        <v>460638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172529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22514</v>
      </c>
      <c r="BP20" s="74">
        <f t="shared" si="25"/>
        <v>460638</v>
      </c>
      <c r="BQ20" s="74">
        <f t="shared" si="26"/>
        <v>84149</v>
      </c>
      <c r="BR20" s="74">
        <f t="shared" si="27"/>
        <v>84149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376489</v>
      </c>
      <c r="CB20" s="74">
        <f t="shared" si="37"/>
        <v>177367</v>
      </c>
      <c r="CC20" s="74">
        <f t="shared" si="38"/>
        <v>199122</v>
      </c>
      <c r="CD20" s="74">
        <f t="shared" si="39"/>
        <v>0</v>
      </c>
      <c r="CE20" s="74">
        <f t="shared" si="40"/>
        <v>0</v>
      </c>
      <c r="CF20" s="75">
        <f t="shared" si="41"/>
        <v>650315</v>
      </c>
      <c r="CG20" s="74">
        <f t="shared" si="42"/>
        <v>0</v>
      </c>
      <c r="CH20" s="74">
        <f t="shared" si="43"/>
        <v>0</v>
      </c>
      <c r="CI20" s="74">
        <f t="shared" si="44"/>
        <v>460638</v>
      </c>
    </row>
    <row r="21" spans="1:87" s="50" customFormat="1" ht="12" customHeight="1">
      <c r="A21" s="53" t="s">
        <v>281</v>
      </c>
      <c r="B21" s="54" t="s">
        <v>490</v>
      </c>
      <c r="C21" s="53" t="s">
        <v>491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118209</v>
      </c>
      <c r="L21" s="74">
        <f t="shared" si="5"/>
        <v>362368</v>
      </c>
      <c r="M21" s="74">
        <f t="shared" si="6"/>
        <v>46928</v>
      </c>
      <c r="N21" s="74">
        <v>32708</v>
      </c>
      <c r="O21" s="74">
        <v>14220</v>
      </c>
      <c r="P21" s="74">
        <v>0</v>
      </c>
      <c r="Q21" s="74">
        <v>0</v>
      </c>
      <c r="R21" s="74">
        <f t="shared" si="7"/>
        <v>3941</v>
      </c>
      <c r="S21" s="74">
        <v>3941</v>
      </c>
      <c r="T21" s="74">
        <v>0</v>
      </c>
      <c r="U21" s="74">
        <v>0</v>
      </c>
      <c r="V21" s="74">
        <v>0</v>
      </c>
      <c r="W21" s="74">
        <f t="shared" si="8"/>
        <v>311499</v>
      </c>
      <c r="X21" s="74">
        <v>311499</v>
      </c>
      <c r="Y21" s="74">
        <v>0</v>
      </c>
      <c r="Z21" s="74">
        <v>0</v>
      </c>
      <c r="AA21" s="74">
        <v>0</v>
      </c>
      <c r="AB21" s="75">
        <v>882841</v>
      </c>
      <c r="AC21" s="74">
        <v>0</v>
      </c>
      <c r="AD21" s="74">
        <v>0</v>
      </c>
      <c r="AE21" s="74">
        <f t="shared" si="9"/>
        <v>362368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339</v>
      </c>
      <c r="AN21" s="74">
        <f t="shared" si="12"/>
        <v>40540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40540</v>
      </c>
      <c r="AZ21" s="74">
        <v>40540</v>
      </c>
      <c r="BA21" s="74">
        <v>0</v>
      </c>
      <c r="BB21" s="74">
        <v>0</v>
      </c>
      <c r="BC21" s="74">
        <v>0</v>
      </c>
      <c r="BD21" s="75">
        <v>145003</v>
      </c>
      <c r="BE21" s="74">
        <v>0</v>
      </c>
      <c r="BF21" s="74">
        <v>0</v>
      </c>
      <c r="BG21" s="74">
        <f t="shared" si="16"/>
        <v>40540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118548</v>
      </c>
      <c r="BP21" s="74">
        <f t="shared" si="25"/>
        <v>402908</v>
      </c>
      <c r="BQ21" s="74">
        <f t="shared" si="26"/>
        <v>46928</v>
      </c>
      <c r="BR21" s="74">
        <f t="shared" si="27"/>
        <v>32708</v>
      </c>
      <c r="BS21" s="74">
        <f t="shared" si="28"/>
        <v>14220</v>
      </c>
      <c r="BT21" s="74">
        <f t="shared" si="29"/>
        <v>0</v>
      </c>
      <c r="BU21" s="74">
        <f t="shared" si="30"/>
        <v>0</v>
      </c>
      <c r="BV21" s="74">
        <f t="shared" si="31"/>
        <v>3941</v>
      </c>
      <c r="BW21" s="74">
        <f t="shared" si="32"/>
        <v>3941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352039</v>
      </c>
      <c r="CB21" s="74">
        <f t="shared" si="37"/>
        <v>352039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1027844</v>
      </c>
      <c r="CG21" s="74">
        <f t="shared" si="42"/>
        <v>0</v>
      </c>
      <c r="CH21" s="74">
        <f t="shared" si="43"/>
        <v>0</v>
      </c>
      <c r="CI21" s="74">
        <f t="shared" si="44"/>
        <v>402908</v>
      </c>
    </row>
    <row r="22" spans="1:87" s="50" customFormat="1" ht="12" customHeight="1">
      <c r="A22" s="53" t="s">
        <v>281</v>
      </c>
      <c r="B22" s="54" t="s">
        <v>375</v>
      </c>
      <c r="C22" s="53" t="s">
        <v>376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1149335</v>
      </c>
      <c r="M22" s="74">
        <f t="shared" si="6"/>
        <v>97216</v>
      </c>
      <c r="N22" s="74">
        <v>97216</v>
      </c>
      <c r="O22" s="74">
        <v>0</v>
      </c>
      <c r="P22" s="74">
        <v>0</v>
      </c>
      <c r="Q22" s="74">
        <v>0</v>
      </c>
      <c r="R22" s="74">
        <f t="shared" si="7"/>
        <v>499542</v>
      </c>
      <c r="S22" s="74">
        <v>0</v>
      </c>
      <c r="T22" s="74">
        <v>499542</v>
      </c>
      <c r="U22" s="74">
        <v>0</v>
      </c>
      <c r="V22" s="74">
        <v>0</v>
      </c>
      <c r="W22" s="74">
        <f t="shared" si="8"/>
        <v>552577</v>
      </c>
      <c r="X22" s="74">
        <v>182926</v>
      </c>
      <c r="Y22" s="74">
        <v>261621</v>
      </c>
      <c r="Z22" s="74">
        <v>108030</v>
      </c>
      <c r="AA22" s="74">
        <v>0</v>
      </c>
      <c r="AB22" s="75">
        <v>0</v>
      </c>
      <c r="AC22" s="74">
        <v>0</v>
      </c>
      <c r="AD22" s="74">
        <v>0</v>
      </c>
      <c r="AE22" s="74">
        <f t="shared" si="9"/>
        <v>1149335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112</v>
      </c>
      <c r="AN22" s="74">
        <f t="shared" si="12"/>
        <v>119040</v>
      </c>
      <c r="AO22" s="74">
        <f t="shared" si="13"/>
        <v>10237</v>
      </c>
      <c r="AP22" s="74">
        <v>10237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108803</v>
      </c>
      <c r="AZ22" s="74">
        <v>108803</v>
      </c>
      <c r="BA22" s="74">
        <v>0</v>
      </c>
      <c r="BB22" s="74">
        <v>0</v>
      </c>
      <c r="BC22" s="74">
        <v>0</v>
      </c>
      <c r="BD22" s="75">
        <v>47855</v>
      </c>
      <c r="BE22" s="74">
        <v>0</v>
      </c>
      <c r="BF22" s="74">
        <v>0</v>
      </c>
      <c r="BG22" s="74">
        <f t="shared" si="16"/>
        <v>119040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112</v>
      </c>
      <c r="BP22" s="74">
        <f t="shared" si="25"/>
        <v>1268375</v>
      </c>
      <c r="BQ22" s="74">
        <f t="shared" si="26"/>
        <v>107453</v>
      </c>
      <c r="BR22" s="74">
        <f t="shared" si="27"/>
        <v>107453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499542</v>
      </c>
      <c r="BW22" s="74">
        <f t="shared" si="32"/>
        <v>0</v>
      </c>
      <c r="BX22" s="74">
        <f t="shared" si="33"/>
        <v>499542</v>
      </c>
      <c r="BY22" s="74">
        <f t="shared" si="34"/>
        <v>0</v>
      </c>
      <c r="BZ22" s="74">
        <f t="shared" si="35"/>
        <v>0</v>
      </c>
      <c r="CA22" s="74">
        <f t="shared" si="36"/>
        <v>661380</v>
      </c>
      <c r="CB22" s="74">
        <f t="shared" si="37"/>
        <v>291729</v>
      </c>
      <c r="CC22" s="74">
        <f t="shared" si="38"/>
        <v>261621</v>
      </c>
      <c r="CD22" s="74">
        <f t="shared" si="39"/>
        <v>108030</v>
      </c>
      <c r="CE22" s="74">
        <f t="shared" si="40"/>
        <v>0</v>
      </c>
      <c r="CF22" s="75">
        <f t="shared" si="41"/>
        <v>47855</v>
      </c>
      <c r="CG22" s="74">
        <f t="shared" si="42"/>
        <v>0</v>
      </c>
      <c r="CH22" s="74">
        <f t="shared" si="43"/>
        <v>0</v>
      </c>
      <c r="CI22" s="74">
        <f t="shared" si="44"/>
        <v>1268375</v>
      </c>
    </row>
    <row r="23" spans="1:87" s="50" customFormat="1" ht="12" customHeight="1">
      <c r="A23" s="53" t="s">
        <v>281</v>
      </c>
      <c r="B23" s="54" t="s">
        <v>492</v>
      </c>
      <c r="C23" s="53" t="s">
        <v>493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1661956</v>
      </c>
      <c r="M23" s="74">
        <f t="shared" si="6"/>
        <v>117403</v>
      </c>
      <c r="N23" s="74">
        <v>65736</v>
      </c>
      <c r="O23" s="74">
        <v>0</v>
      </c>
      <c r="P23" s="74">
        <v>51667</v>
      </c>
      <c r="Q23" s="74">
        <v>0</v>
      </c>
      <c r="R23" s="74">
        <f t="shared" si="7"/>
        <v>163729</v>
      </c>
      <c r="S23" s="74">
        <v>0</v>
      </c>
      <c r="T23" s="74">
        <v>162469</v>
      </c>
      <c r="U23" s="74">
        <v>1260</v>
      </c>
      <c r="V23" s="74">
        <v>0</v>
      </c>
      <c r="W23" s="74">
        <f t="shared" si="8"/>
        <v>1358657</v>
      </c>
      <c r="X23" s="74">
        <v>448807</v>
      </c>
      <c r="Y23" s="74">
        <v>592564</v>
      </c>
      <c r="Z23" s="74">
        <v>307044</v>
      </c>
      <c r="AA23" s="74">
        <v>10242</v>
      </c>
      <c r="AB23" s="75">
        <v>0</v>
      </c>
      <c r="AC23" s="74">
        <v>22167</v>
      </c>
      <c r="AD23" s="74">
        <v>70983</v>
      </c>
      <c r="AE23" s="74">
        <f t="shared" si="9"/>
        <v>1732939</v>
      </c>
      <c r="AF23" s="74">
        <f t="shared" si="10"/>
        <v>1985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1985</v>
      </c>
      <c r="AM23" s="75">
        <v>0</v>
      </c>
      <c r="AN23" s="74">
        <f t="shared" si="12"/>
        <v>171884</v>
      </c>
      <c r="AO23" s="74">
        <f t="shared" si="13"/>
        <v>70377</v>
      </c>
      <c r="AP23" s="74">
        <v>28168</v>
      </c>
      <c r="AQ23" s="74">
        <v>0</v>
      </c>
      <c r="AR23" s="74">
        <v>42209</v>
      </c>
      <c r="AS23" s="74">
        <v>0</v>
      </c>
      <c r="AT23" s="74">
        <f t="shared" si="14"/>
        <v>95843</v>
      </c>
      <c r="AU23" s="74">
        <v>0</v>
      </c>
      <c r="AV23" s="74">
        <v>95843</v>
      </c>
      <c r="AW23" s="74">
        <v>0</v>
      </c>
      <c r="AX23" s="74">
        <v>0</v>
      </c>
      <c r="AY23" s="74">
        <f t="shared" si="15"/>
        <v>4761</v>
      </c>
      <c r="AZ23" s="74">
        <v>0</v>
      </c>
      <c r="BA23" s="74">
        <v>4761</v>
      </c>
      <c r="BB23" s="74">
        <v>0</v>
      </c>
      <c r="BC23" s="74">
        <v>0</v>
      </c>
      <c r="BD23" s="75">
        <v>0</v>
      </c>
      <c r="BE23" s="74">
        <v>903</v>
      </c>
      <c r="BF23" s="74">
        <v>0</v>
      </c>
      <c r="BG23" s="74">
        <f t="shared" si="16"/>
        <v>173869</v>
      </c>
      <c r="BH23" s="74">
        <f t="shared" si="17"/>
        <v>1985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1985</v>
      </c>
      <c r="BO23" s="75">
        <f t="shared" si="24"/>
        <v>0</v>
      </c>
      <c r="BP23" s="74">
        <f t="shared" si="25"/>
        <v>1833840</v>
      </c>
      <c r="BQ23" s="74">
        <f t="shared" si="26"/>
        <v>187780</v>
      </c>
      <c r="BR23" s="74">
        <f t="shared" si="27"/>
        <v>93904</v>
      </c>
      <c r="BS23" s="74">
        <f t="shared" si="28"/>
        <v>0</v>
      </c>
      <c r="BT23" s="74">
        <f t="shared" si="29"/>
        <v>93876</v>
      </c>
      <c r="BU23" s="74">
        <f t="shared" si="30"/>
        <v>0</v>
      </c>
      <c r="BV23" s="74">
        <f t="shared" si="31"/>
        <v>259572</v>
      </c>
      <c r="BW23" s="74">
        <f t="shared" si="32"/>
        <v>0</v>
      </c>
      <c r="BX23" s="74">
        <f t="shared" si="33"/>
        <v>258312</v>
      </c>
      <c r="BY23" s="74">
        <f t="shared" si="34"/>
        <v>1260</v>
      </c>
      <c r="BZ23" s="74">
        <f t="shared" si="35"/>
        <v>0</v>
      </c>
      <c r="CA23" s="74">
        <f t="shared" si="36"/>
        <v>1363418</v>
      </c>
      <c r="CB23" s="74">
        <f t="shared" si="37"/>
        <v>448807</v>
      </c>
      <c r="CC23" s="74">
        <f t="shared" si="38"/>
        <v>597325</v>
      </c>
      <c r="CD23" s="74">
        <f t="shared" si="39"/>
        <v>307044</v>
      </c>
      <c r="CE23" s="74">
        <f t="shared" si="40"/>
        <v>10242</v>
      </c>
      <c r="CF23" s="75">
        <f t="shared" si="41"/>
        <v>0</v>
      </c>
      <c r="CG23" s="74">
        <f t="shared" si="42"/>
        <v>23070</v>
      </c>
      <c r="CH23" s="74">
        <f t="shared" si="43"/>
        <v>70983</v>
      </c>
      <c r="CI23" s="74">
        <f t="shared" si="44"/>
        <v>1906808</v>
      </c>
    </row>
    <row r="24" spans="1:87" s="50" customFormat="1" ht="12" customHeight="1">
      <c r="A24" s="53" t="s">
        <v>281</v>
      </c>
      <c r="B24" s="54" t="s">
        <v>379</v>
      </c>
      <c r="C24" s="53" t="s">
        <v>380</v>
      </c>
      <c r="D24" s="74">
        <f t="shared" si="3"/>
        <v>538668</v>
      </c>
      <c r="E24" s="74">
        <f t="shared" si="4"/>
        <v>531244</v>
      </c>
      <c r="F24" s="74">
        <v>0</v>
      </c>
      <c r="G24" s="74">
        <v>518582</v>
      </c>
      <c r="H24" s="74">
        <v>9524</v>
      </c>
      <c r="I24" s="74">
        <v>3138</v>
      </c>
      <c r="J24" s="74">
        <v>7424</v>
      </c>
      <c r="K24" s="75">
        <v>0</v>
      </c>
      <c r="L24" s="74">
        <f t="shared" si="5"/>
        <v>1751990</v>
      </c>
      <c r="M24" s="74">
        <f t="shared" si="6"/>
        <v>254238</v>
      </c>
      <c r="N24" s="74">
        <v>205980</v>
      </c>
      <c r="O24" s="74">
        <v>8734</v>
      </c>
      <c r="P24" s="74">
        <v>28526</v>
      </c>
      <c r="Q24" s="74">
        <v>10998</v>
      </c>
      <c r="R24" s="74">
        <f t="shared" si="7"/>
        <v>849839</v>
      </c>
      <c r="S24" s="74">
        <v>83427</v>
      </c>
      <c r="T24" s="74">
        <v>731861</v>
      </c>
      <c r="U24" s="74">
        <v>34551</v>
      </c>
      <c r="V24" s="74">
        <v>0</v>
      </c>
      <c r="W24" s="74">
        <f t="shared" si="8"/>
        <v>644524</v>
      </c>
      <c r="X24" s="74">
        <v>328916</v>
      </c>
      <c r="Y24" s="74">
        <v>289463</v>
      </c>
      <c r="Z24" s="74">
        <v>26145</v>
      </c>
      <c r="AA24" s="74">
        <v>0</v>
      </c>
      <c r="AB24" s="75">
        <v>0</v>
      </c>
      <c r="AC24" s="74">
        <v>3389</v>
      </c>
      <c r="AD24" s="74">
        <v>77917</v>
      </c>
      <c r="AE24" s="74">
        <f t="shared" si="9"/>
        <v>2368575</v>
      </c>
      <c r="AF24" s="74">
        <f t="shared" si="10"/>
        <v>120662</v>
      </c>
      <c r="AG24" s="74">
        <f t="shared" si="11"/>
        <v>120662</v>
      </c>
      <c r="AH24" s="74">
        <v>0</v>
      </c>
      <c r="AI24" s="74">
        <v>120662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409090</v>
      </c>
      <c r="AO24" s="74">
        <f t="shared" si="13"/>
        <v>38513</v>
      </c>
      <c r="AP24" s="74">
        <v>38513</v>
      </c>
      <c r="AQ24" s="74">
        <v>0</v>
      </c>
      <c r="AR24" s="74">
        <v>0</v>
      </c>
      <c r="AS24" s="74">
        <v>0</v>
      </c>
      <c r="AT24" s="74">
        <f t="shared" si="14"/>
        <v>147228</v>
      </c>
      <c r="AU24" s="74">
        <v>1024</v>
      </c>
      <c r="AV24" s="74">
        <v>146204</v>
      </c>
      <c r="AW24" s="74">
        <v>0</v>
      </c>
      <c r="AX24" s="74">
        <v>0</v>
      </c>
      <c r="AY24" s="74">
        <f t="shared" si="15"/>
        <v>222540</v>
      </c>
      <c r="AZ24" s="74">
        <v>126990</v>
      </c>
      <c r="BA24" s="74">
        <v>95550</v>
      </c>
      <c r="BB24" s="74">
        <v>0</v>
      </c>
      <c r="BC24" s="74">
        <v>0</v>
      </c>
      <c r="BD24" s="75">
        <v>0</v>
      </c>
      <c r="BE24" s="74">
        <v>809</v>
      </c>
      <c r="BF24" s="74">
        <v>0</v>
      </c>
      <c r="BG24" s="74">
        <f t="shared" si="16"/>
        <v>529752</v>
      </c>
      <c r="BH24" s="74">
        <f t="shared" si="17"/>
        <v>659330</v>
      </c>
      <c r="BI24" s="74">
        <f t="shared" si="18"/>
        <v>651906</v>
      </c>
      <c r="BJ24" s="74">
        <f t="shared" si="19"/>
        <v>0</v>
      </c>
      <c r="BK24" s="74">
        <f t="shared" si="20"/>
        <v>639244</v>
      </c>
      <c r="BL24" s="74">
        <f t="shared" si="21"/>
        <v>9524</v>
      </c>
      <c r="BM24" s="74">
        <f t="shared" si="22"/>
        <v>3138</v>
      </c>
      <c r="BN24" s="74">
        <f t="shared" si="23"/>
        <v>7424</v>
      </c>
      <c r="BO24" s="75">
        <f t="shared" si="24"/>
        <v>0</v>
      </c>
      <c r="BP24" s="74">
        <f t="shared" si="25"/>
        <v>2161080</v>
      </c>
      <c r="BQ24" s="74">
        <f t="shared" si="26"/>
        <v>292751</v>
      </c>
      <c r="BR24" s="74">
        <f t="shared" si="27"/>
        <v>244493</v>
      </c>
      <c r="BS24" s="74">
        <f t="shared" si="28"/>
        <v>8734</v>
      </c>
      <c r="BT24" s="74">
        <f t="shared" si="29"/>
        <v>28526</v>
      </c>
      <c r="BU24" s="74">
        <f t="shared" si="30"/>
        <v>10998</v>
      </c>
      <c r="BV24" s="74">
        <f t="shared" si="31"/>
        <v>997067</v>
      </c>
      <c r="BW24" s="74">
        <f t="shared" si="32"/>
        <v>84451</v>
      </c>
      <c r="BX24" s="74">
        <f t="shared" si="33"/>
        <v>878065</v>
      </c>
      <c r="BY24" s="74">
        <f t="shared" si="34"/>
        <v>34551</v>
      </c>
      <c r="BZ24" s="74">
        <f t="shared" si="35"/>
        <v>0</v>
      </c>
      <c r="CA24" s="74">
        <f t="shared" si="36"/>
        <v>867064</v>
      </c>
      <c r="CB24" s="74">
        <f t="shared" si="37"/>
        <v>455906</v>
      </c>
      <c r="CC24" s="74">
        <f t="shared" si="38"/>
        <v>385013</v>
      </c>
      <c r="CD24" s="74">
        <f t="shared" si="39"/>
        <v>26145</v>
      </c>
      <c r="CE24" s="74">
        <f t="shared" si="40"/>
        <v>0</v>
      </c>
      <c r="CF24" s="75">
        <f t="shared" si="41"/>
        <v>0</v>
      </c>
      <c r="CG24" s="74">
        <f t="shared" si="42"/>
        <v>4198</v>
      </c>
      <c r="CH24" s="74">
        <f t="shared" si="43"/>
        <v>77917</v>
      </c>
      <c r="CI24" s="74">
        <f t="shared" si="44"/>
        <v>2898327</v>
      </c>
    </row>
    <row r="25" spans="1:87" s="50" customFormat="1" ht="12" customHeight="1">
      <c r="A25" s="53" t="s">
        <v>281</v>
      </c>
      <c r="B25" s="54" t="s">
        <v>494</v>
      </c>
      <c r="C25" s="53" t="s">
        <v>495</v>
      </c>
      <c r="D25" s="74">
        <f t="shared" si="3"/>
        <v>358566</v>
      </c>
      <c r="E25" s="74">
        <f t="shared" si="4"/>
        <v>358566</v>
      </c>
      <c r="F25" s="74">
        <v>0</v>
      </c>
      <c r="G25" s="74">
        <v>351828</v>
      </c>
      <c r="H25" s="74">
        <v>0</v>
      </c>
      <c r="I25" s="74">
        <v>6738</v>
      </c>
      <c r="J25" s="74">
        <v>0</v>
      </c>
      <c r="K25" s="75">
        <v>0</v>
      </c>
      <c r="L25" s="74">
        <f t="shared" si="5"/>
        <v>511429</v>
      </c>
      <c r="M25" s="74">
        <f t="shared" si="6"/>
        <v>52207</v>
      </c>
      <c r="N25" s="74">
        <v>52207</v>
      </c>
      <c r="O25" s="74">
        <v>0</v>
      </c>
      <c r="P25" s="74">
        <v>0</v>
      </c>
      <c r="Q25" s="74">
        <v>0</v>
      </c>
      <c r="R25" s="74">
        <f t="shared" si="7"/>
        <v>86638</v>
      </c>
      <c r="S25" s="74">
        <v>0</v>
      </c>
      <c r="T25" s="74">
        <v>86638</v>
      </c>
      <c r="U25" s="74">
        <v>0</v>
      </c>
      <c r="V25" s="74">
        <v>0</v>
      </c>
      <c r="W25" s="74">
        <f t="shared" si="8"/>
        <v>368795</v>
      </c>
      <c r="X25" s="74">
        <v>116029</v>
      </c>
      <c r="Y25" s="74">
        <v>181202</v>
      </c>
      <c r="Z25" s="74">
        <v>14959</v>
      </c>
      <c r="AA25" s="74">
        <v>56605</v>
      </c>
      <c r="AB25" s="75">
        <v>446894</v>
      </c>
      <c r="AC25" s="74">
        <v>3789</v>
      </c>
      <c r="AD25" s="74">
        <v>19593</v>
      </c>
      <c r="AE25" s="74">
        <f t="shared" si="9"/>
        <v>889588</v>
      </c>
      <c r="AF25" s="74">
        <f t="shared" si="10"/>
        <v>2100</v>
      </c>
      <c r="AG25" s="74">
        <f t="shared" si="11"/>
        <v>2100</v>
      </c>
      <c r="AH25" s="74">
        <v>0</v>
      </c>
      <c r="AI25" s="74">
        <v>2100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121873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65038</v>
      </c>
      <c r="AU25" s="74">
        <v>0</v>
      </c>
      <c r="AV25" s="74">
        <v>65038</v>
      </c>
      <c r="AW25" s="74">
        <v>0</v>
      </c>
      <c r="AX25" s="74">
        <v>0</v>
      </c>
      <c r="AY25" s="74">
        <f t="shared" si="15"/>
        <v>56835</v>
      </c>
      <c r="AZ25" s="74">
        <v>0</v>
      </c>
      <c r="BA25" s="74">
        <v>30030</v>
      </c>
      <c r="BB25" s="74">
        <v>0</v>
      </c>
      <c r="BC25" s="74">
        <v>26805</v>
      </c>
      <c r="BD25" s="75">
        <v>0</v>
      </c>
      <c r="BE25" s="74">
        <v>0</v>
      </c>
      <c r="BF25" s="74">
        <v>0</v>
      </c>
      <c r="BG25" s="74">
        <f t="shared" si="16"/>
        <v>123973</v>
      </c>
      <c r="BH25" s="74">
        <f t="shared" si="17"/>
        <v>360666</v>
      </c>
      <c r="BI25" s="74">
        <f t="shared" si="18"/>
        <v>360666</v>
      </c>
      <c r="BJ25" s="74">
        <f t="shared" si="19"/>
        <v>0</v>
      </c>
      <c r="BK25" s="74">
        <f t="shared" si="20"/>
        <v>353928</v>
      </c>
      <c r="BL25" s="74">
        <f t="shared" si="21"/>
        <v>0</v>
      </c>
      <c r="BM25" s="74">
        <f t="shared" si="22"/>
        <v>6738</v>
      </c>
      <c r="BN25" s="74">
        <f t="shared" si="23"/>
        <v>0</v>
      </c>
      <c r="BO25" s="75">
        <f t="shared" si="24"/>
        <v>0</v>
      </c>
      <c r="BP25" s="74">
        <f t="shared" si="25"/>
        <v>633302</v>
      </c>
      <c r="BQ25" s="74">
        <f t="shared" si="26"/>
        <v>52207</v>
      </c>
      <c r="BR25" s="74">
        <f t="shared" si="27"/>
        <v>52207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151676</v>
      </c>
      <c r="BW25" s="74">
        <f t="shared" si="32"/>
        <v>0</v>
      </c>
      <c r="BX25" s="74">
        <f t="shared" si="33"/>
        <v>151676</v>
      </c>
      <c r="BY25" s="74">
        <f t="shared" si="34"/>
        <v>0</v>
      </c>
      <c r="BZ25" s="74">
        <f t="shared" si="35"/>
        <v>0</v>
      </c>
      <c r="CA25" s="74">
        <f t="shared" si="36"/>
        <v>425630</v>
      </c>
      <c r="CB25" s="74">
        <f t="shared" si="37"/>
        <v>116029</v>
      </c>
      <c r="CC25" s="74">
        <f t="shared" si="38"/>
        <v>211232</v>
      </c>
      <c r="CD25" s="74">
        <f t="shared" si="39"/>
        <v>14959</v>
      </c>
      <c r="CE25" s="74">
        <f t="shared" si="40"/>
        <v>83410</v>
      </c>
      <c r="CF25" s="75">
        <f t="shared" si="41"/>
        <v>446894</v>
      </c>
      <c r="CG25" s="74">
        <f t="shared" si="42"/>
        <v>3789</v>
      </c>
      <c r="CH25" s="74">
        <f t="shared" si="43"/>
        <v>19593</v>
      </c>
      <c r="CI25" s="74">
        <f t="shared" si="44"/>
        <v>1013561</v>
      </c>
    </row>
    <row r="26" spans="1:87" s="50" customFormat="1" ht="12" customHeight="1">
      <c r="A26" s="53" t="s">
        <v>281</v>
      </c>
      <c r="B26" s="54" t="s">
        <v>383</v>
      </c>
      <c r="C26" s="53" t="s">
        <v>384</v>
      </c>
      <c r="D26" s="74">
        <f t="shared" si="3"/>
        <v>56034</v>
      </c>
      <c r="E26" s="74">
        <f t="shared" si="4"/>
        <v>56034</v>
      </c>
      <c r="F26" s="74">
        <v>0</v>
      </c>
      <c r="G26" s="74">
        <v>56034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429296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48051</v>
      </c>
      <c r="S26" s="74">
        <v>0</v>
      </c>
      <c r="T26" s="74">
        <v>48051</v>
      </c>
      <c r="U26" s="74">
        <v>0</v>
      </c>
      <c r="V26" s="74">
        <v>0</v>
      </c>
      <c r="W26" s="74">
        <f t="shared" si="8"/>
        <v>381245</v>
      </c>
      <c r="X26" s="74">
        <v>65685</v>
      </c>
      <c r="Y26" s="74">
        <v>220500</v>
      </c>
      <c r="Z26" s="74">
        <v>81890</v>
      </c>
      <c r="AA26" s="74">
        <v>13170</v>
      </c>
      <c r="AB26" s="75">
        <v>0</v>
      </c>
      <c r="AC26" s="74">
        <v>0</v>
      </c>
      <c r="AD26" s="74">
        <v>0</v>
      </c>
      <c r="AE26" s="74">
        <f t="shared" si="9"/>
        <v>485330</v>
      </c>
      <c r="AF26" s="74">
        <f t="shared" si="10"/>
        <v>12338</v>
      </c>
      <c r="AG26" s="74">
        <f t="shared" si="11"/>
        <v>12338</v>
      </c>
      <c r="AH26" s="74">
        <v>0</v>
      </c>
      <c r="AI26" s="74">
        <v>12338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61447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25406</v>
      </c>
      <c r="AU26" s="74">
        <v>0</v>
      </c>
      <c r="AV26" s="74">
        <v>25406</v>
      </c>
      <c r="AW26" s="74">
        <v>0</v>
      </c>
      <c r="AX26" s="74">
        <v>0</v>
      </c>
      <c r="AY26" s="74">
        <f t="shared" si="15"/>
        <v>36041</v>
      </c>
      <c r="AZ26" s="74">
        <v>0</v>
      </c>
      <c r="BA26" s="74">
        <v>30765</v>
      </c>
      <c r="BB26" s="74">
        <v>0</v>
      </c>
      <c r="BC26" s="74">
        <v>5276</v>
      </c>
      <c r="BD26" s="75">
        <v>0</v>
      </c>
      <c r="BE26" s="74">
        <v>0</v>
      </c>
      <c r="BF26" s="74">
        <v>0</v>
      </c>
      <c r="BG26" s="74">
        <f t="shared" si="16"/>
        <v>73785</v>
      </c>
      <c r="BH26" s="74">
        <f t="shared" si="17"/>
        <v>68372</v>
      </c>
      <c r="BI26" s="74">
        <f t="shared" si="18"/>
        <v>68372</v>
      </c>
      <c r="BJ26" s="74">
        <f t="shared" si="19"/>
        <v>0</v>
      </c>
      <c r="BK26" s="74">
        <f t="shared" si="20"/>
        <v>68372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490743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73457</v>
      </c>
      <c r="BW26" s="74">
        <f t="shared" si="32"/>
        <v>0</v>
      </c>
      <c r="BX26" s="74">
        <f t="shared" si="33"/>
        <v>73457</v>
      </c>
      <c r="BY26" s="74">
        <f t="shared" si="34"/>
        <v>0</v>
      </c>
      <c r="BZ26" s="74">
        <f t="shared" si="35"/>
        <v>0</v>
      </c>
      <c r="CA26" s="74">
        <f t="shared" si="36"/>
        <v>417286</v>
      </c>
      <c r="CB26" s="74">
        <f t="shared" si="37"/>
        <v>65685</v>
      </c>
      <c r="CC26" s="74">
        <f t="shared" si="38"/>
        <v>251265</v>
      </c>
      <c r="CD26" s="74">
        <f t="shared" si="39"/>
        <v>81890</v>
      </c>
      <c r="CE26" s="74">
        <f t="shared" si="40"/>
        <v>18446</v>
      </c>
      <c r="CF26" s="75">
        <f t="shared" si="41"/>
        <v>0</v>
      </c>
      <c r="CG26" s="74">
        <f t="shared" si="42"/>
        <v>0</v>
      </c>
      <c r="CH26" s="74">
        <f t="shared" si="43"/>
        <v>0</v>
      </c>
      <c r="CI26" s="74">
        <f t="shared" si="44"/>
        <v>559115</v>
      </c>
    </row>
    <row r="27" spans="1:87" s="50" customFormat="1" ht="12" customHeight="1">
      <c r="A27" s="53" t="s">
        <v>281</v>
      </c>
      <c r="B27" s="54" t="s">
        <v>496</v>
      </c>
      <c r="C27" s="53" t="s">
        <v>497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66734</v>
      </c>
      <c r="L27" s="74">
        <f t="shared" si="5"/>
        <v>152788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152788</v>
      </c>
      <c r="X27" s="74">
        <v>152788</v>
      </c>
      <c r="Y27" s="74">
        <v>0</v>
      </c>
      <c r="Z27" s="74">
        <v>0</v>
      </c>
      <c r="AA27" s="74">
        <v>0</v>
      </c>
      <c r="AB27" s="75">
        <v>481655</v>
      </c>
      <c r="AC27" s="74">
        <v>0</v>
      </c>
      <c r="AD27" s="74">
        <v>0</v>
      </c>
      <c r="AE27" s="74">
        <f t="shared" si="9"/>
        <v>152788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20479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66734</v>
      </c>
      <c r="BP27" s="74">
        <f t="shared" si="25"/>
        <v>152788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152788</v>
      </c>
      <c r="CB27" s="74">
        <f t="shared" si="37"/>
        <v>152788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502134</v>
      </c>
      <c r="CG27" s="74">
        <f t="shared" si="42"/>
        <v>0</v>
      </c>
      <c r="CH27" s="74">
        <f t="shared" si="43"/>
        <v>0</v>
      </c>
      <c r="CI27" s="74">
        <f t="shared" si="44"/>
        <v>152788</v>
      </c>
    </row>
    <row r="28" spans="1:87" s="50" customFormat="1" ht="12" customHeight="1">
      <c r="A28" s="53" t="s">
        <v>281</v>
      </c>
      <c r="B28" s="54" t="s">
        <v>387</v>
      </c>
      <c r="C28" s="53" t="s">
        <v>388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34247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304043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136410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34247</v>
      </c>
      <c r="BP28" s="74">
        <f t="shared" si="25"/>
        <v>0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0</v>
      </c>
      <c r="CB28" s="74">
        <f t="shared" si="37"/>
        <v>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440453</v>
      </c>
      <c r="CG28" s="74">
        <f t="shared" si="42"/>
        <v>0</v>
      </c>
      <c r="CH28" s="74">
        <f t="shared" si="43"/>
        <v>0</v>
      </c>
      <c r="CI28" s="74">
        <f t="shared" si="44"/>
        <v>0</v>
      </c>
    </row>
    <row r="29" spans="1:87" s="50" customFormat="1" ht="12" customHeight="1">
      <c r="A29" s="53" t="s">
        <v>281</v>
      </c>
      <c r="B29" s="54" t="s">
        <v>389</v>
      </c>
      <c r="C29" s="53" t="s">
        <v>390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38988</v>
      </c>
      <c r="L29" s="74">
        <f t="shared" si="5"/>
        <v>117903</v>
      </c>
      <c r="M29" s="74">
        <f t="shared" si="6"/>
        <v>22476</v>
      </c>
      <c r="N29" s="74">
        <v>15878</v>
      </c>
      <c r="O29" s="74">
        <v>6598</v>
      </c>
      <c r="P29" s="74">
        <v>0</v>
      </c>
      <c r="Q29" s="74">
        <v>0</v>
      </c>
      <c r="R29" s="74">
        <f t="shared" si="7"/>
        <v>765</v>
      </c>
      <c r="S29" s="74">
        <v>765</v>
      </c>
      <c r="T29" s="74">
        <v>0</v>
      </c>
      <c r="U29" s="74">
        <v>0</v>
      </c>
      <c r="V29" s="74">
        <v>0</v>
      </c>
      <c r="W29" s="74">
        <f t="shared" si="8"/>
        <v>94662</v>
      </c>
      <c r="X29" s="74">
        <v>94662</v>
      </c>
      <c r="Y29" s="74">
        <v>0</v>
      </c>
      <c r="Z29" s="74">
        <v>0</v>
      </c>
      <c r="AA29" s="74">
        <v>0</v>
      </c>
      <c r="AB29" s="75">
        <v>305485</v>
      </c>
      <c r="AC29" s="74">
        <v>0</v>
      </c>
      <c r="AD29" s="74">
        <v>0</v>
      </c>
      <c r="AE29" s="74">
        <f t="shared" si="9"/>
        <v>117903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94309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38988</v>
      </c>
      <c r="BP29" s="74">
        <f t="shared" si="25"/>
        <v>117903</v>
      </c>
      <c r="BQ29" s="74">
        <f t="shared" si="26"/>
        <v>22476</v>
      </c>
      <c r="BR29" s="74">
        <f t="shared" si="27"/>
        <v>15878</v>
      </c>
      <c r="BS29" s="74">
        <f t="shared" si="28"/>
        <v>6598</v>
      </c>
      <c r="BT29" s="74">
        <f t="shared" si="29"/>
        <v>0</v>
      </c>
      <c r="BU29" s="74">
        <f t="shared" si="30"/>
        <v>0</v>
      </c>
      <c r="BV29" s="74">
        <f t="shared" si="31"/>
        <v>765</v>
      </c>
      <c r="BW29" s="74">
        <f t="shared" si="32"/>
        <v>765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94662</v>
      </c>
      <c r="CB29" s="74">
        <f t="shared" si="37"/>
        <v>94662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399794</v>
      </c>
      <c r="CG29" s="74">
        <f t="shared" si="42"/>
        <v>0</v>
      </c>
      <c r="CH29" s="74">
        <f t="shared" si="43"/>
        <v>0</v>
      </c>
      <c r="CI29" s="74">
        <f t="shared" si="44"/>
        <v>117903</v>
      </c>
    </row>
    <row r="30" spans="1:87" s="50" customFormat="1" ht="12" customHeight="1">
      <c r="A30" s="53" t="s">
        <v>281</v>
      </c>
      <c r="B30" s="54" t="s">
        <v>391</v>
      </c>
      <c r="C30" s="53" t="s">
        <v>392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521417</v>
      </c>
      <c r="L30" s="74">
        <f t="shared" si="5"/>
        <v>314915</v>
      </c>
      <c r="M30" s="74">
        <f t="shared" si="6"/>
        <v>108861</v>
      </c>
      <c r="N30" s="74">
        <v>108861</v>
      </c>
      <c r="O30" s="74">
        <v>0</v>
      </c>
      <c r="P30" s="74">
        <v>0</v>
      </c>
      <c r="Q30" s="74">
        <v>0</v>
      </c>
      <c r="R30" s="74">
        <f t="shared" si="7"/>
        <v>1049</v>
      </c>
      <c r="S30" s="74">
        <v>1049</v>
      </c>
      <c r="T30" s="74">
        <v>0</v>
      </c>
      <c r="U30" s="74">
        <v>0</v>
      </c>
      <c r="V30" s="74">
        <v>0</v>
      </c>
      <c r="W30" s="74">
        <f t="shared" si="8"/>
        <v>204964</v>
      </c>
      <c r="X30" s="74">
        <v>204683</v>
      </c>
      <c r="Y30" s="74">
        <v>281</v>
      </c>
      <c r="Z30" s="74">
        <v>0</v>
      </c>
      <c r="AA30" s="74"/>
      <c r="AB30" s="75">
        <v>531042</v>
      </c>
      <c r="AC30" s="74">
        <v>41</v>
      </c>
      <c r="AD30" s="74">
        <v>1553</v>
      </c>
      <c r="AE30" s="74">
        <f t="shared" si="9"/>
        <v>316468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27996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89601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549413</v>
      </c>
      <c r="BP30" s="74">
        <f t="shared" si="25"/>
        <v>314915</v>
      </c>
      <c r="BQ30" s="74">
        <f t="shared" si="26"/>
        <v>108861</v>
      </c>
      <c r="BR30" s="74">
        <f t="shared" si="27"/>
        <v>108861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1049</v>
      </c>
      <c r="BW30" s="74">
        <f t="shared" si="32"/>
        <v>1049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204964</v>
      </c>
      <c r="CB30" s="74">
        <f t="shared" si="37"/>
        <v>204683</v>
      </c>
      <c r="CC30" s="74">
        <f t="shared" si="38"/>
        <v>281</v>
      </c>
      <c r="CD30" s="74">
        <f t="shared" si="39"/>
        <v>0</v>
      </c>
      <c r="CE30" s="74">
        <f t="shared" si="40"/>
        <v>0</v>
      </c>
      <c r="CF30" s="75">
        <f t="shared" si="41"/>
        <v>620643</v>
      </c>
      <c r="CG30" s="74">
        <f t="shared" si="42"/>
        <v>41</v>
      </c>
      <c r="CH30" s="74">
        <f t="shared" si="43"/>
        <v>1553</v>
      </c>
      <c r="CI30" s="74">
        <f t="shared" si="44"/>
        <v>316468</v>
      </c>
    </row>
    <row r="31" spans="1:87" s="50" customFormat="1" ht="12" customHeight="1">
      <c r="A31" s="53" t="s">
        <v>281</v>
      </c>
      <c r="B31" s="54" t="s">
        <v>393</v>
      </c>
      <c r="C31" s="53" t="s">
        <v>394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142481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142481</v>
      </c>
      <c r="X31" s="74">
        <v>139709</v>
      </c>
      <c r="Y31" s="74">
        <v>2772</v>
      </c>
      <c r="Z31" s="74">
        <v>0</v>
      </c>
      <c r="AA31" s="74">
        <v>0</v>
      </c>
      <c r="AB31" s="75">
        <v>212921</v>
      </c>
      <c r="AC31" s="74">
        <v>0</v>
      </c>
      <c r="AD31" s="74">
        <v>0</v>
      </c>
      <c r="AE31" s="74">
        <f t="shared" si="9"/>
        <v>142481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124709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142481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142481</v>
      </c>
      <c r="CB31" s="74">
        <f t="shared" si="37"/>
        <v>139709</v>
      </c>
      <c r="CC31" s="74">
        <f t="shared" si="38"/>
        <v>2772</v>
      </c>
      <c r="CD31" s="74">
        <f t="shared" si="39"/>
        <v>0</v>
      </c>
      <c r="CE31" s="74">
        <f t="shared" si="40"/>
        <v>0</v>
      </c>
      <c r="CF31" s="75">
        <f t="shared" si="41"/>
        <v>337630</v>
      </c>
      <c r="CG31" s="74">
        <f t="shared" si="42"/>
        <v>0</v>
      </c>
      <c r="CH31" s="74">
        <f t="shared" si="43"/>
        <v>0</v>
      </c>
      <c r="CI31" s="74">
        <f t="shared" si="44"/>
        <v>142481</v>
      </c>
    </row>
    <row r="32" spans="1:87" s="50" customFormat="1" ht="12" customHeight="1">
      <c r="A32" s="53" t="s">
        <v>281</v>
      </c>
      <c r="B32" s="54" t="s">
        <v>395</v>
      </c>
      <c r="C32" s="53" t="s">
        <v>396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351170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199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85460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199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436630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281</v>
      </c>
      <c r="B33" s="54" t="s">
        <v>397</v>
      </c>
      <c r="C33" s="53" t="s">
        <v>398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227643</v>
      </c>
      <c r="AC33" s="74">
        <v>0</v>
      </c>
      <c r="AD33" s="74">
        <v>0</v>
      </c>
      <c r="AE33" s="74">
        <f t="shared" si="9"/>
        <v>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47602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0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0</v>
      </c>
      <c r="CB33" s="74">
        <f t="shared" si="37"/>
        <v>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275245</v>
      </c>
      <c r="CG33" s="74">
        <f t="shared" si="42"/>
        <v>0</v>
      </c>
      <c r="CH33" s="74">
        <f t="shared" si="43"/>
        <v>0</v>
      </c>
      <c r="CI33" s="74">
        <f t="shared" si="44"/>
        <v>0</v>
      </c>
    </row>
    <row r="34" spans="1:87" s="50" customFormat="1" ht="12" customHeight="1">
      <c r="A34" s="53" t="s">
        <v>281</v>
      </c>
      <c r="B34" s="54" t="s">
        <v>399</v>
      </c>
      <c r="C34" s="53" t="s">
        <v>400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205721</v>
      </c>
      <c r="M34" s="74">
        <f t="shared" si="6"/>
        <v>57896</v>
      </c>
      <c r="N34" s="74">
        <v>57896</v>
      </c>
      <c r="O34" s="74">
        <v>0</v>
      </c>
      <c r="P34" s="74">
        <v>0</v>
      </c>
      <c r="Q34" s="74">
        <v>0</v>
      </c>
      <c r="R34" s="74">
        <f t="shared" si="7"/>
        <v>1828</v>
      </c>
      <c r="S34" s="74">
        <v>400</v>
      </c>
      <c r="T34" s="74">
        <v>1428</v>
      </c>
      <c r="U34" s="74">
        <v>0</v>
      </c>
      <c r="V34" s="74">
        <v>0</v>
      </c>
      <c r="W34" s="74">
        <f t="shared" si="8"/>
        <v>145997</v>
      </c>
      <c r="X34" s="74">
        <v>129505</v>
      </c>
      <c r="Y34" s="74">
        <v>0</v>
      </c>
      <c r="Z34" s="74">
        <v>0</v>
      </c>
      <c r="AA34" s="74">
        <v>16492</v>
      </c>
      <c r="AB34" s="75">
        <v>440184</v>
      </c>
      <c r="AC34" s="74">
        <v>0</v>
      </c>
      <c r="AD34" s="74">
        <v>8034</v>
      </c>
      <c r="AE34" s="74">
        <f t="shared" si="9"/>
        <v>213755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123944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205721</v>
      </c>
      <c r="BQ34" s="74">
        <f t="shared" si="26"/>
        <v>57896</v>
      </c>
      <c r="BR34" s="74">
        <f t="shared" si="27"/>
        <v>57896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1828</v>
      </c>
      <c r="BW34" s="74">
        <f t="shared" si="32"/>
        <v>400</v>
      </c>
      <c r="BX34" s="74">
        <f t="shared" si="33"/>
        <v>1428</v>
      </c>
      <c r="BY34" s="74">
        <f t="shared" si="34"/>
        <v>0</v>
      </c>
      <c r="BZ34" s="74">
        <f t="shared" si="35"/>
        <v>0</v>
      </c>
      <c r="CA34" s="74">
        <f t="shared" si="36"/>
        <v>145997</v>
      </c>
      <c r="CB34" s="74">
        <f t="shared" si="37"/>
        <v>129505</v>
      </c>
      <c r="CC34" s="74">
        <f t="shared" si="38"/>
        <v>0</v>
      </c>
      <c r="CD34" s="74">
        <f t="shared" si="39"/>
        <v>0</v>
      </c>
      <c r="CE34" s="74">
        <f t="shared" si="40"/>
        <v>16492</v>
      </c>
      <c r="CF34" s="75">
        <f t="shared" si="41"/>
        <v>564128</v>
      </c>
      <c r="CG34" s="74">
        <f t="shared" si="42"/>
        <v>0</v>
      </c>
      <c r="CH34" s="74">
        <f t="shared" si="43"/>
        <v>8034</v>
      </c>
      <c r="CI34" s="74">
        <f t="shared" si="44"/>
        <v>213755</v>
      </c>
    </row>
    <row r="35" spans="1:87" s="50" customFormat="1" ht="12" customHeight="1">
      <c r="A35" s="53" t="s">
        <v>281</v>
      </c>
      <c r="B35" s="54" t="s">
        <v>401</v>
      </c>
      <c r="C35" s="53" t="s">
        <v>402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736604</v>
      </c>
      <c r="M35" s="74">
        <f t="shared" si="6"/>
        <v>69045</v>
      </c>
      <c r="N35" s="74">
        <v>69045</v>
      </c>
      <c r="O35" s="74">
        <v>0</v>
      </c>
      <c r="P35" s="74">
        <v>0</v>
      </c>
      <c r="Q35" s="74">
        <v>0</v>
      </c>
      <c r="R35" s="74">
        <f t="shared" si="7"/>
        <v>148690</v>
      </c>
      <c r="S35" s="74">
        <v>824</v>
      </c>
      <c r="T35" s="74">
        <v>147866</v>
      </c>
      <c r="U35" s="74">
        <v>0</v>
      </c>
      <c r="V35" s="74">
        <v>0</v>
      </c>
      <c r="W35" s="74">
        <f t="shared" si="8"/>
        <v>518869</v>
      </c>
      <c r="X35" s="74">
        <v>252097</v>
      </c>
      <c r="Y35" s="74">
        <v>236340</v>
      </c>
      <c r="Z35" s="74">
        <v>30432</v>
      </c>
      <c r="AA35" s="74">
        <v>0</v>
      </c>
      <c r="AB35" s="75">
        <v>886732</v>
      </c>
      <c r="AC35" s="74">
        <v>0</v>
      </c>
      <c r="AD35" s="74">
        <v>0</v>
      </c>
      <c r="AE35" s="74">
        <f t="shared" si="9"/>
        <v>736604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179357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126847</v>
      </c>
      <c r="AU35" s="74">
        <v>0</v>
      </c>
      <c r="AV35" s="74">
        <v>126847</v>
      </c>
      <c r="AW35" s="74">
        <v>0</v>
      </c>
      <c r="AX35" s="74">
        <v>14500</v>
      </c>
      <c r="AY35" s="74">
        <f t="shared" si="15"/>
        <v>38010</v>
      </c>
      <c r="AZ35" s="74">
        <v>0</v>
      </c>
      <c r="BA35" s="74">
        <v>38010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179357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915961</v>
      </c>
      <c r="BQ35" s="74">
        <f t="shared" si="26"/>
        <v>69045</v>
      </c>
      <c r="BR35" s="74">
        <f t="shared" si="27"/>
        <v>69045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275537</v>
      </c>
      <c r="BW35" s="74">
        <f t="shared" si="32"/>
        <v>824</v>
      </c>
      <c r="BX35" s="74">
        <f t="shared" si="33"/>
        <v>274713</v>
      </c>
      <c r="BY35" s="74">
        <f t="shared" si="34"/>
        <v>0</v>
      </c>
      <c r="BZ35" s="74">
        <f t="shared" si="35"/>
        <v>14500</v>
      </c>
      <c r="CA35" s="74">
        <f t="shared" si="36"/>
        <v>556879</v>
      </c>
      <c r="CB35" s="74">
        <f t="shared" si="37"/>
        <v>252097</v>
      </c>
      <c r="CC35" s="74">
        <f t="shared" si="38"/>
        <v>274350</v>
      </c>
      <c r="CD35" s="74">
        <f t="shared" si="39"/>
        <v>30432</v>
      </c>
      <c r="CE35" s="74">
        <f t="shared" si="40"/>
        <v>0</v>
      </c>
      <c r="CF35" s="75">
        <f t="shared" si="41"/>
        <v>886732</v>
      </c>
      <c r="CG35" s="74">
        <f t="shared" si="42"/>
        <v>0</v>
      </c>
      <c r="CH35" s="74">
        <f t="shared" si="43"/>
        <v>0</v>
      </c>
      <c r="CI35" s="74">
        <f t="shared" si="44"/>
        <v>915961</v>
      </c>
    </row>
    <row r="36" spans="1:87" s="50" customFormat="1" ht="12" customHeight="1">
      <c r="A36" s="53" t="s">
        <v>281</v>
      </c>
      <c r="B36" s="54" t="s">
        <v>403</v>
      </c>
      <c r="C36" s="53" t="s">
        <v>404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452685</v>
      </c>
      <c r="M36" s="74">
        <f t="shared" si="6"/>
        <v>125923</v>
      </c>
      <c r="N36" s="74">
        <v>34979</v>
      </c>
      <c r="O36" s="74">
        <v>0</v>
      </c>
      <c r="P36" s="74">
        <v>86747</v>
      </c>
      <c r="Q36" s="74">
        <v>4197</v>
      </c>
      <c r="R36" s="74">
        <f t="shared" si="7"/>
        <v>192947</v>
      </c>
      <c r="S36" s="74">
        <v>0</v>
      </c>
      <c r="T36" s="74">
        <v>187637</v>
      </c>
      <c r="U36" s="74">
        <v>5310</v>
      </c>
      <c r="V36" s="74">
        <v>0</v>
      </c>
      <c r="W36" s="74">
        <f t="shared" si="8"/>
        <v>133815</v>
      </c>
      <c r="X36" s="74">
        <v>60360</v>
      </c>
      <c r="Y36" s="74">
        <v>66997</v>
      </c>
      <c r="Z36" s="74">
        <v>6458</v>
      </c>
      <c r="AA36" s="74">
        <v>0</v>
      </c>
      <c r="AB36" s="75">
        <v>0</v>
      </c>
      <c r="AC36" s="74">
        <v>0</v>
      </c>
      <c r="AD36" s="74">
        <v>8391</v>
      </c>
      <c r="AE36" s="74">
        <f t="shared" si="9"/>
        <v>461076</v>
      </c>
      <c r="AF36" s="74">
        <f t="shared" si="10"/>
        <v>84105</v>
      </c>
      <c r="AG36" s="74">
        <f t="shared" si="11"/>
        <v>84105</v>
      </c>
      <c r="AH36" s="74">
        <v>0</v>
      </c>
      <c r="AI36" s="74">
        <v>84105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121911</v>
      </c>
      <c r="AO36" s="74">
        <f t="shared" si="13"/>
        <v>14048</v>
      </c>
      <c r="AP36" s="74">
        <v>14048</v>
      </c>
      <c r="AQ36" s="74">
        <v>0</v>
      </c>
      <c r="AR36" s="74">
        <v>0</v>
      </c>
      <c r="AS36" s="74">
        <v>0</v>
      </c>
      <c r="AT36" s="74">
        <f t="shared" si="14"/>
        <v>48175</v>
      </c>
      <c r="AU36" s="74">
        <v>0</v>
      </c>
      <c r="AV36" s="74">
        <v>48175</v>
      </c>
      <c r="AW36" s="74">
        <v>0</v>
      </c>
      <c r="AX36" s="74">
        <v>0</v>
      </c>
      <c r="AY36" s="74">
        <f t="shared" si="15"/>
        <v>59688</v>
      </c>
      <c r="AZ36" s="74">
        <v>0</v>
      </c>
      <c r="BA36" s="74">
        <v>59688</v>
      </c>
      <c r="BB36" s="74">
        <v>0</v>
      </c>
      <c r="BC36" s="74">
        <v>0</v>
      </c>
      <c r="BD36" s="75">
        <v>0</v>
      </c>
      <c r="BE36" s="74">
        <v>0</v>
      </c>
      <c r="BF36" s="74">
        <v>3228</v>
      </c>
      <c r="BG36" s="74">
        <f t="shared" si="16"/>
        <v>209244</v>
      </c>
      <c r="BH36" s="74">
        <f t="shared" si="17"/>
        <v>84105</v>
      </c>
      <c r="BI36" s="74">
        <f t="shared" si="18"/>
        <v>84105</v>
      </c>
      <c r="BJ36" s="74">
        <f t="shared" si="19"/>
        <v>0</v>
      </c>
      <c r="BK36" s="74">
        <f t="shared" si="20"/>
        <v>84105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574596</v>
      </c>
      <c r="BQ36" s="74">
        <f t="shared" si="26"/>
        <v>139971</v>
      </c>
      <c r="BR36" s="74">
        <f t="shared" si="27"/>
        <v>49027</v>
      </c>
      <c r="BS36" s="74">
        <f t="shared" si="28"/>
        <v>0</v>
      </c>
      <c r="BT36" s="74">
        <f t="shared" si="29"/>
        <v>86747</v>
      </c>
      <c r="BU36" s="74">
        <f t="shared" si="30"/>
        <v>4197</v>
      </c>
      <c r="BV36" s="74">
        <f t="shared" si="31"/>
        <v>241122</v>
      </c>
      <c r="BW36" s="74">
        <f t="shared" si="32"/>
        <v>0</v>
      </c>
      <c r="BX36" s="74">
        <f t="shared" si="33"/>
        <v>235812</v>
      </c>
      <c r="BY36" s="74">
        <f t="shared" si="34"/>
        <v>5310</v>
      </c>
      <c r="BZ36" s="74">
        <f t="shared" si="35"/>
        <v>0</v>
      </c>
      <c r="CA36" s="74">
        <f t="shared" si="36"/>
        <v>193503</v>
      </c>
      <c r="CB36" s="74">
        <f t="shared" si="37"/>
        <v>60360</v>
      </c>
      <c r="CC36" s="74">
        <f t="shared" si="38"/>
        <v>126685</v>
      </c>
      <c r="CD36" s="74">
        <f t="shared" si="39"/>
        <v>6458</v>
      </c>
      <c r="CE36" s="74">
        <f t="shared" si="40"/>
        <v>0</v>
      </c>
      <c r="CF36" s="75">
        <f t="shared" si="41"/>
        <v>0</v>
      </c>
      <c r="CG36" s="74">
        <f t="shared" si="42"/>
        <v>0</v>
      </c>
      <c r="CH36" s="74">
        <f t="shared" si="43"/>
        <v>11619</v>
      </c>
      <c r="CI36" s="74">
        <f t="shared" si="44"/>
        <v>670320</v>
      </c>
    </row>
    <row r="37" spans="1:87" s="50" customFormat="1" ht="12" customHeight="1">
      <c r="A37" s="53" t="s">
        <v>281</v>
      </c>
      <c r="B37" s="54" t="s">
        <v>405</v>
      </c>
      <c r="C37" s="53" t="s">
        <v>406</v>
      </c>
      <c r="D37" s="74">
        <f t="shared" si="3"/>
        <v>32561</v>
      </c>
      <c r="E37" s="74">
        <f t="shared" si="4"/>
        <v>32561</v>
      </c>
      <c r="F37" s="74">
        <v>0</v>
      </c>
      <c r="G37" s="74">
        <v>32561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319830</v>
      </c>
      <c r="M37" s="74">
        <f t="shared" si="6"/>
        <v>113056</v>
      </c>
      <c r="N37" s="74">
        <v>25872</v>
      </c>
      <c r="O37" s="74">
        <v>0</v>
      </c>
      <c r="P37" s="74">
        <v>87184</v>
      </c>
      <c r="Q37" s="74">
        <v>0</v>
      </c>
      <c r="R37" s="74">
        <f t="shared" si="7"/>
        <v>55526</v>
      </c>
      <c r="S37" s="74">
        <v>0</v>
      </c>
      <c r="T37" s="74">
        <v>55526</v>
      </c>
      <c r="U37" s="74">
        <v>0</v>
      </c>
      <c r="V37" s="74">
        <v>0</v>
      </c>
      <c r="W37" s="74">
        <f t="shared" si="8"/>
        <v>151248</v>
      </c>
      <c r="X37" s="74">
        <v>67280</v>
      </c>
      <c r="Y37" s="74">
        <v>83968</v>
      </c>
      <c r="Z37" s="74">
        <v>0</v>
      </c>
      <c r="AA37" s="74">
        <v>0</v>
      </c>
      <c r="AB37" s="75">
        <v>171265</v>
      </c>
      <c r="AC37" s="74">
        <v>0</v>
      </c>
      <c r="AD37" s="74">
        <v>16170</v>
      </c>
      <c r="AE37" s="74">
        <f t="shared" si="9"/>
        <v>368561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157702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63082</v>
      </c>
      <c r="AU37" s="74">
        <v>0</v>
      </c>
      <c r="AV37" s="74">
        <v>63082</v>
      </c>
      <c r="AW37" s="74">
        <v>0</v>
      </c>
      <c r="AX37" s="74">
        <v>0</v>
      </c>
      <c r="AY37" s="74">
        <f t="shared" si="15"/>
        <v>94620</v>
      </c>
      <c r="AZ37" s="74">
        <v>0</v>
      </c>
      <c r="BA37" s="74">
        <v>94620</v>
      </c>
      <c r="BB37" s="74">
        <v>0</v>
      </c>
      <c r="BC37" s="74">
        <v>0</v>
      </c>
      <c r="BD37" s="75">
        <v>45542</v>
      </c>
      <c r="BE37" s="74">
        <v>0</v>
      </c>
      <c r="BF37" s="74">
        <v>4796</v>
      </c>
      <c r="BG37" s="74">
        <f t="shared" si="16"/>
        <v>162498</v>
      </c>
      <c r="BH37" s="74">
        <f t="shared" si="17"/>
        <v>32561</v>
      </c>
      <c r="BI37" s="74">
        <f t="shared" si="18"/>
        <v>32561</v>
      </c>
      <c r="BJ37" s="74">
        <f t="shared" si="19"/>
        <v>0</v>
      </c>
      <c r="BK37" s="74">
        <f t="shared" si="20"/>
        <v>32561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477532</v>
      </c>
      <c r="BQ37" s="74">
        <f t="shared" si="26"/>
        <v>113056</v>
      </c>
      <c r="BR37" s="74">
        <f t="shared" si="27"/>
        <v>25872</v>
      </c>
      <c r="BS37" s="74">
        <f t="shared" si="28"/>
        <v>0</v>
      </c>
      <c r="BT37" s="74">
        <f t="shared" si="29"/>
        <v>87184</v>
      </c>
      <c r="BU37" s="74">
        <f t="shared" si="30"/>
        <v>0</v>
      </c>
      <c r="BV37" s="74">
        <f t="shared" si="31"/>
        <v>118608</v>
      </c>
      <c r="BW37" s="74">
        <f t="shared" si="32"/>
        <v>0</v>
      </c>
      <c r="BX37" s="74">
        <f t="shared" si="33"/>
        <v>118608</v>
      </c>
      <c r="BY37" s="74">
        <f t="shared" si="34"/>
        <v>0</v>
      </c>
      <c r="BZ37" s="74">
        <f t="shared" si="35"/>
        <v>0</v>
      </c>
      <c r="CA37" s="74">
        <f t="shared" si="36"/>
        <v>245868</v>
      </c>
      <c r="CB37" s="74">
        <f t="shared" si="37"/>
        <v>67280</v>
      </c>
      <c r="CC37" s="74">
        <f t="shared" si="38"/>
        <v>178588</v>
      </c>
      <c r="CD37" s="74">
        <f t="shared" si="39"/>
        <v>0</v>
      </c>
      <c r="CE37" s="74">
        <f t="shared" si="40"/>
        <v>0</v>
      </c>
      <c r="CF37" s="75">
        <f t="shared" si="41"/>
        <v>216807</v>
      </c>
      <c r="CG37" s="74">
        <f t="shared" si="42"/>
        <v>0</v>
      </c>
      <c r="CH37" s="74">
        <f t="shared" si="43"/>
        <v>20966</v>
      </c>
      <c r="CI37" s="74">
        <f t="shared" si="44"/>
        <v>531059</v>
      </c>
    </row>
    <row r="38" spans="1:87" s="50" customFormat="1" ht="12" customHeight="1">
      <c r="A38" s="53" t="s">
        <v>281</v>
      </c>
      <c r="B38" s="54" t="s">
        <v>407</v>
      </c>
      <c r="C38" s="53" t="s">
        <v>408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50308</v>
      </c>
      <c r="L38" s="74">
        <f t="shared" si="5"/>
        <v>117958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117958</v>
      </c>
      <c r="X38" s="74">
        <v>117958</v>
      </c>
      <c r="Y38" s="74">
        <v>0</v>
      </c>
      <c r="Z38" s="74">
        <v>0</v>
      </c>
      <c r="AA38" s="74">
        <v>0</v>
      </c>
      <c r="AB38" s="75">
        <v>288281</v>
      </c>
      <c r="AC38" s="74">
        <v>0</v>
      </c>
      <c r="AD38" s="74">
        <v>0</v>
      </c>
      <c r="AE38" s="74">
        <f t="shared" si="9"/>
        <v>117958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78780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50308</v>
      </c>
      <c r="BP38" s="74">
        <f t="shared" si="25"/>
        <v>117958</v>
      </c>
      <c r="BQ38" s="74">
        <f t="shared" si="26"/>
        <v>0</v>
      </c>
      <c r="BR38" s="74">
        <f t="shared" si="27"/>
        <v>0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0</v>
      </c>
      <c r="BW38" s="74">
        <f t="shared" si="32"/>
        <v>0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117958</v>
      </c>
      <c r="CB38" s="74">
        <f t="shared" si="37"/>
        <v>117958</v>
      </c>
      <c r="CC38" s="74">
        <f t="shared" si="38"/>
        <v>0</v>
      </c>
      <c r="CD38" s="74">
        <f t="shared" si="39"/>
        <v>0</v>
      </c>
      <c r="CE38" s="74">
        <f t="shared" si="40"/>
        <v>0</v>
      </c>
      <c r="CF38" s="75">
        <f t="shared" si="41"/>
        <v>367061</v>
      </c>
      <c r="CG38" s="74">
        <f t="shared" si="42"/>
        <v>0</v>
      </c>
      <c r="CH38" s="74">
        <f t="shared" si="43"/>
        <v>0</v>
      </c>
      <c r="CI38" s="74">
        <f t="shared" si="44"/>
        <v>117958</v>
      </c>
    </row>
    <row r="39" spans="1:87" s="50" customFormat="1" ht="12" customHeight="1">
      <c r="A39" s="53" t="s">
        <v>281</v>
      </c>
      <c r="B39" s="54" t="s">
        <v>409</v>
      </c>
      <c r="C39" s="53" t="s">
        <v>410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39115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39115</v>
      </c>
      <c r="X39" s="74">
        <v>39115</v>
      </c>
      <c r="Y39" s="74">
        <v>0</v>
      </c>
      <c r="Z39" s="74">
        <v>0</v>
      </c>
      <c r="AA39" s="74">
        <v>0</v>
      </c>
      <c r="AB39" s="75">
        <v>277273</v>
      </c>
      <c r="AC39" s="74">
        <v>0</v>
      </c>
      <c r="AD39" s="74">
        <v>0</v>
      </c>
      <c r="AE39" s="74">
        <f t="shared" si="9"/>
        <v>39115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117049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39115</v>
      </c>
      <c r="BQ39" s="74">
        <f t="shared" si="26"/>
        <v>0</v>
      </c>
      <c r="BR39" s="74">
        <f t="shared" si="27"/>
        <v>0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39115</v>
      </c>
      <c r="CB39" s="74">
        <f t="shared" si="37"/>
        <v>39115</v>
      </c>
      <c r="CC39" s="74">
        <f t="shared" si="38"/>
        <v>0</v>
      </c>
      <c r="CD39" s="74">
        <f t="shared" si="39"/>
        <v>0</v>
      </c>
      <c r="CE39" s="74">
        <f t="shared" si="40"/>
        <v>0</v>
      </c>
      <c r="CF39" s="75">
        <f t="shared" si="41"/>
        <v>394322</v>
      </c>
      <c r="CG39" s="74">
        <f t="shared" si="42"/>
        <v>0</v>
      </c>
      <c r="CH39" s="74">
        <f t="shared" si="43"/>
        <v>0</v>
      </c>
      <c r="CI39" s="74">
        <f t="shared" si="44"/>
        <v>39115</v>
      </c>
    </row>
    <row r="40" spans="1:87" s="50" customFormat="1" ht="12" customHeight="1">
      <c r="A40" s="53" t="s">
        <v>281</v>
      </c>
      <c r="B40" s="54" t="s">
        <v>411</v>
      </c>
      <c r="C40" s="53" t="s">
        <v>412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104307</v>
      </c>
      <c r="L40" s="74">
        <f aca="true" t="shared" si="47" ref="L40:L71">+SUM(M40,R40,V40,W40,AC40)</f>
        <v>0</v>
      </c>
      <c r="M40" s="74">
        <f aca="true" t="shared" si="48" ref="M40:M71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249824</v>
      </c>
      <c r="AC40" s="74">
        <v>0</v>
      </c>
      <c r="AD40" s="74">
        <v>0</v>
      </c>
      <c r="AE40" s="74">
        <f aca="true" t="shared" si="51" ref="AE40:AE71">+SUM(D40,L40,AD40)</f>
        <v>0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0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75063</v>
      </c>
      <c r="BE40" s="74">
        <v>0</v>
      </c>
      <c r="BF40" s="74">
        <v>0</v>
      </c>
      <c r="BG40" s="74">
        <f aca="true" t="shared" si="58" ref="BG40:BG71">+SUM(BF40,AN40,AF40)</f>
        <v>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104307</v>
      </c>
      <c r="BP40" s="74">
        <f t="shared" si="25"/>
        <v>0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0</v>
      </c>
      <c r="BW40" s="74">
        <f t="shared" si="32"/>
        <v>0</v>
      </c>
      <c r="BX40" s="74">
        <f t="shared" si="33"/>
        <v>0</v>
      </c>
      <c r="BY40" s="74">
        <f t="shared" si="34"/>
        <v>0</v>
      </c>
      <c r="BZ40" s="74">
        <f t="shared" si="35"/>
        <v>0</v>
      </c>
      <c r="CA40" s="74">
        <f t="shared" si="36"/>
        <v>0</v>
      </c>
      <c r="CB40" s="74">
        <f t="shared" si="37"/>
        <v>0</v>
      </c>
      <c r="CC40" s="74">
        <f t="shared" si="38"/>
        <v>0</v>
      </c>
      <c r="CD40" s="74">
        <f t="shared" si="39"/>
        <v>0</v>
      </c>
      <c r="CE40" s="74">
        <f t="shared" si="40"/>
        <v>0</v>
      </c>
      <c r="CF40" s="75">
        <f t="shared" si="41"/>
        <v>324887</v>
      </c>
      <c r="CG40" s="74">
        <f t="shared" si="42"/>
        <v>0</v>
      </c>
      <c r="CH40" s="74">
        <f t="shared" si="43"/>
        <v>0</v>
      </c>
      <c r="CI40" s="74">
        <f t="shared" si="44"/>
        <v>0</v>
      </c>
    </row>
    <row r="41" spans="1:87" s="50" customFormat="1" ht="12" customHeight="1">
      <c r="A41" s="53" t="s">
        <v>281</v>
      </c>
      <c r="B41" s="54" t="s">
        <v>413</v>
      </c>
      <c r="C41" s="53" t="s">
        <v>414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116947</v>
      </c>
      <c r="M41" s="74">
        <f t="shared" si="48"/>
        <v>24917</v>
      </c>
      <c r="N41" s="74">
        <v>24917</v>
      </c>
      <c r="O41" s="74">
        <v>0</v>
      </c>
      <c r="P41" s="74">
        <v>0</v>
      </c>
      <c r="Q41" s="74">
        <v>0</v>
      </c>
      <c r="R41" s="74">
        <f t="shared" si="49"/>
        <v>9186</v>
      </c>
      <c r="S41" s="74">
        <v>9186</v>
      </c>
      <c r="T41" s="74">
        <v>0</v>
      </c>
      <c r="U41" s="74">
        <v>0</v>
      </c>
      <c r="V41" s="74">
        <v>0</v>
      </c>
      <c r="W41" s="74">
        <f t="shared" si="50"/>
        <v>82844</v>
      </c>
      <c r="X41" s="74">
        <v>79632</v>
      </c>
      <c r="Y41" s="74">
        <v>0</v>
      </c>
      <c r="Z41" s="74">
        <v>0</v>
      </c>
      <c r="AA41" s="74">
        <v>3212</v>
      </c>
      <c r="AB41" s="75">
        <v>159111</v>
      </c>
      <c r="AC41" s="74">
        <v>0</v>
      </c>
      <c r="AD41" s="74">
        <v>0</v>
      </c>
      <c r="AE41" s="74">
        <f t="shared" si="51"/>
        <v>116947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15449</v>
      </c>
      <c r="AN41" s="74">
        <f t="shared" si="54"/>
        <v>0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48787</v>
      </c>
      <c r="BE41" s="74">
        <v>0</v>
      </c>
      <c r="BF41" s="74">
        <v>0</v>
      </c>
      <c r="BG41" s="74">
        <f t="shared" si="58"/>
        <v>0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15449</v>
      </c>
      <c r="BP41" s="74">
        <f t="shared" si="25"/>
        <v>116947</v>
      </c>
      <c r="BQ41" s="74">
        <f t="shared" si="26"/>
        <v>24917</v>
      </c>
      <c r="BR41" s="74">
        <f t="shared" si="27"/>
        <v>24917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9186</v>
      </c>
      <c r="BW41" s="74">
        <f t="shared" si="32"/>
        <v>9186</v>
      </c>
      <c r="BX41" s="74">
        <f t="shared" si="33"/>
        <v>0</v>
      </c>
      <c r="BY41" s="74">
        <f t="shared" si="34"/>
        <v>0</v>
      </c>
      <c r="BZ41" s="74">
        <f t="shared" si="35"/>
        <v>0</v>
      </c>
      <c r="CA41" s="74">
        <f t="shared" si="36"/>
        <v>82844</v>
      </c>
      <c r="CB41" s="74">
        <f t="shared" si="37"/>
        <v>79632</v>
      </c>
      <c r="CC41" s="74">
        <f t="shared" si="38"/>
        <v>0</v>
      </c>
      <c r="CD41" s="74">
        <f t="shared" si="39"/>
        <v>0</v>
      </c>
      <c r="CE41" s="74">
        <f t="shared" si="40"/>
        <v>3212</v>
      </c>
      <c r="CF41" s="75">
        <f t="shared" si="41"/>
        <v>207898</v>
      </c>
      <c r="CG41" s="74">
        <f t="shared" si="42"/>
        <v>0</v>
      </c>
      <c r="CH41" s="74">
        <f t="shared" si="43"/>
        <v>0</v>
      </c>
      <c r="CI41" s="74">
        <f t="shared" si="44"/>
        <v>116947</v>
      </c>
    </row>
    <row r="42" spans="1:87" s="50" customFormat="1" ht="12" customHeight="1">
      <c r="A42" s="53" t="s">
        <v>281</v>
      </c>
      <c r="B42" s="54" t="s">
        <v>415</v>
      </c>
      <c r="C42" s="53" t="s">
        <v>416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0</v>
      </c>
      <c r="M42" s="74">
        <f t="shared" si="48"/>
        <v>0</v>
      </c>
      <c r="N42" s="74">
        <v>0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177802</v>
      </c>
      <c r="AC42" s="74">
        <v>0</v>
      </c>
      <c r="AD42" s="74">
        <v>0</v>
      </c>
      <c r="AE42" s="74">
        <f t="shared" si="51"/>
        <v>0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0</v>
      </c>
      <c r="AO42" s="74">
        <f t="shared" si="55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116288</v>
      </c>
      <c r="BE42" s="74">
        <v>0</v>
      </c>
      <c r="BF42" s="74">
        <v>0</v>
      </c>
      <c r="BG42" s="74">
        <f t="shared" si="58"/>
        <v>0</v>
      </c>
      <c r="BH42" s="74">
        <f t="shared" si="17"/>
        <v>0</v>
      </c>
      <c r="BI42" s="74">
        <f t="shared" si="18"/>
        <v>0</v>
      </c>
      <c r="BJ42" s="74">
        <f t="shared" si="19"/>
        <v>0</v>
      </c>
      <c r="BK42" s="74">
        <f t="shared" si="20"/>
        <v>0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0</v>
      </c>
      <c r="BP42" s="74">
        <f t="shared" si="25"/>
        <v>0</v>
      </c>
      <c r="BQ42" s="74">
        <f t="shared" si="26"/>
        <v>0</v>
      </c>
      <c r="BR42" s="74">
        <f t="shared" si="27"/>
        <v>0</v>
      </c>
      <c r="BS42" s="74">
        <f t="shared" si="28"/>
        <v>0</v>
      </c>
      <c r="BT42" s="74">
        <f t="shared" si="29"/>
        <v>0</v>
      </c>
      <c r="BU42" s="74">
        <f t="shared" si="30"/>
        <v>0</v>
      </c>
      <c r="BV42" s="74">
        <f t="shared" si="31"/>
        <v>0</v>
      </c>
      <c r="BW42" s="74">
        <f t="shared" si="32"/>
        <v>0</v>
      </c>
      <c r="BX42" s="74">
        <f t="shared" si="33"/>
        <v>0</v>
      </c>
      <c r="BY42" s="74">
        <f t="shared" si="34"/>
        <v>0</v>
      </c>
      <c r="BZ42" s="74">
        <f t="shared" si="35"/>
        <v>0</v>
      </c>
      <c r="CA42" s="74">
        <f t="shared" si="36"/>
        <v>0</v>
      </c>
      <c r="CB42" s="74">
        <f t="shared" si="37"/>
        <v>0</v>
      </c>
      <c r="CC42" s="74">
        <f t="shared" si="38"/>
        <v>0</v>
      </c>
      <c r="CD42" s="74">
        <f t="shared" si="39"/>
        <v>0</v>
      </c>
      <c r="CE42" s="74">
        <f t="shared" si="40"/>
        <v>0</v>
      </c>
      <c r="CF42" s="75">
        <f t="shared" si="41"/>
        <v>294090</v>
      </c>
      <c r="CG42" s="74">
        <f t="shared" si="42"/>
        <v>0</v>
      </c>
      <c r="CH42" s="74">
        <f t="shared" si="43"/>
        <v>0</v>
      </c>
      <c r="CI42" s="74">
        <f t="shared" si="44"/>
        <v>0</v>
      </c>
    </row>
    <row r="43" spans="1:87" s="50" customFormat="1" ht="12" customHeight="1">
      <c r="A43" s="53" t="s">
        <v>281</v>
      </c>
      <c r="B43" s="54" t="s">
        <v>417</v>
      </c>
      <c r="C43" s="53" t="s">
        <v>418</v>
      </c>
      <c r="D43" s="74">
        <f t="shared" si="45"/>
        <v>54361</v>
      </c>
      <c r="E43" s="74">
        <f t="shared" si="46"/>
        <v>54361</v>
      </c>
      <c r="F43" s="74"/>
      <c r="G43" s="74">
        <v>49615</v>
      </c>
      <c r="H43" s="74">
        <v>4746</v>
      </c>
      <c r="I43" s="74">
        <v>0</v>
      </c>
      <c r="J43" s="74">
        <v>0</v>
      </c>
      <c r="K43" s="75">
        <v>0</v>
      </c>
      <c r="L43" s="74">
        <f t="shared" si="47"/>
        <v>474732</v>
      </c>
      <c r="M43" s="74">
        <f t="shared" si="48"/>
        <v>78019</v>
      </c>
      <c r="N43" s="74">
        <v>75342</v>
      </c>
      <c r="O43" s="74">
        <v>1339</v>
      </c>
      <c r="P43" s="74">
        <v>1338</v>
      </c>
      <c r="Q43" s="74">
        <v>0</v>
      </c>
      <c r="R43" s="74">
        <f t="shared" si="49"/>
        <v>104192</v>
      </c>
      <c r="S43" s="74">
        <v>1201</v>
      </c>
      <c r="T43" s="74">
        <v>84077</v>
      </c>
      <c r="U43" s="74">
        <v>18914</v>
      </c>
      <c r="V43" s="74">
        <v>4935</v>
      </c>
      <c r="W43" s="74">
        <f t="shared" si="50"/>
        <v>287586</v>
      </c>
      <c r="X43" s="74">
        <v>93030</v>
      </c>
      <c r="Y43" s="74">
        <v>148260</v>
      </c>
      <c r="Z43" s="74">
        <v>12205</v>
      </c>
      <c r="AA43" s="74">
        <v>34091</v>
      </c>
      <c r="AB43" s="75">
        <v>0</v>
      </c>
      <c r="AC43" s="74">
        <v>0</v>
      </c>
      <c r="AD43" s="74">
        <v>0</v>
      </c>
      <c r="AE43" s="74">
        <f t="shared" si="51"/>
        <v>529093</v>
      </c>
      <c r="AF43" s="74">
        <f t="shared" si="52"/>
        <v>34752</v>
      </c>
      <c r="AG43" s="74">
        <f t="shared" si="53"/>
        <v>34752</v>
      </c>
      <c r="AH43" s="74">
        <v>0</v>
      </c>
      <c r="AI43" s="74">
        <v>34752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77066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35894</v>
      </c>
      <c r="AU43" s="74">
        <v>0</v>
      </c>
      <c r="AV43" s="74">
        <v>35894</v>
      </c>
      <c r="AW43" s="74">
        <v>0</v>
      </c>
      <c r="AX43" s="74">
        <v>0</v>
      </c>
      <c r="AY43" s="74">
        <f t="shared" si="57"/>
        <v>41172</v>
      </c>
      <c r="AZ43" s="74">
        <v>0</v>
      </c>
      <c r="BA43" s="74">
        <v>28875</v>
      </c>
      <c r="BB43" s="74">
        <v>8731</v>
      </c>
      <c r="BC43" s="74">
        <v>3566</v>
      </c>
      <c r="BD43" s="75">
        <v>0</v>
      </c>
      <c r="BE43" s="74">
        <v>0</v>
      </c>
      <c r="BF43" s="74">
        <v>0</v>
      </c>
      <c r="BG43" s="74">
        <f t="shared" si="58"/>
        <v>111818</v>
      </c>
      <c r="BH43" s="74">
        <f t="shared" si="17"/>
        <v>89113</v>
      </c>
      <c r="BI43" s="74">
        <f t="shared" si="18"/>
        <v>89113</v>
      </c>
      <c r="BJ43" s="74">
        <f t="shared" si="19"/>
        <v>0</v>
      </c>
      <c r="BK43" s="74">
        <f t="shared" si="20"/>
        <v>84367</v>
      </c>
      <c r="BL43" s="74">
        <f t="shared" si="21"/>
        <v>4746</v>
      </c>
      <c r="BM43" s="74">
        <f t="shared" si="22"/>
        <v>0</v>
      </c>
      <c r="BN43" s="74">
        <f t="shared" si="23"/>
        <v>0</v>
      </c>
      <c r="BO43" s="75">
        <f t="shared" si="24"/>
        <v>0</v>
      </c>
      <c r="BP43" s="74">
        <f t="shared" si="25"/>
        <v>551798</v>
      </c>
      <c r="BQ43" s="74">
        <f t="shared" si="26"/>
        <v>78019</v>
      </c>
      <c r="BR43" s="74">
        <f t="shared" si="27"/>
        <v>75342</v>
      </c>
      <c r="BS43" s="74">
        <f t="shared" si="28"/>
        <v>1339</v>
      </c>
      <c r="BT43" s="74">
        <f t="shared" si="29"/>
        <v>1338</v>
      </c>
      <c r="BU43" s="74">
        <f t="shared" si="30"/>
        <v>0</v>
      </c>
      <c r="BV43" s="74">
        <f t="shared" si="31"/>
        <v>140086</v>
      </c>
      <c r="BW43" s="74">
        <f t="shared" si="32"/>
        <v>1201</v>
      </c>
      <c r="BX43" s="74">
        <f t="shared" si="33"/>
        <v>119971</v>
      </c>
      <c r="BY43" s="74">
        <f t="shared" si="34"/>
        <v>18914</v>
      </c>
      <c r="BZ43" s="74">
        <f t="shared" si="35"/>
        <v>4935</v>
      </c>
      <c r="CA43" s="74">
        <f t="shared" si="36"/>
        <v>328758</v>
      </c>
      <c r="CB43" s="74">
        <f t="shared" si="37"/>
        <v>93030</v>
      </c>
      <c r="CC43" s="74">
        <f t="shared" si="38"/>
        <v>177135</v>
      </c>
      <c r="CD43" s="74">
        <f t="shared" si="39"/>
        <v>20936</v>
      </c>
      <c r="CE43" s="74">
        <f t="shared" si="40"/>
        <v>37657</v>
      </c>
      <c r="CF43" s="75">
        <f t="shared" si="41"/>
        <v>0</v>
      </c>
      <c r="CG43" s="74">
        <f t="shared" si="42"/>
        <v>0</v>
      </c>
      <c r="CH43" s="74">
        <f t="shared" si="43"/>
        <v>0</v>
      </c>
      <c r="CI43" s="74">
        <f t="shared" si="44"/>
        <v>640911</v>
      </c>
    </row>
    <row r="44" spans="1:87" s="50" customFormat="1" ht="12" customHeight="1">
      <c r="A44" s="53" t="s">
        <v>281</v>
      </c>
      <c r="B44" s="54" t="s">
        <v>419</v>
      </c>
      <c r="C44" s="53" t="s">
        <v>420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246211</v>
      </c>
      <c r="M44" s="74">
        <f t="shared" si="48"/>
        <v>159558</v>
      </c>
      <c r="N44" s="74">
        <v>29109</v>
      </c>
      <c r="O44" s="74">
        <v>95723</v>
      </c>
      <c r="P44" s="74">
        <v>25526</v>
      </c>
      <c r="Q44" s="74">
        <v>9200</v>
      </c>
      <c r="R44" s="74">
        <f t="shared" si="49"/>
        <v>43142</v>
      </c>
      <c r="S44" s="74">
        <v>8583</v>
      </c>
      <c r="T44" s="74">
        <v>33058</v>
      </c>
      <c r="U44" s="74">
        <v>1501</v>
      </c>
      <c r="V44" s="74">
        <v>16920</v>
      </c>
      <c r="W44" s="74">
        <f t="shared" si="50"/>
        <v>26591</v>
      </c>
      <c r="X44" s="74">
        <v>4189</v>
      </c>
      <c r="Y44" s="74">
        <v>10806</v>
      </c>
      <c r="Z44" s="74">
        <v>2363</v>
      </c>
      <c r="AA44" s="74">
        <v>9233</v>
      </c>
      <c r="AB44" s="75">
        <v>0</v>
      </c>
      <c r="AC44" s="74">
        <v>0</v>
      </c>
      <c r="AD44" s="74">
        <v>3922</v>
      </c>
      <c r="AE44" s="74">
        <f t="shared" si="51"/>
        <v>250133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257754</v>
      </c>
      <c r="AO44" s="74">
        <f t="shared" si="55"/>
        <v>178523</v>
      </c>
      <c r="AP44" s="74">
        <v>38593</v>
      </c>
      <c r="AQ44" s="74">
        <v>106420</v>
      </c>
      <c r="AR44" s="74">
        <v>33510</v>
      </c>
      <c r="AS44" s="74">
        <v>0</v>
      </c>
      <c r="AT44" s="74">
        <f t="shared" si="56"/>
        <v>68314</v>
      </c>
      <c r="AU44" s="74">
        <v>9608</v>
      </c>
      <c r="AV44" s="74">
        <v>58706</v>
      </c>
      <c r="AW44" s="74">
        <v>0</v>
      </c>
      <c r="AX44" s="74">
        <v>9951</v>
      </c>
      <c r="AY44" s="74">
        <f t="shared" si="57"/>
        <v>966</v>
      </c>
      <c r="AZ44" s="74">
        <v>0</v>
      </c>
      <c r="BA44" s="74">
        <v>966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58"/>
        <v>257754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0</v>
      </c>
      <c r="BP44" s="74">
        <f t="shared" si="25"/>
        <v>503965</v>
      </c>
      <c r="BQ44" s="74">
        <f t="shared" si="26"/>
        <v>338081</v>
      </c>
      <c r="BR44" s="74">
        <f t="shared" si="27"/>
        <v>67702</v>
      </c>
      <c r="BS44" s="74">
        <f t="shared" si="28"/>
        <v>202143</v>
      </c>
      <c r="BT44" s="74">
        <f t="shared" si="29"/>
        <v>59036</v>
      </c>
      <c r="BU44" s="74">
        <f t="shared" si="30"/>
        <v>9200</v>
      </c>
      <c r="BV44" s="74">
        <f t="shared" si="31"/>
        <v>111456</v>
      </c>
      <c r="BW44" s="74">
        <f t="shared" si="32"/>
        <v>18191</v>
      </c>
      <c r="BX44" s="74">
        <f t="shared" si="33"/>
        <v>91764</v>
      </c>
      <c r="BY44" s="74">
        <f t="shared" si="34"/>
        <v>1501</v>
      </c>
      <c r="BZ44" s="74">
        <f t="shared" si="35"/>
        <v>26871</v>
      </c>
      <c r="CA44" s="74">
        <f t="shared" si="36"/>
        <v>27557</v>
      </c>
      <c r="CB44" s="74">
        <f t="shared" si="37"/>
        <v>4189</v>
      </c>
      <c r="CC44" s="74">
        <f t="shared" si="38"/>
        <v>11772</v>
      </c>
      <c r="CD44" s="74">
        <f t="shared" si="39"/>
        <v>2363</v>
      </c>
      <c r="CE44" s="74">
        <f t="shared" si="40"/>
        <v>9233</v>
      </c>
      <c r="CF44" s="75">
        <f t="shared" si="41"/>
        <v>0</v>
      </c>
      <c r="CG44" s="74">
        <f t="shared" si="42"/>
        <v>0</v>
      </c>
      <c r="CH44" s="74">
        <f t="shared" si="43"/>
        <v>3922</v>
      </c>
      <c r="CI44" s="74">
        <f t="shared" si="44"/>
        <v>507887</v>
      </c>
    </row>
    <row r="45" spans="1:87" s="50" customFormat="1" ht="12" customHeight="1">
      <c r="A45" s="53" t="s">
        <v>281</v>
      </c>
      <c r="B45" s="54" t="s">
        <v>421</v>
      </c>
      <c r="C45" s="53" t="s">
        <v>422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0</v>
      </c>
      <c r="M45" s="74">
        <f t="shared" si="48"/>
        <v>0</v>
      </c>
      <c r="N45" s="74">
        <v>0</v>
      </c>
      <c r="O45" s="74">
        <v>0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50"/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167319</v>
      </c>
      <c r="AC45" s="74">
        <v>0</v>
      </c>
      <c r="AD45" s="74">
        <v>0</v>
      </c>
      <c r="AE45" s="74">
        <f t="shared" si="51"/>
        <v>0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80</v>
      </c>
      <c r="AN45" s="74">
        <f t="shared" si="54"/>
        <v>0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34403</v>
      </c>
      <c r="BE45" s="74">
        <v>0</v>
      </c>
      <c r="BF45" s="74">
        <v>0</v>
      </c>
      <c r="BG45" s="74">
        <f t="shared" si="58"/>
        <v>0</v>
      </c>
      <c r="BH45" s="74">
        <f t="shared" si="17"/>
        <v>0</v>
      </c>
      <c r="BI45" s="74">
        <f t="shared" si="18"/>
        <v>0</v>
      </c>
      <c r="BJ45" s="74">
        <f t="shared" si="19"/>
        <v>0</v>
      </c>
      <c r="BK45" s="74">
        <f t="shared" si="20"/>
        <v>0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80</v>
      </c>
      <c r="BP45" s="74">
        <f t="shared" si="25"/>
        <v>0</v>
      </c>
      <c r="BQ45" s="74">
        <f t="shared" si="26"/>
        <v>0</v>
      </c>
      <c r="BR45" s="74">
        <f t="shared" si="27"/>
        <v>0</v>
      </c>
      <c r="BS45" s="74">
        <f t="shared" si="28"/>
        <v>0</v>
      </c>
      <c r="BT45" s="74">
        <f t="shared" si="29"/>
        <v>0</v>
      </c>
      <c r="BU45" s="74">
        <f t="shared" si="30"/>
        <v>0</v>
      </c>
      <c r="BV45" s="74">
        <f t="shared" si="31"/>
        <v>0</v>
      </c>
      <c r="BW45" s="74">
        <f t="shared" si="32"/>
        <v>0</v>
      </c>
      <c r="BX45" s="74">
        <f t="shared" si="33"/>
        <v>0</v>
      </c>
      <c r="BY45" s="74">
        <f t="shared" si="34"/>
        <v>0</v>
      </c>
      <c r="BZ45" s="74">
        <f t="shared" si="35"/>
        <v>0</v>
      </c>
      <c r="CA45" s="74">
        <f t="shared" si="36"/>
        <v>0</v>
      </c>
      <c r="CB45" s="74">
        <f t="shared" si="37"/>
        <v>0</v>
      </c>
      <c r="CC45" s="74">
        <f t="shared" si="38"/>
        <v>0</v>
      </c>
      <c r="CD45" s="74">
        <f t="shared" si="39"/>
        <v>0</v>
      </c>
      <c r="CE45" s="74">
        <f t="shared" si="40"/>
        <v>0</v>
      </c>
      <c r="CF45" s="75">
        <f t="shared" si="41"/>
        <v>201722</v>
      </c>
      <c r="CG45" s="74">
        <f t="shared" si="42"/>
        <v>0</v>
      </c>
      <c r="CH45" s="74">
        <f t="shared" si="43"/>
        <v>0</v>
      </c>
      <c r="CI45" s="74">
        <f t="shared" si="44"/>
        <v>0</v>
      </c>
    </row>
    <row r="46" spans="1:87" s="50" customFormat="1" ht="12" customHeight="1">
      <c r="A46" s="53" t="s">
        <v>281</v>
      </c>
      <c r="B46" s="54" t="s">
        <v>423</v>
      </c>
      <c r="C46" s="53" t="s">
        <v>424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47"/>
        <v>406687</v>
      </c>
      <c r="M46" s="74">
        <f t="shared" si="48"/>
        <v>16717</v>
      </c>
      <c r="N46" s="74">
        <v>16717</v>
      </c>
      <c r="O46" s="74">
        <v>0</v>
      </c>
      <c r="P46" s="74">
        <v>0</v>
      </c>
      <c r="Q46" s="74">
        <v>0</v>
      </c>
      <c r="R46" s="74">
        <f t="shared" si="49"/>
        <v>131294</v>
      </c>
      <c r="S46" s="74">
        <v>0</v>
      </c>
      <c r="T46" s="74">
        <v>121443</v>
      </c>
      <c r="U46" s="74">
        <v>9851</v>
      </c>
      <c r="V46" s="74">
        <v>0</v>
      </c>
      <c r="W46" s="74">
        <f t="shared" si="50"/>
        <v>258676</v>
      </c>
      <c r="X46" s="74">
        <v>89664</v>
      </c>
      <c r="Y46" s="74">
        <v>152529</v>
      </c>
      <c r="Z46" s="74">
        <v>16483</v>
      </c>
      <c r="AA46" s="74">
        <v>0</v>
      </c>
      <c r="AB46" s="75">
        <v>0</v>
      </c>
      <c r="AC46" s="74">
        <v>0</v>
      </c>
      <c r="AD46" s="74">
        <v>526</v>
      </c>
      <c r="AE46" s="74">
        <f t="shared" si="51"/>
        <v>407213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120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51422</v>
      </c>
      <c r="BE46" s="74">
        <v>0</v>
      </c>
      <c r="BF46" s="74">
        <v>0</v>
      </c>
      <c r="BG46" s="74">
        <f t="shared" si="58"/>
        <v>0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120</v>
      </c>
      <c r="BP46" s="74">
        <f t="shared" si="25"/>
        <v>406687</v>
      </c>
      <c r="BQ46" s="74">
        <f t="shared" si="26"/>
        <v>16717</v>
      </c>
      <c r="BR46" s="74">
        <f t="shared" si="27"/>
        <v>16717</v>
      </c>
      <c r="BS46" s="74">
        <f t="shared" si="28"/>
        <v>0</v>
      </c>
      <c r="BT46" s="74">
        <f t="shared" si="29"/>
        <v>0</v>
      </c>
      <c r="BU46" s="74">
        <f t="shared" si="30"/>
        <v>0</v>
      </c>
      <c r="BV46" s="74">
        <f t="shared" si="31"/>
        <v>131294</v>
      </c>
      <c r="BW46" s="74">
        <f t="shared" si="32"/>
        <v>0</v>
      </c>
      <c r="BX46" s="74">
        <f t="shared" si="33"/>
        <v>121443</v>
      </c>
      <c r="BY46" s="74">
        <f t="shared" si="34"/>
        <v>9851</v>
      </c>
      <c r="BZ46" s="74">
        <f t="shared" si="35"/>
        <v>0</v>
      </c>
      <c r="CA46" s="74">
        <f t="shared" si="36"/>
        <v>258676</v>
      </c>
      <c r="CB46" s="74">
        <f t="shared" si="37"/>
        <v>89664</v>
      </c>
      <c r="CC46" s="74">
        <f t="shared" si="38"/>
        <v>152529</v>
      </c>
      <c r="CD46" s="74">
        <f t="shared" si="39"/>
        <v>16483</v>
      </c>
      <c r="CE46" s="74">
        <f t="shared" si="40"/>
        <v>0</v>
      </c>
      <c r="CF46" s="75">
        <f t="shared" si="41"/>
        <v>51422</v>
      </c>
      <c r="CG46" s="74">
        <f t="shared" si="42"/>
        <v>0</v>
      </c>
      <c r="CH46" s="74">
        <f t="shared" si="43"/>
        <v>526</v>
      </c>
      <c r="CI46" s="74">
        <f t="shared" si="44"/>
        <v>407213</v>
      </c>
    </row>
    <row r="47" spans="1:87" s="50" customFormat="1" ht="12" customHeight="1">
      <c r="A47" s="53" t="s">
        <v>281</v>
      </c>
      <c r="B47" s="54" t="s">
        <v>425</v>
      </c>
      <c r="C47" s="53" t="s">
        <v>426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24530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2792</v>
      </c>
      <c r="S47" s="74">
        <v>2792</v>
      </c>
      <c r="T47" s="74">
        <v>0</v>
      </c>
      <c r="U47" s="74">
        <v>0</v>
      </c>
      <c r="V47" s="74">
        <v>0</v>
      </c>
      <c r="W47" s="74">
        <f t="shared" si="50"/>
        <v>21738</v>
      </c>
      <c r="X47" s="74">
        <v>21738</v>
      </c>
      <c r="Y47" s="74">
        <v>0</v>
      </c>
      <c r="Z47" s="74">
        <v>0</v>
      </c>
      <c r="AA47" s="74">
        <v>0</v>
      </c>
      <c r="AB47" s="75">
        <v>94136</v>
      </c>
      <c r="AC47" s="74">
        <v>0</v>
      </c>
      <c r="AD47" s="74">
        <v>0</v>
      </c>
      <c r="AE47" s="74">
        <f t="shared" si="51"/>
        <v>24530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60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25555</v>
      </c>
      <c r="BE47" s="74">
        <v>0</v>
      </c>
      <c r="BF47" s="74">
        <v>0</v>
      </c>
      <c r="BG47" s="74">
        <f t="shared" si="58"/>
        <v>0</v>
      </c>
      <c r="BH47" s="74">
        <f t="shared" si="17"/>
        <v>0</v>
      </c>
      <c r="BI47" s="74">
        <f t="shared" si="18"/>
        <v>0</v>
      </c>
      <c r="BJ47" s="74">
        <f t="shared" si="19"/>
        <v>0</v>
      </c>
      <c r="BK47" s="74">
        <f t="shared" si="20"/>
        <v>0</v>
      </c>
      <c r="BL47" s="74">
        <f t="shared" si="21"/>
        <v>0</v>
      </c>
      <c r="BM47" s="74">
        <f t="shared" si="22"/>
        <v>0</v>
      </c>
      <c r="BN47" s="74">
        <f t="shared" si="23"/>
        <v>0</v>
      </c>
      <c r="BO47" s="75">
        <f t="shared" si="24"/>
        <v>60</v>
      </c>
      <c r="BP47" s="74">
        <f t="shared" si="25"/>
        <v>24530</v>
      </c>
      <c r="BQ47" s="74">
        <f t="shared" si="26"/>
        <v>0</v>
      </c>
      <c r="BR47" s="74">
        <f t="shared" si="27"/>
        <v>0</v>
      </c>
      <c r="BS47" s="74">
        <f t="shared" si="28"/>
        <v>0</v>
      </c>
      <c r="BT47" s="74">
        <f t="shared" si="29"/>
        <v>0</v>
      </c>
      <c r="BU47" s="74">
        <f t="shared" si="30"/>
        <v>0</v>
      </c>
      <c r="BV47" s="74">
        <f t="shared" si="31"/>
        <v>2792</v>
      </c>
      <c r="BW47" s="74">
        <f t="shared" si="32"/>
        <v>2792</v>
      </c>
      <c r="BX47" s="74">
        <f t="shared" si="33"/>
        <v>0</v>
      </c>
      <c r="BY47" s="74">
        <f t="shared" si="34"/>
        <v>0</v>
      </c>
      <c r="BZ47" s="74">
        <f t="shared" si="35"/>
        <v>0</v>
      </c>
      <c r="CA47" s="74">
        <f t="shared" si="36"/>
        <v>21738</v>
      </c>
      <c r="CB47" s="74">
        <f t="shared" si="37"/>
        <v>21738</v>
      </c>
      <c r="CC47" s="74">
        <f t="shared" si="38"/>
        <v>0</v>
      </c>
      <c r="CD47" s="74">
        <f t="shared" si="39"/>
        <v>0</v>
      </c>
      <c r="CE47" s="74">
        <f t="shared" si="40"/>
        <v>0</v>
      </c>
      <c r="CF47" s="75">
        <f t="shared" si="41"/>
        <v>119691</v>
      </c>
      <c r="CG47" s="74">
        <f t="shared" si="42"/>
        <v>0</v>
      </c>
      <c r="CH47" s="74">
        <f t="shared" si="43"/>
        <v>0</v>
      </c>
      <c r="CI47" s="74">
        <f t="shared" si="44"/>
        <v>24530</v>
      </c>
    </row>
    <row r="48" spans="1:87" s="50" customFormat="1" ht="12" customHeight="1">
      <c r="A48" s="53" t="s">
        <v>281</v>
      </c>
      <c r="B48" s="54" t="s">
        <v>427</v>
      </c>
      <c r="C48" s="53" t="s">
        <v>428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31228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50"/>
        <v>31228</v>
      </c>
      <c r="X48" s="74">
        <v>30926</v>
      </c>
      <c r="Y48" s="74">
        <v>302</v>
      </c>
      <c r="Z48" s="74">
        <v>0</v>
      </c>
      <c r="AA48" s="74">
        <v>0</v>
      </c>
      <c r="AB48" s="75">
        <v>118358</v>
      </c>
      <c r="AC48" s="74">
        <v>0</v>
      </c>
      <c r="AD48" s="74">
        <v>0</v>
      </c>
      <c r="AE48" s="74">
        <f t="shared" si="51"/>
        <v>31228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46998</v>
      </c>
      <c r="BE48" s="74">
        <v>0</v>
      </c>
      <c r="BF48" s="74">
        <v>0</v>
      </c>
      <c r="BG48" s="74">
        <f t="shared" si="58"/>
        <v>0</v>
      </c>
      <c r="BH48" s="74">
        <f t="shared" si="17"/>
        <v>0</v>
      </c>
      <c r="BI48" s="74">
        <f t="shared" si="18"/>
        <v>0</v>
      </c>
      <c r="BJ48" s="74">
        <f t="shared" si="19"/>
        <v>0</v>
      </c>
      <c r="BK48" s="74">
        <f t="shared" si="20"/>
        <v>0</v>
      </c>
      <c r="BL48" s="74">
        <f t="shared" si="21"/>
        <v>0</v>
      </c>
      <c r="BM48" s="74">
        <f t="shared" si="22"/>
        <v>0</v>
      </c>
      <c r="BN48" s="74">
        <f t="shared" si="23"/>
        <v>0</v>
      </c>
      <c r="BO48" s="75">
        <f t="shared" si="24"/>
        <v>0</v>
      </c>
      <c r="BP48" s="74">
        <f t="shared" si="25"/>
        <v>31228</v>
      </c>
      <c r="BQ48" s="74">
        <f t="shared" si="26"/>
        <v>0</v>
      </c>
      <c r="BR48" s="74">
        <f t="shared" si="27"/>
        <v>0</v>
      </c>
      <c r="BS48" s="74">
        <f t="shared" si="28"/>
        <v>0</v>
      </c>
      <c r="BT48" s="74">
        <f t="shared" si="29"/>
        <v>0</v>
      </c>
      <c r="BU48" s="74">
        <f t="shared" si="30"/>
        <v>0</v>
      </c>
      <c r="BV48" s="74">
        <f t="shared" si="31"/>
        <v>0</v>
      </c>
      <c r="BW48" s="74">
        <f t="shared" si="32"/>
        <v>0</v>
      </c>
      <c r="BX48" s="74">
        <f t="shared" si="33"/>
        <v>0</v>
      </c>
      <c r="BY48" s="74">
        <f t="shared" si="34"/>
        <v>0</v>
      </c>
      <c r="BZ48" s="74">
        <f t="shared" si="35"/>
        <v>0</v>
      </c>
      <c r="CA48" s="74">
        <f t="shared" si="36"/>
        <v>31228</v>
      </c>
      <c r="CB48" s="74">
        <f t="shared" si="37"/>
        <v>30926</v>
      </c>
      <c r="CC48" s="74">
        <f t="shared" si="38"/>
        <v>302</v>
      </c>
      <c r="CD48" s="74">
        <f t="shared" si="39"/>
        <v>0</v>
      </c>
      <c r="CE48" s="74">
        <f t="shared" si="40"/>
        <v>0</v>
      </c>
      <c r="CF48" s="75">
        <f t="shared" si="41"/>
        <v>165356</v>
      </c>
      <c r="CG48" s="74">
        <f t="shared" si="42"/>
        <v>0</v>
      </c>
      <c r="CH48" s="74">
        <f t="shared" si="43"/>
        <v>0</v>
      </c>
      <c r="CI48" s="74">
        <f t="shared" si="44"/>
        <v>31228</v>
      </c>
    </row>
    <row r="49" spans="1:87" s="50" customFormat="1" ht="12" customHeight="1">
      <c r="A49" s="53" t="s">
        <v>281</v>
      </c>
      <c r="B49" s="54" t="s">
        <v>429</v>
      </c>
      <c r="C49" s="53" t="s">
        <v>430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19268</v>
      </c>
      <c r="M49" s="74">
        <f t="shared" si="48"/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50"/>
        <v>19268</v>
      </c>
      <c r="X49" s="74">
        <v>19268</v>
      </c>
      <c r="Y49" s="74">
        <v>0</v>
      </c>
      <c r="Z49" s="74">
        <v>0</v>
      </c>
      <c r="AA49" s="74">
        <v>0</v>
      </c>
      <c r="AB49" s="75">
        <v>54758</v>
      </c>
      <c r="AC49" s="74">
        <v>0</v>
      </c>
      <c r="AD49" s="74">
        <v>0</v>
      </c>
      <c r="AE49" s="74">
        <f t="shared" si="51"/>
        <v>19268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0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16513</v>
      </c>
      <c r="BE49" s="74">
        <v>0</v>
      </c>
      <c r="BF49" s="74">
        <v>0</v>
      </c>
      <c r="BG49" s="74">
        <f t="shared" si="58"/>
        <v>0</v>
      </c>
      <c r="BH49" s="74">
        <f t="shared" si="17"/>
        <v>0</v>
      </c>
      <c r="BI49" s="74">
        <f t="shared" si="18"/>
        <v>0</v>
      </c>
      <c r="BJ49" s="74">
        <f t="shared" si="19"/>
        <v>0</v>
      </c>
      <c r="BK49" s="74">
        <f t="shared" si="20"/>
        <v>0</v>
      </c>
      <c r="BL49" s="74">
        <f t="shared" si="21"/>
        <v>0</v>
      </c>
      <c r="BM49" s="74">
        <f t="shared" si="22"/>
        <v>0</v>
      </c>
      <c r="BN49" s="74">
        <f t="shared" si="23"/>
        <v>0</v>
      </c>
      <c r="BO49" s="75">
        <f t="shared" si="24"/>
        <v>0</v>
      </c>
      <c r="BP49" s="74">
        <f t="shared" si="25"/>
        <v>19268</v>
      </c>
      <c r="BQ49" s="74">
        <f t="shared" si="26"/>
        <v>0</v>
      </c>
      <c r="BR49" s="74">
        <f t="shared" si="27"/>
        <v>0</v>
      </c>
      <c r="BS49" s="74">
        <f t="shared" si="28"/>
        <v>0</v>
      </c>
      <c r="BT49" s="74">
        <f t="shared" si="29"/>
        <v>0</v>
      </c>
      <c r="BU49" s="74">
        <f t="shared" si="30"/>
        <v>0</v>
      </c>
      <c r="BV49" s="74">
        <f t="shared" si="31"/>
        <v>0</v>
      </c>
      <c r="BW49" s="74">
        <f t="shared" si="32"/>
        <v>0</v>
      </c>
      <c r="BX49" s="74">
        <f t="shared" si="33"/>
        <v>0</v>
      </c>
      <c r="BY49" s="74">
        <f t="shared" si="34"/>
        <v>0</v>
      </c>
      <c r="BZ49" s="74">
        <f t="shared" si="35"/>
        <v>0</v>
      </c>
      <c r="CA49" s="74">
        <f t="shared" si="36"/>
        <v>19268</v>
      </c>
      <c r="CB49" s="74">
        <f t="shared" si="37"/>
        <v>19268</v>
      </c>
      <c r="CC49" s="74">
        <f t="shared" si="38"/>
        <v>0</v>
      </c>
      <c r="CD49" s="74">
        <f t="shared" si="39"/>
        <v>0</v>
      </c>
      <c r="CE49" s="74">
        <f t="shared" si="40"/>
        <v>0</v>
      </c>
      <c r="CF49" s="75">
        <f t="shared" si="41"/>
        <v>71271</v>
      </c>
      <c r="CG49" s="74">
        <f t="shared" si="42"/>
        <v>0</v>
      </c>
      <c r="CH49" s="74">
        <f t="shared" si="43"/>
        <v>0</v>
      </c>
      <c r="CI49" s="74">
        <f t="shared" si="44"/>
        <v>19268</v>
      </c>
    </row>
    <row r="50" spans="1:87" s="50" customFormat="1" ht="12" customHeight="1">
      <c r="A50" s="53" t="s">
        <v>281</v>
      </c>
      <c r="B50" s="54" t="s">
        <v>431</v>
      </c>
      <c r="C50" s="53" t="s">
        <v>432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52840</v>
      </c>
      <c r="M50" s="74">
        <f t="shared" si="48"/>
        <v>14411</v>
      </c>
      <c r="N50" s="74">
        <v>14411</v>
      </c>
      <c r="O50" s="74">
        <v>0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50"/>
        <v>38429</v>
      </c>
      <c r="X50" s="74">
        <v>37779</v>
      </c>
      <c r="Y50" s="74">
        <v>0</v>
      </c>
      <c r="Z50" s="74">
        <v>650</v>
      </c>
      <c r="AA50" s="74">
        <v>0</v>
      </c>
      <c r="AB50" s="75">
        <v>127688</v>
      </c>
      <c r="AC50" s="74">
        <v>0</v>
      </c>
      <c r="AD50" s="74">
        <v>0</v>
      </c>
      <c r="AE50" s="74">
        <f t="shared" si="51"/>
        <v>52840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0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32294</v>
      </c>
      <c r="BE50" s="74">
        <v>0</v>
      </c>
      <c r="BF50" s="74">
        <v>0</v>
      </c>
      <c r="BG50" s="74">
        <f t="shared" si="58"/>
        <v>0</v>
      </c>
      <c r="BH50" s="74">
        <f t="shared" si="17"/>
        <v>0</v>
      </c>
      <c r="BI50" s="74">
        <f t="shared" si="18"/>
        <v>0</v>
      </c>
      <c r="BJ50" s="74">
        <f t="shared" si="19"/>
        <v>0</v>
      </c>
      <c r="BK50" s="74">
        <f t="shared" si="20"/>
        <v>0</v>
      </c>
      <c r="BL50" s="74">
        <f t="shared" si="21"/>
        <v>0</v>
      </c>
      <c r="BM50" s="74">
        <f t="shared" si="22"/>
        <v>0</v>
      </c>
      <c r="BN50" s="74">
        <f t="shared" si="23"/>
        <v>0</v>
      </c>
      <c r="BO50" s="75">
        <f t="shared" si="24"/>
        <v>0</v>
      </c>
      <c r="BP50" s="74">
        <f t="shared" si="25"/>
        <v>52840</v>
      </c>
      <c r="BQ50" s="74">
        <f t="shared" si="26"/>
        <v>14411</v>
      </c>
      <c r="BR50" s="74">
        <f t="shared" si="27"/>
        <v>14411</v>
      </c>
      <c r="BS50" s="74">
        <f t="shared" si="28"/>
        <v>0</v>
      </c>
      <c r="BT50" s="74">
        <f t="shared" si="29"/>
        <v>0</v>
      </c>
      <c r="BU50" s="74">
        <f t="shared" si="30"/>
        <v>0</v>
      </c>
      <c r="BV50" s="74">
        <f t="shared" si="31"/>
        <v>0</v>
      </c>
      <c r="BW50" s="74">
        <f t="shared" si="32"/>
        <v>0</v>
      </c>
      <c r="BX50" s="74">
        <f t="shared" si="33"/>
        <v>0</v>
      </c>
      <c r="BY50" s="74">
        <f t="shared" si="34"/>
        <v>0</v>
      </c>
      <c r="BZ50" s="74">
        <f t="shared" si="35"/>
        <v>0</v>
      </c>
      <c r="CA50" s="74">
        <f t="shared" si="36"/>
        <v>38429</v>
      </c>
      <c r="CB50" s="74">
        <f t="shared" si="37"/>
        <v>37779</v>
      </c>
      <c r="CC50" s="74">
        <f t="shared" si="38"/>
        <v>0</v>
      </c>
      <c r="CD50" s="74">
        <f t="shared" si="39"/>
        <v>650</v>
      </c>
      <c r="CE50" s="74">
        <f t="shared" si="40"/>
        <v>0</v>
      </c>
      <c r="CF50" s="75">
        <f t="shared" si="41"/>
        <v>159982</v>
      </c>
      <c r="CG50" s="74">
        <f t="shared" si="42"/>
        <v>0</v>
      </c>
      <c r="CH50" s="74">
        <f t="shared" si="43"/>
        <v>0</v>
      </c>
      <c r="CI50" s="74">
        <f t="shared" si="44"/>
        <v>52840</v>
      </c>
    </row>
    <row r="51" spans="1:87" s="50" customFormat="1" ht="12" customHeight="1">
      <c r="A51" s="53" t="s">
        <v>281</v>
      </c>
      <c r="B51" s="54" t="s">
        <v>433</v>
      </c>
      <c r="C51" s="53" t="s">
        <v>434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69747</v>
      </c>
      <c r="M51" s="74">
        <f t="shared" si="48"/>
        <v>6983</v>
      </c>
      <c r="N51" s="74">
        <v>6983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51291</v>
      </c>
      <c r="X51" s="74">
        <v>51291</v>
      </c>
      <c r="Y51" s="74">
        <v>0</v>
      </c>
      <c r="Z51" s="74">
        <v>0</v>
      </c>
      <c r="AA51" s="74">
        <v>0</v>
      </c>
      <c r="AB51" s="75">
        <v>156978</v>
      </c>
      <c r="AC51" s="74">
        <v>11473</v>
      </c>
      <c r="AD51" s="74">
        <v>7591</v>
      </c>
      <c r="AE51" s="74">
        <f t="shared" si="51"/>
        <v>77338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7734</v>
      </c>
      <c r="AO51" s="74">
        <f t="shared" si="55"/>
        <v>6982</v>
      </c>
      <c r="AP51" s="74">
        <v>6982</v>
      </c>
      <c r="AQ51" s="74">
        <v>0</v>
      </c>
      <c r="AR51" s="74">
        <v>0</v>
      </c>
      <c r="AS51" s="74">
        <v>0</v>
      </c>
      <c r="AT51" s="74">
        <f t="shared" si="56"/>
        <v>752</v>
      </c>
      <c r="AU51" s="74">
        <v>0</v>
      </c>
      <c r="AV51" s="74">
        <v>752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19696</v>
      </c>
      <c r="BE51" s="74">
        <v>0</v>
      </c>
      <c r="BF51" s="74">
        <v>0</v>
      </c>
      <c r="BG51" s="74">
        <f t="shared" si="58"/>
        <v>7734</v>
      </c>
      <c r="BH51" s="74">
        <f t="shared" si="17"/>
        <v>0</v>
      </c>
      <c r="BI51" s="74">
        <f t="shared" si="18"/>
        <v>0</v>
      </c>
      <c r="BJ51" s="74">
        <f t="shared" si="19"/>
        <v>0</v>
      </c>
      <c r="BK51" s="74">
        <f t="shared" si="20"/>
        <v>0</v>
      </c>
      <c r="BL51" s="74">
        <f t="shared" si="21"/>
        <v>0</v>
      </c>
      <c r="BM51" s="74">
        <f t="shared" si="22"/>
        <v>0</v>
      </c>
      <c r="BN51" s="74">
        <f t="shared" si="23"/>
        <v>0</v>
      </c>
      <c r="BO51" s="75">
        <f t="shared" si="24"/>
        <v>0</v>
      </c>
      <c r="BP51" s="74">
        <f t="shared" si="25"/>
        <v>77481</v>
      </c>
      <c r="BQ51" s="74">
        <f t="shared" si="26"/>
        <v>13965</v>
      </c>
      <c r="BR51" s="74">
        <f t="shared" si="27"/>
        <v>13965</v>
      </c>
      <c r="BS51" s="74">
        <f t="shared" si="28"/>
        <v>0</v>
      </c>
      <c r="BT51" s="74">
        <f t="shared" si="29"/>
        <v>0</v>
      </c>
      <c r="BU51" s="74">
        <f t="shared" si="30"/>
        <v>0</v>
      </c>
      <c r="BV51" s="74">
        <f t="shared" si="31"/>
        <v>752</v>
      </c>
      <c r="BW51" s="74">
        <f t="shared" si="32"/>
        <v>0</v>
      </c>
      <c r="BX51" s="74">
        <f t="shared" si="33"/>
        <v>752</v>
      </c>
      <c r="BY51" s="74">
        <f t="shared" si="34"/>
        <v>0</v>
      </c>
      <c r="BZ51" s="74">
        <f t="shared" si="35"/>
        <v>0</v>
      </c>
      <c r="CA51" s="74">
        <f t="shared" si="36"/>
        <v>51291</v>
      </c>
      <c r="CB51" s="74">
        <f t="shared" si="37"/>
        <v>51291</v>
      </c>
      <c r="CC51" s="74">
        <f t="shared" si="38"/>
        <v>0</v>
      </c>
      <c r="CD51" s="74">
        <f t="shared" si="39"/>
        <v>0</v>
      </c>
      <c r="CE51" s="74">
        <f t="shared" si="40"/>
        <v>0</v>
      </c>
      <c r="CF51" s="75">
        <f t="shared" si="41"/>
        <v>176674</v>
      </c>
      <c r="CG51" s="74">
        <f t="shared" si="42"/>
        <v>11473</v>
      </c>
      <c r="CH51" s="74">
        <f t="shared" si="43"/>
        <v>7591</v>
      </c>
      <c r="CI51" s="74">
        <f t="shared" si="44"/>
        <v>85072</v>
      </c>
    </row>
    <row r="52" spans="1:87" s="50" customFormat="1" ht="12" customHeight="1">
      <c r="A52" s="53" t="s">
        <v>281</v>
      </c>
      <c r="B52" s="54" t="s">
        <v>435</v>
      </c>
      <c r="C52" s="53" t="s">
        <v>436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51"/>
        <v>0</v>
      </c>
      <c r="AF52" s="74">
        <f t="shared" si="52"/>
        <v>74928</v>
      </c>
      <c r="AG52" s="74">
        <f t="shared" si="53"/>
        <v>74928</v>
      </c>
      <c r="AH52" s="74">
        <v>0</v>
      </c>
      <c r="AI52" s="74">
        <v>74928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79120</v>
      </c>
      <c r="AO52" s="74">
        <f t="shared" si="55"/>
        <v>30640</v>
      </c>
      <c r="AP52" s="74">
        <v>30640</v>
      </c>
      <c r="AQ52" s="74">
        <v>0</v>
      </c>
      <c r="AR52" s="74">
        <v>0</v>
      </c>
      <c r="AS52" s="74">
        <v>0</v>
      </c>
      <c r="AT52" s="74">
        <f t="shared" si="56"/>
        <v>27945</v>
      </c>
      <c r="AU52" s="74">
        <v>0</v>
      </c>
      <c r="AV52" s="74">
        <v>27930</v>
      </c>
      <c r="AW52" s="74">
        <v>15</v>
      </c>
      <c r="AX52" s="74">
        <v>0</v>
      </c>
      <c r="AY52" s="74">
        <f t="shared" si="57"/>
        <v>20535</v>
      </c>
      <c r="AZ52" s="74">
        <v>0</v>
      </c>
      <c r="BA52" s="74">
        <v>17317</v>
      </c>
      <c r="BB52" s="74">
        <v>712</v>
      </c>
      <c r="BC52" s="74">
        <v>2506</v>
      </c>
      <c r="BD52" s="75">
        <v>0</v>
      </c>
      <c r="BE52" s="74">
        <v>0</v>
      </c>
      <c r="BF52" s="74">
        <v>68326</v>
      </c>
      <c r="BG52" s="74">
        <f t="shared" si="58"/>
        <v>222374</v>
      </c>
      <c r="BH52" s="74">
        <f aca="true" t="shared" si="59" ref="BH52:BH71">SUM(D52,AF52)</f>
        <v>74928</v>
      </c>
      <c r="BI52" s="74">
        <f aca="true" t="shared" si="60" ref="BI52:BI71">SUM(E52,AG52)</f>
        <v>74928</v>
      </c>
      <c r="BJ52" s="74">
        <f aca="true" t="shared" si="61" ref="BJ52:BJ71">SUM(F52,AH52)</f>
        <v>0</v>
      </c>
      <c r="BK52" s="74">
        <f aca="true" t="shared" si="62" ref="BK52:BK71">SUM(G52,AI52)</f>
        <v>74928</v>
      </c>
      <c r="BL52" s="74">
        <f aca="true" t="shared" si="63" ref="BL52:BL71">SUM(H52,AJ52)</f>
        <v>0</v>
      </c>
      <c r="BM52" s="74">
        <f aca="true" t="shared" si="64" ref="BM52:BM71">SUM(I52,AK52)</f>
        <v>0</v>
      </c>
      <c r="BN52" s="74">
        <f aca="true" t="shared" si="65" ref="BN52:BN71">SUM(J52,AL52)</f>
        <v>0</v>
      </c>
      <c r="BO52" s="75">
        <v>0</v>
      </c>
      <c r="BP52" s="74">
        <f aca="true" t="shared" si="66" ref="BP52:BP71">SUM(L52,AN52)</f>
        <v>79120</v>
      </c>
      <c r="BQ52" s="74">
        <f aca="true" t="shared" si="67" ref="BQ52:BQ71">SUM(M52,AO52)</f>
        <v>30640</v>
      </c>
      <c r="BR52" s="74">
        <f aca="true" t="shared" si="68" ref="BR52:BR71">SUM(N52,AP52)</f>
        <v>30640</v>
      </c>
      <c r="BS52" s="74">
        <f aca="true" t="shared" si="69" ref="BS52:BS71">SUM(O52,AQ52)</f>
        <v>0</v>
      </c>
      <c r="BT52" s="74">
        <f aca="true" t="shared" si="70" ref="BT52:BT71">SUM(P52,AR52)</f>
        <v>0</v>
      </c>
      <c r="BU52" s="74">
        <f aca="true" t="shared" si="71" ref="BU52:BU71">SUM(Q52,AS52)</f>
        <v>0</v>
      </c>
      <c r="BV52" s="74">
        <f aca="true" t="shared" si="72" ref="BV52:BV71">SUM(R52,AT52)</f>
        <v>27945</v>
      </c>
      <c r="BW52" s="74">
        <f aca="true" t="shared" si="73" ref="BW52:BW71">SUM(S52,AU52)</f>
        <v>0</v>
      </c>
      <c r="BX52" s="74">
        <f aca="true" t="shared" si="74" ref="BX52:BX71">SUM(T52,AV52)</f>
        <v>27930</v>
      </c>
      <c r="BY52" s="74">
        <f aca="true" t="shared" si="75" ref="BY52:BY71">SUM(U52,AW52)</f>
        <v>15</v>
      </c>
      <c r="BZ52" s="74">
        <f aca="true" t="shared" si="76" ref="BZ52:BZ71">SUM(V52,AX52)</f>
        <v>0</v>
      </c>
      <c r="CA52" s="74">
        <f aca="true" t="shared" si="77" ref="CA52:CA71">SUM(W52,AY52)</f>
        <v>20535</v>
      </c>
      <c r="CB52" s="74">
        <f aca="true" t="shared" si="78" ref="CB52:CB71">SUM(X52,AZ52)</f>
        <v>0</v>
      </c>
      <c r="CC52" s="74">
        <f aca="true" t="shared" si="79" ref="CC52:CC71">SUM(Y52,BA52)</f>
        <v>17317</v>
      </c>
      <c r="CD52" s="74">
        <f aca="true" t="shared" si="80" ref="CD52:CD71">SUM(Z52,BB52)</f>
        <v>712</v>
      </c>
      <c r="CE52" s="74">
        <f aca="true" t="shared" si="81" ref="CE52:CE71">SUM(AA52,BC52)</f>
        <v>2506</v>
      </c>
      <c r="CF52" s="75">
        <v>0</v>
      </c>
      <c r="CG52" s="74">
        <f aca="true" t="shared" si="82" ref="CG52:CG71">SUM(AC52,BE52)</f>
        <v>0</v>
      </c>
      <c r="CH52" s="74">
        <f aca="true" t="shared" si="83" ref="CH52:CH71">SUM(AD52,BF52)</f>
        <v>68326</v>
      </c>
      <c r="CI52" s="74">
        <f aca="true" t="shared" si="84" ref="CI52:CI71">SUM(AE52,BG52)</f>
        <v>222374</v>
      </c>
    </row>
    <row r="53" spans="1:87" s="50" customFormat="1" ht="12" customHeight="1">
      <c r="A53" s="53" t="s">
        <v>281</v>
      </c>
      <c r="B53" s="54" t="s">
        <v>437</v>
      </c>
      <c r="C53" s="53" t="s">
        <v>438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836762</v>
      </c>
      <c r="M53" s="74">
        <f t="shared" si="48"/>
        <v>99557</v>
      </c>
      <c r="N53" s="74">
        <v>51019</v>
      </c>
      <c r="O53" s="74">
        <v>0</v>
      </c>
      <c r="P53" s="74">
        <v>48538</v>
      </c>
      <c r="Q53" s="74">
        <v>0</v>
      </c>
      <c r="R53" s="74">
        <f t="shared" si="49"/>
        <v>287909</v>
      </c>
      <c r="S53" s="74">
        <v>3031</v>
      </c>
      <c r="T53" s="74">
        <v>284419</v>
      </c>
      <c r="U53" s="74">
        <v>459</v>
      </c>
      <c r="V53" s="74">
        <v>0</v>
      </c>
      <c r="W53" s="74">
        <f t="shared" si="50"/>
        <v>449296</v>
      </c>
      <c r="X53" s="74">
        <v>89226</v>
      </c>
      <c r="Y53" s="74">
        <v>213479</v>
      </c>
      <c r="Z53" s="74">
        <v>142926</v>
      </c>
      <c r="AA53" s="74">
        <v>3665</v>
      </c>
      <c r="AB53" s="75">
        <v>0</v>
      </c>
      <c r="AC53" s="74">
        <v>0</v>
      </c>
      <c r="AD53" s="74">
        <v>0</v>
      </c>
      <c r="AE53" s="74">
        <f t="shared" si="51"/>
        <v>836762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221705</v>
      </c>
      <c r="AO53" s="74">
        <f t="shared" si="55"/>
        <v>42230</v>
      </c>
      <c r="AP53" s="74">
        <v>31808</v>
      </c>
      <c r="AQ53" s="74">
        <v>0</v>
      </c>
      <c r="AR53" s="74">
        <v>10422</v>
      </c>
      <c r="AS53" s="74">
        <v>0</v>
      </c>
      <c r="AT53" s="74">
        <f t="shared" si="56"/>
        <v>120649</v>
      </c>
      <c r="AU53" s="74">
        <v>0</v>
      </c>
      <c r="AV53" s="74">
        <v>120649</v>
      </c>
      <c r="AW53" s="74">
        <v>0</v>
      </c>
      <c r="AX53" s="74">
        <v>0</v>
      </c>
      <c r="AY53" s="74">
        <f t="shared" si="57"/>
        <v>58826</v>
      </c>
      <c r="AZ53" s="74">
        <v>0</v>
      </c>
      <c r="BA53" s="74">
        <v>57325</v>
      </c>
      <c r="BB53" s="74">
        <v>1501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58"/>
        <v>221705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1058467</v>
      </c>
      <c r="BQ53" s="74">
        <f t="shared" si="67"/>
        <v>141787</v>
      </c>
      <c r="BR53" s="74">
        <f t="shared" si="68"/>
        <v>82827</v>
      </c>
      <c r="BS53" s="74">
        <f t="shared" si="69"/>
        <v>0</v>
      </c>
      <c r="BT53" s="74">
        <f t="shared" si="70"/>
        <v>58960</v>
      </c>
      <c r="BU53" s="74">
        <f t="shared" si="71"/>
        <v>0</v>
      </c>
      <c r="BV53" s="74">
        <f t="shared" si="72"/>
        <v>408558</v>
      </c>
      <c r="BW53" s="74">
        <f t="shared" si="73"/>
        <v>3031</v>
      </c>
      <c r="BX53" s="74">
        <f t="shared" si="74"/>
        <v>405068</v>
      </c>
      <c r="BY53" s="74">
        <f t="shared" si="75"/>
        <v>459</v>
      </c>
      <c r="BZ53" s="74">
        <f t="shared" si="76"/>
        <v>0</v>
      </c>
      <c r="CA53" s="74">
        <f t="shared" si="77"/>
        <v>508122</v>
      </c>
      <c r="CB53" s="74">
        <f t="shared" si="78"/>
        <v>89226</v>
      </c>
      <c r="CC53" s="74">
        <f t="shared" si="79"/>
        <v>270804</v>
      </c>
      <c r="CD53" s="74">
        <f t="shared" si="80"/>
        <v>144427</v>
      </c>
      <c r="CE53" s="74">
        <f t="shared" si="81"/>
        <v>3665</v>
      </c>
      <c r="CF53" s="75">
        <v>0</v>
      </c>
      <c r="CG53" s="74">
        <f t="shared" si="82"/>
        <v>0</v>
      </c>
      <c r="CH53" s="74">
        <f t="shared" si="83"/>
        <v>0</v>
      </c>
      <c r="CI53" s="74">
        <f t="shared" si="84"/>
        <v>1058467</v>
      </c>
    </row>
    <row r="54" spans="1:87" s="50" customFormat="1" ht="12" customHeight="1">
      <c r="A54" s="53" t="s">
        <v>281</v>
      </c>
      <c r="B54" s="54" t="s">
        <v>439</v>
      </c>
      <c r="C54" s="53" t="s">
        <v>440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0</v>
      </c>
      <c r="M54" s="74">
        <f t="shared" si="48"/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0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325740</v>
      </c>
      <c r="AO54" s="74">
        <f t="shared" si="55"/>
        <v>134947</v>
      </c>
      <c r="AP54" s="74">
        <v>109577</v>
      </c>
      <c r="AQ54" s="74">
        <v>0</v>
      </c>
      <c r="AR54" s="74">
        <v>25370</v>
      </c>
      <c r="AS54" s="74">
        <v>0</v>
      </c>
      <c r="AT54" s="74">
        <f t="shared" si="56"/>
        <v>185988</v>
      </c>
      <c r="AU54" s="74">
        <v>730</v>
      </c>
      <c r="AV54" s="74">
        <v>185258</v>
      </c>
      <c r="AW54" s="74">
        <v>0</v>
      </c>
      <c r="AX54" s="74">
        <v>0</v>
      </c>
      <c r="AY54" s="74">
        <f t="shared" si="57"/>
        <v>4805</v>
      </c>
      <c r="AZ54" s="74">
        <v>0</v>
      </c>
      <c r="BA54" s="74">
        <v>0</v>
      </c>
      <c r="BB54" s="74">
        <v>0</v>
      </c>
      <c r="BC54" s="74">
        <v>4805</v>
      </c>
      <c r="BD54" s="75">
        <v>0</v>
      </c>
      <c r="BE54" s="74">
        <v>0</v>
      </c>
      <c r="BF54" s="74">
        <v>28750</v>
      </c>
      <c r="BG54" s="74">
        <f t="shared" si="58"/>
        <v>354490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325740</v>
      </c>
      <c r="BQ54" s="74">
        <f t="shared" si="67"/>
        <v>134947</v>
      </c>
      <c r="BR54" s="74">
        <f t="shared" si="68"/>
        <v>109577</v>
      </c>
      <c r="BS54" s="74">
        <f t="shared" si="69"/>
        <v>0</v>
      </c>
      <c r="BT54" s="74">
        <f t="shared" si="70"/>
        <v>25370</v>
      </c>
      <c r="BU54" s="74">
        <f t="shared" si="71"/>
        <v>0</v>
      </c>
      <c r="BV54" s="74">
        <f t="shared" si="72"/>
        <v>185988</v>
      </c>
      <c r="BW54" s="74">
        <f t="shared" si="73"/>
        <v>730</v>
      </c>
      <c r="BX54" s="74">
        <f t="shared" si="74"/>
        <v>185258</v>
      </c>
      <c r="BY54" s="74">
        <f t="shared" si="75"/>
        <v>0</v>
      </c>
      <c r="BZ54" s="74">
        <f t="shared" si="76"/>
        <v>0</v>
      </c>
      <c r="CA54" s="74">
        <f t="shared" si="77"/>
        <v>4805</v>
      </c>
      <c r="CB54" s="74">
        <f t="shared" si="78"/>
        <v>0</v>
      </c>
      <c r="CC54" s="74">
        <f t="shared" si="79"/>
        <v>0</v>
      </c>
      <c r="CD54" s="74">
        <f t="shared" si="80"/>
        <v>0</v>
      </c>
      <c r="CE54" s="74">
        <f t="shared" si="81"/>
        <v>4805</v>
      </c>
      <c r="CF54" s="75">
        <v>0</v>
      </c>
      <c r="CG54" s="74">
        <f t="shared" si="82"/>
        <v>0</v>
      </c>
      <c r="CH54" s="74">
        <f t="shared" si="83"/>
        <v>28750</v>
      </c>
      <c r="CI54" s="74">
        <f t="shared" si="84"/>
        <v>354490</v>
      </c>
    </row>
    <row r="55" spans="1:87" s="50" customFormat="1" ht="12" customHeight="1">
      <c r="A55" s="53" t="s">
        <v>281</v>
      </c>
      <c r="B55" s="54" t="s">
        <v>441</v>
      </c>
      <c r="C55" s="53" t="s">
        <v>442</v>
      </c>
      <c r="D55" s="74">
        <f t="shared" si="45"/>
        <v>99698</v>
      </c>
      <c r="E55" s="74">
        <f t="shared" si="46"/>
        <v>99698</v>
      </c>
      <c r="F55" s="74">
        <v>0</v>
      </c>
      <c r="G55" s="74">
        <v>99698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943482</v>
      </c>
      <c r="M55" s="74">
        <f t="shared" si="48"/>
        <v>169155</v>
      </c>
      <c r="N55" s="74">
        <v>169155</v>
      </c>
      <c r="O55" s="74">
        <v>0</v>
      </c>
      <c r="P55" s="74">
        <v>0</v>
      </c>
      <c r="Q55" s="74">
        <v>0</v>
      </c>
      <c r="R55" s="74">
        <f t="shared" si="49"/>
        <v>264794</v>
      </c>
      <c r="S55" s="74">
        <v>0</v>
      </c>
      <c r="T55" s="74">
        <v>261270</v>
      </c>
      <c r="U55" s="74">
        <v>3524</v>
      </c>
      <c r="V55" s="74">
        <v>0</v>
      </c>
      <c r="W55" s="74">
        <f t="shared" si="50"/>
        <v>509533</v>
      </c>
      <c r="X55" s="74">
        <v>0</v>
      </c>
      <c r="Y55" s="74">
        <v>280350</v>
      </c>
      <c r="Z55" s="74">
        <v>0</v>
      </c>
      <c r="AA55" s="74">
        <v>229183</v>
      </c>
      <c r="AB55" s="75">
        <v>0</v>
      </c>
      <c r="AC55" s="74">
        <v>0</v>
      </c>
      <c r="AD55" s="74">
        <v>31810</v>
      </c>
      <c r="AE55" s="74">
        <f t="shared" si="51"/>
        <v>1074990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0</v>
      </c>
      <c r="BH55" s="74">
        <f t="shared" si="59"/>
        <v>99698</v>
      </c>
      <c r="BI55" s="74">
        <f t="shared" si="60"/>
        <v>99698</v>
      </c>
      <c r="BJ55" s="74">
        <f t="shared" si="61"/>
        <v>0</v>
      </c>
      <c r="BK55" s="74">
        <f t="shared" si="62"/>
        <v>99698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v>0</v>
      </c>
      <c r="BP55" s="74">
        <f t="shared" si="66"/>
        <v>943482</v>
      </c>
      <c r="BQ55" s="74">
        <f t="shared" si="67"/>
        <v>169155</v>
      </c>
      <c r="BR55" s="74">
        <f t="shared" si="68"/>
        <v>169155</v>
      </c>
      <c r="BS55" s="74">
        <f t="shared" si="69"/>
        <v>0</v>
      </c>
      <c r="BT55" s="74">
        <f t="shared" si="70"/>
        <v>0</v>
      </c>
      <c r="BU55" s="74">
        <f t="shared" si="71"/>
        <v>0</v>
      </c>
      <c r="BV55" s="74">
        <f t="shared" si="72"/>
        <v>264794</v>
      </c>
      <c r="BW55" s="74">
        <f t="shared" si="73"/>
        <v>0</v>
      </c>
      <c r="BX55" s="74">
        <f t="shared" si="74"/>
        <v>261270</v>
      </c>
      <c r="BY55" s="74">
        <f t="shared" si="75"/>
        <v>3524</v>
      </c>
      <c r="BZ55" s="74">
        <f t="shared" si="76"/>
        <v>0</v>
      </c>
      <c r="CA55" s="74">
        <f t="shared" si="77"/>
        <v>509533</v>
      </c>
      <c r="CB55" s="74">
        <f t="shared" si="78"/>
        <v>0</v>
      </c>
      <c r="CC55" s="74">
        <f t="shared" si="79"/>
        <v>280350</v>
      </c>
      <c r="CD55" s="74">
        <f t="shared" si="80"/>
        <v>0</v>
      </c>
      <c r="CE55" s="74">
        <f t="shared" si="81"/>
        <v>229183</v>
      </c>
      <c r="CF55" s="75">
        <v>0</v>
      </c>
      <c r="CG55" s="74">
        <f t="shared" si="82"/>
        <v>0</v>
      </c>
      <c r="CH55" s="74">
        <f t="shared" si="83"/>
        <v>31810</v>
      </c>
      <c r="CI55" s="74">
        <f t="shared" si="84"/>
        <v>1074990</v>
      </c>
    </row>
    <row r="56" spans="1:87" s="50" customFormat="1" ht="12" customHeight="1">
      <c r="A56" s="53" t="s">
        <v>281</v>
      </c>
      <c r="B56" s="54" t="s">
        <v>443</v>
      </c>
      <c r="C56" s="53" t="s">
        <v>444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0</v>
      </c>
      <c r="M56" s="74">
        <f t="shared" si="48"/>
        <v>0</v>
      </c>
      <c r="N56" s="74">
        <v>0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0</v>
      </c>
      <c r="X56" s="74">
        <v>0</v>
      </c>
      <c r="Y56" s="74">
        <v>0</v>
      </c>
      <c r="Z56" s="74">
        <v>0</v>
      </c>
      <c r="AA56" s="74">
        <v>0</v>
      </c>
      <c r="AB56" s="75">
        <v>0</v>
      </c>
      <c r="AC56" s="74">
        <v>0</v>
      </c>
      <c r="AD56" s="74">
        <v>0</v>
      </c>
      <c r="AE56" s="74">
        <f t="shared" si="51"/>
        <v>0</v>
      </c>
      <c r="AF56" s="74">
        <f t="shared" si="52"/>
        <v>1134</v>
      </c>
      <c r="AG56" s="74">
        <f t="shared" si="53"/>
        <v>1134</v>
      </c>
      <c r="AH56" s="74">
        <v>0</v>
      </c>
      <c r="AI56" s="74">
        <v>0</v>
      </c>
      <c r="AJ56" s="74">
        <v>0</v>
      </c>
      <c r="AK56" s="74">
        <v>1134</v>
      </c>
      <c r="AL56" s="74">
        <v>0</v>
      </c>
      <c r="AM56" s="75">
        <v>0</v>
      </c>
      <c r="AN56" s="74">
        <f t="shared" si="54"/>
        <v>485409</v>
      </c>
      <c r="AO56" s="74">
        <f t="shared" si="55"/>
        <v>202792</v>
      </c>
      <c r="AP56" s="74">
        <v>202792</v>
      </c>
      <c r="AQ56" s="74">
        <v>0</v>
      </c>
      <c r="AR56" s="74">
        <v>0</v>
      </c>
      <c r="AS56" s="74">
        <v>0</v>
      </c>
      <c r="AT56" s="74">
        <f t="shared" si="56"/>
        <v>259216</v>
      </c>
      <c r="AU56" s="74">
        <v>0</v>
      </c>
      <c r="AV56" s="74">
        <v>259216</v>
      </c>
      <c r="AW56" s="74">
        <v>0</v>
      </c>
      <c r="AX56" s="74">
        <v>0</v>
      </c>
      <c r="AY56" s="74">
        <f t="shared" si="57"/>
        <v>23401</v>
      </c>
      <c r="AZ56" s="74">
        <v>0</v>
      </c>
      <c r="BA56" s="74">
        <v>23401</v>
      </c>
      <c r="BB56" s="74">
        <v>0</v>
      </c>
      <c r="BC56" s="74">
        <v>0</v>
      </c>
      <c r="BD56" s="75">
        <v>0</v>
      </c>
      <c r="BE56" s="74">
        <v>0</v>
      </c>
      <c r="BF56" s="74">
        <v>98939</v>
      </c>
      <c r="BG56" s="74">
        <f t="shared" si="58"/>
        <v>585482</v>
      </c>
      <c r="BH56" s="74">
        <f t="shared" si="59"/>
        <v>1134</v>
      </c>
      <c r="BI56" s="74">
        <f t="shared" si="60"/>
        <v>1134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1134</v>
      </c>
      <c r="BN56" s="74">
        <f t="shared" si="65"/>
        <v>0</v>
      </c>
      <c r="BO56" s="75">
        <v>0</v>
      </c>
      <c r="BP56" s="74">
        <f t="shared" si="66"/>
        <v>485409</v>
      </c>
      <c r="BQ56" s="74">
        <f t="shared" si="67"/>
        <v>202792</v>
      </c>
      <c r="BR56" s="74">
        <f t="shared" si="68"/>
        <v>202792</v>
      </c>
      <c r="BS56" s="74">
        <f t="shared" si="69"/>
        <v>0</v>
      </c>
      <c r="BT56" s="74">
        <f t="shared" si="70"/>
        <v>0</v>
      </c>
      <c r="BU56" s="74">
        <f t="shared" si="71"/>
        <v>0</v>
      </c>
      <c r="BV56" s="74">
        <f t="shared" si="72"/>
        <v>259216</v>
      </c>
      <c r="BW56" s="74">
        <f t="shared" si="73"/>
        <v>0</v>
      </c>
      <c r="BX56" s="74">
        <f t="shared" si="74"/>
        <v>259216</v>
      </c>
      <c r="BY56" s="74">
        <f t="shared" si="75"/>
        <v>0</v>
      </c>
      <c r="BZ56" s="74">
        <f t="shared" si="76"/>
        <v>0</v>
      </c>
      <c r="CA56" s="74">
        <f t="shared" si="77"/>
        <v>23401</v>
      </c>
      <c r="CB56" s="74">
        <f t="shared" si="78"/>
        <v>0</v>
      </c>
      <c r="CC56" s="74">
        <f t="shared" si="79"/>
        <v>23401</v>
      </c>
      <c r="CD56" s="74">
        <f t="shared" si="80"/>
        <v>0</v>
      </c>
      <c r="CE56" s="74">
        <f t="shared" si="81"/>
        <v>0</v>
      </c>
      <c r="CF56" s="75">
        <v>0</v>
      </c>
      <c r="CG56" s="74">
        <f t="shared" si="82"/>
        <v>0</v>
      </c>
      <c r="CH56" s="74">
        <f t="shared" si="83"/>
        <v>98939</v>
      </c>
      <c r="CI56" s="74">
        <f t="shared" si="84"/>
        <v>585482</v>
      </c>
    </row>
    <row r="57" spans="1:87" s="50" customFormat="1" ht="12" customHeight="1">
      <c r="A57" s="53" t="s">
        <v>281</v>
      </c>
      <c r="B57" s="54" t="s">
        <v>445</v>
      </c>
      <c r="C57" s="53" t="s">
        <v>446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769187</v>
      </c>
      <c r="M57" s="74">
        <f t="shared" si="48"/>
        <v>292636</v>
      </c>
      <c r="N57" s="74">
        <v>234190</v>
      </c>
      <c r="O57" s="74">
        <v>0</v>
      </c>
      <c r="P57" s="74">
        <v>58446</v>
      </c>
      <c r="Q57" s="74">
        <v>0</v>
      </c>
      <c r="R57" s="74">
        <f t="shared" si="49"/>
        <v>229753</v>
      </c>
      <c r="S57" s="74">
        <v>0</v>
      </c>
      <c r="T57" s="74">
        <v>204228</v>
      </c>
      <c r="U57" s="74">
        <v>25525</v>
      </c>
      <c r="V57" s="74">
        <v>0</v>
      </c>
      <c r="W57" s="74">
        <f t="shared" si="50"/>
        <v>246798</v>
      </c>
      <c r="X57" s="74">
        <v>0</v>
      </c>
      <c r="Y57" s="74">
        <v>242036</v>
      </c>
      <c r="Z57" s="74">
        <v>4762</v>
      </c>
      <c r="AA57" s="74">
        <v>0</v>
      </c>
      <c r="AB57" s="75">
        <v>0</v>
      </c>
      <c r="AC57" s="74">
        <v>0</v>
      </c>
      <c r="AD57" s="74">
        <v>368383</v>
      </c>
      <c r="AE57" s="74">
        <f t="shared" si="51"/>
        <v>1137570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179390</v>
      </c>
      <c r="AO57" s="74">
        <f t="shared" si="55"/>
        <v>70587</v>
      </c>
      <c r="AP57" s="74">
        <v>50189</v>
      </c>
      <c r="AQ57" s="74">
        <v>0</v>
      </c>
      <c r="AR57" s="74">
        <v>20398</v>
      </c>
      <c r="AS57" s="74">
        <v>0</v>
      </c>
      <c r="AT57" s="74">
        <f t="shared" si="56"/>
        <v>101116</v>
      </c>
      <c r="AU57" s="74">
        <v>0</v>
      </c>
      <c r="AV57" s="74">
        <v>101116</v>
      </c>
      <c r="AW57" s="74">
        <v>0</v>
      </c>
      <c r="AX57" s="74">
        <v>0</v>
      </c>
      <c r="AY57" s="74">
        <f t="shared" si="57"/>
        <v>7687</v>
      </c>
      <c r="AZ57" s="74">
        <v>0</v>
      </c>
      <c r="BA57" s="74">
        <v>7687</v>
      </c>
      <c r="BB57" s="74">
        <v>0</v>
      </c>
      <c r="BC57" s="74">
        <v>0</v>
      </c>
      <c r="BD57" s="75">
        <v>0</v>
      </c>
      <c r="BE57" s="74">
        <v>0</v>
      </c>
      <c r="BF57" s="74">
        <v>39702</v>
      </c>
      <c r="BG57" s="74">
        <f t="shared" si="58"/>
        <v>219092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v>0</v>
      </c>
      <c r="BP57" s="74">
        <f t="shared" si="66"/>
        <v>948577</v>
      </c>
      <c r="BQ57" s="74">
        <f t="shared" si="67"/>
        <v>363223</v>
      </c>
      <c r="BR57" s="74">
        <f t="shared" si="68"/>
        <v>284379</v>
      </c>
      <c r="BS57" s="74">
        <f t="shared" si="69"/>
        <v>0</v>
      </c>
      <c r="BT57" s="74">
        <f t="shared" si="70"/>
        <v>78844</v>
      </c>
      <c r="BU57" s="74">
        <f t="shared" si="71"/>
        <v>0</v>
      </c>
      <c r="BV57" s="74">
        <f t="shared" si="72"/>
        <v>330869</v>
      </c>
      <c r="BW57" s="74">
        <f t="shared" si="73"/>
        <v>0</v>
      </c>
      <c r="BX57" s="74">
        <f t="shared" si="74"/>
        <v>305344</v>
      </c>
      <c r="BY57" s="74">
        <f t="shared" si="75"/>
        <v>25525</v>
      </c>
      <c r="BZ57" s="74">
        <f t="shared" si="76"/>
        <v>0</v>
      </c>
      <c r="CA57" s="74">
        <f t="shared" si="77"/>
        <v>254485</v>
      </c>
      <c r="CB57" s="74">
        <f t="shared" si="78"/>
        <v>0</v>
      </c>
      <c r="CC57" s="74">
        <f t="shared" si="79"/>
        <v>249723</v>
      </c>
      <c r="CD57" s="74">
        <f t="shared" si="80"/>
        <v>4762</v>
      </c>
      <c r="CE57" s="74">
        <f t="shared" si="81"/>
        <v>0</v>
      </c>
      <c r="CF57" s="75">
        <v>0</v>
      </c>
      <c r="CG57" s="74">
        <f t="shared" si="82"/>
        <v>0</v>
      </c>
      <c r="CH57" s="74">
        <f t="shared" si="83"/>
        <v>408085</v>
      </c>
      <c r="CI57" s="74">
        <f t="shared" si="84"/>
        <v>1356662</v>
      </c>
    </row>
    <row r="58" spans="1:87" s="50" customFormat="1" ht="12" customHeight="1">
      <c r="A58" s="53" t="s">
        <v>281</v>
      </c>
      <c r="B58" s="54" t="s">
        <v>447</v>
      </c>
      <c r="C58" s="53" t="s">
        <v>448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0</v>
      </c>
      <c r="M58" s="74">
        <f t="shared" si="48"/>
        <v>0</v>
      </c>
      <c r="N58" s="74">
        <v>0</v>
      </c>
      <c r="O58" s="74">
        <v>0</v>
      </c>
      <c r="P58" s="74">
        <v>0</v>
      </c>
      <c r="Q58" s="74">
        <v>0</v>
      </c>
      <c r="R58" s="74">
        <f t="shared" si="49"/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50"/>
        <v>0</v>
      </c>
      <c r="X58" s="74">
        <v>0</v>
      </c>
      <c r="Y58" s="74">
        <v>0</v>
      </c>
      <c r="Z58" s="74">
        <v>0</v>
      </c>
      <c r="AA58" s="74">
        <v>0</v>
      </c>
      <c r="AB58" s="75">
        <v>0</v>
      </c>
      <c r="AC58" s="74">
        <v>0</v>
      </c>
      <c r="AD58" s="74">
        <v>0</v>
      </c>
      <c r="AE58" s="74">
        <f t="shared" si="51"/>
        <v>0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208745</v>
      </c>
      <c r="AO58" s="74">
        <f t="shared" si="55"/>
        <v>74439</v>
      </c>
      <c r="AP58" s="74">
        <v>39064</v>
      </c>
      <c r="AQ58" s="74">
        <v>0</v>
      </c>
      <c r="AR58" s="74">
        <v>35375</v>
      </c>
      <c r="AS58" s="74">
        <v>0</v>
      </c>
      <c r="AT58" s="74">
        <f t="shared" si="56"/>
        <v>125043</v>
      </c>
      <c r="AU58" s="74">
        <v>0</v>
      </c>
      <c r="AV58" s="74">
        <v>125043</v>
      </c>
      <c r="AW58" s="74">
        <v>0</v>
      </c>
      <c r="AX58" s="74">
        <v>0</v>
      </c>
      <c r="AY58" s="74">
        <f t="shared" si="57"/>
        <v>8440</v>
      </c>
      <c r="AZ58" s="74">
        <v>0</v>
      </c>
      <c r="BA58" s="74">
        <v>595</v>
      </c>
      <c r="BB58" s="74">
        <v>0</v>
      </c>
      <c r="BC58" s="74">
        <v>7845</v>
      </c>
      <c r="BD58" s="75">
        <v>0</v>
      </c>
      <c r="BE58" s="74">
        <v>823</v>
      </c>
      <c r="BF58" s="74">
        <v>20331</v>
      </c>
      <c r="BG58" s="74">
        <f t="shared" si="58"/>
        <v>229076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v>0</v>
      </c>
      <c r="BP58" s="74">
        <f t="shared" si="66"/>
        <v>208745</v>
      </c>
      <c r="BQ58" s="74">
        <f t="shared" si="67"/>
        <v>74439</v>
      </c>
      <c r="BR58" s="74">
        <f t="shared" si="68"/>
        <v>39064</v>
      </c>
      <c r="BS58" s="74">
        <f t="shared" si="69"/>
        <v>0</v>
      </c>
      <c r="BT58" s="74">
        <f t="shared" si="70"/>
        <v>35375</v>
      </c>
      <c r="BU58" s="74">
        <f t="shared" si="71"/>
        <v>0</v>
      </c>
      <c r="BV58" s="74">
        <f t="shared" si="72"/>
        <v>125043</v>
      </c>
      <c r="BW58" s="74">
        <f t="shared" si="73"/>
        <v>0</v>
      </c>
      <c r="BX58" s="74">
        <f t="shared" si="74"/>
        <v>125043</v>
      </c>
      <c r="BY58" s="74">
        <f t="shared" si="75"/>
        <v>0</v>
      </c>
      <c r="BZ58" s="74">
        <f t="shared" si="76"/>
        <v>0</v>
      </c>
      <c r="CA58" s="74">
        <f t="shared" si="77"/>
        <v>8440</v>
      </c>
      <c r="CB58" s="74">
        <f t="shared" si="78"/>
        <v>0</v>
      </c>
      <c r="CC58" s="74">
        <f t="shared" si="79"/>
        <v>595</v>
      </c>
      <c r="CD58" s="74">
        <f t="shared" si="80"/>
        <v>0</v>
      </c>
      <c r="CE58" s="74">
        <f t="shared" si="81"/>
        <v>7845</v>
      </c>
      <c r="CF58" s="75">
        <v>0</v>
      </c>
      <c r="CG58" s="74">
        <f t="shared" si="82"/>
        <v>823</v>
      </c>
      <c r="CH58" s="74">
        <f t="shared" si="83"/>
        <v>20331</v>
      </c>
      <c r="CI58" s="74">
        <f t="shared" si="84"/>
        <v>229076</v>
      </c>
    </row>
    <row r="59" spans="1:87" s="50" customFormat="1" ht="12" customHeight="1">
      <c r="A59" s="53" t="s">
        <v>281</v>
      </c>
      <c r="B59" s="54" t="s">
        <v>449</v>
      </c>
      <c r="C59" s="53" t="s">
        <v>450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0</v>
      </c>
      <c r="M59" s="74">
        <f t="shared" si="48"/>
        <v>0</v>
      </c>
      <c r="N59" s="74">
        <v>0</v>
      </c>
      <c r="O59" s="74">
        <v>0</v>
      </c>
      <c r="P59" s="74">
        <v>0</v>
      </c>
      <c r="Q59" s="74">
        <v>0</v>
      </c>
      <c r="R59" s="74">
        <f t="shared" si="49"/>
        <v>0</v>
      </c>
      <c r="S59" s="74">
        <v>0</v>
      </c>
      <c r="T59" s="74">
        <v>0</v>
      </c>
      <c r="U59" s="74">
        <v>0</v>
      </c>
      <c r="V59" s="74">
        <v>0</v>
      </c>
      <c r="W59" s="74">
        <f t="shared" si="50"/>
        <v>0</v>
      </c>
      <c r="X59" s="74">
        <v>0</v>
      </c>
      <c r="Y59" s="74">
        <v>0</v>
      </c>
      <c r="Z59" s="74">
        <v>0</v>
      </c>
      <c r="AA59" s="74">
        <v>0</v>
      </c>
      <c r="AB59" s="75">
        <v>0</v>
      </c>
      <c r="AC59" s="74">
        <v>0</v>
      </c>
      <c r="AD59" s="74">
        <v>0</v>
      </c>
      <c r="AE59" s="74">
        <f t="shared" si="51"/>
        <v>0</v>
      </c>
      <c r="AF59" s="74">
        <f t="shared" si="52"/>
        <v>3864</v>
      </c>
      <c r="AG59" s="74">
        <f t="shared" si="53"/>
        <v>3864</v>
      </c>
      <c r="AH59" s="74">
        <v>0</v>
      </c>
      <c r="AI59" s="74">
        <v>3864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231675</v>
      </c>
      <c r="AO59" s="74">
        <f t="shared" si="55"/>
        <v>112796</v>
      </c>
      <c r="AP59" s="74">
        <v>38159</v>
      </c>
      <c r="AQ59" s="74">
        <v>0</v>
      </c>
      <c r="AR59" s="74">
        <v>74637</v>
      </c>
      <c r="AS59" s="74">
        <v>0</v>
      </c>
      <c r="AT59" s="74">
        <f t="shared" si="56"/>
        <v>111910</v>
      </c>
      <c r="AU59" s="74">
        <v>0</v>
      </c>
      <c r="AV59" s="74">
        <v>111910</v>
      </c>
      <c r="AW59" s="74">
        <v>0</v>
      </c>
      <c r="AX59" s="74">
        <v>0</v>
      </c>
      <c r="AY59" s="74">
        <f t="shared" si="57"/>
        <v>6969</v>
      </c>
      <c r="AZ59" s="74">
        <v>0</v>
      </c>
      <c r="BA59" s="74">
        <v>6969</v>
      </c>
      <c r="BB59" s="74">
        <v>0</v>
      </c>
      <c r="BC59" s="74">
        <v>0</v>
      </c>
      <c r="BD59" s="75">
        <v>0</v>
      </c>
      <c r="BE59" s="74">
        <v>0</v>
      </c>
      <c r="BF59" s="74">
        <v>57013</v>
      </c>
      <c r="BG59" s="74">
        <f t="shared" si="58"/>
        <v>292552</v>
      </c>
      <c r="BH59" s="74">
        <f t="shared" si="59"/>
        <v>3864</v>
      </c>
      <c r="BI59" s="74">
        <f t="shared" si="60"/>
        <v>3864</v>
      </c>
      <c r="BJ59" s="74">
        <f t="shared" si="61"/>
        <v>0</v>
      </c>
      <c r="BK59" s="74">
        <f t="shared" si="62"/>
        <v>3864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v>0</v>
      </c>
      <c r="BP59" s="74">
        <f t="shared" si="66"/>
        <v>231675</v>
      </c>
      <c r="BQ59" s="74">
        <f t="shared" si="67"/>
        <v>112796</v>
      </c>
      <c r="BR59" s="74">
        <f t="shared" si="68"/>
        <v>38159</v>
      </c>
      <c r="BS59" s="74">
        <f t="shared" si="69"/>
        <v>0</v>
      </c>
      <c r="BT59" s="74">
        <f t="shared" si="70"/>
        <v>74637</v>
      </c>
      <c r="BU59" s="74">
        <f t="shared" si="71"/>
        <v>0</v>
      </c>
      <c r="BV59" s="74">
        <f t="shared" si="72"/>
        <v>111910</v>
      </c>
      <c r="BW59" s="74">
        <f t="shared" si="73"/>
        <v>0</v>
      </c>
      <c r="BX59" s="74">
        <f t="shared" si="74"/>
        <v>111910</v>
      </c>
      <c r="BY59" s="74">
        <f t="shared" si="75"/>
        <v>0</v>
      </c>
      <c r="BZ59" s="74">
        <f t="shared" si="76"/>
        <v>0</v>
      </c>
      <c r="CA59" s="74">
        <f t="shared" si="77"/>
        <v>6969</v>
      </c>
      <c r="CB59" s="74">
        <f t="shared" si="78"/>
        <v>0</v>
      </c>
      <c r="CC59" s="74">
        <f t="shared" si="79"/>
        <v>6969</v>
      </c>
      <c r="CD59" s="74">
        <f t="shared" si="80"/>
        <v>0</v>
      </c>
      <c r="CE59" s="74">
        <f t="shared" si="81"/>
        <v>0</v>
      </c>
      <c r="CF59" s="75">
        <v>0</v>
      </c>
      <c r="CG59" s="74">
        <f t="shared" si="82"/>
        <v>0</v>
      </c>
      <c r="CH59" s="74">
        <f t="shared" si="83"/>
        <v>57013</v>
      </c>
      <c r="CI59" s="74">
        <f t="shared" si="84"/>
        <v>292552</v>
      </c>
    </row>
    <row r="60" spans="1:87" s="50" customFormat="1" ht="12" customHeight="1">
      <c r="A60" s="53" t="s">
        <v>281</v>
      </c>
      <c r="B60" s="54" t="s">
        <v>451</v>
      </c>
      <c r="C60" s="53" t="s">
        <v>452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424220</v>
      </c>
      <c r="M60" s="74">
        <f t="shared" si="48"/>
        <v>114777</v>
      </c>
      <c r="N60" s="74">
        <v>16110</v>
      </c>
      <c r="O60" s="74">
        <v>0</v>
      </c>
      <c r="P60" s="74">
        <v>98667</v>
      </c>
      <c r="Q60" s="74">
        <v>0</v>
      </c>
      <c r="R60" s="74">
        <f t="shared" si="49"/>
        <v>211149</v>
      </c>
      <c r="S60" s="74">
        <v>0</v>
      </c>
      <c r="T60" s="74">
        <v>201385</v>
      </c>
      <c r="U60" s="74">
        <v>9764</v>
      </c>
      <c r="V60" s="74">
        <v>0</v>
      </c>
      <c r="W60" s="74">
        <f t="shared" si="50"/>
        <v>94696</v>
      </c>
      <c r="X60" s="74">
        <v>12726</v>
      </c>
      <c r="Y60" s="74">
        <v>76240</v>
      </c>
      <c r="Z60" s="74">
        <v>4682</v>
      </c>
      <c r="AA60" s="74">
        <v>1048</v>
      </c>
      <c r="AB60" s="75">
        <v>0</v>
      </c>
      <c r="AC60" s="74">
        <v>3598</v>
      </c>
      <c r="AD60" s="74">
        <v>4847</v>
      </c>
      <c r="AE60" s="74">
        <f t="shared" si="51"/>
        <v>429067</v>
      </c>
      <c r="AF60" s="74">
        <f t="shared" si="52"/>
        <v>245182</v>
      </c>
      <c r="AG60" s="74">
        <f t="shared" si="53"/>
        <v>245182</v>
      </c>
      <c r="AH60" s="74">
        <v>0</v>
      </c>
      <c r="AI60" s="74">
        <v>245182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116660</v>
      </c>
      <c r="AO60" s="74">
        <f t="shared" si="55"/>
        <v>42895</v>
      </c>
      <c r="AP60" s="74">
        <v>16109</v>
      </c>
      <c r="AQ60" s="74">
        <v>0</v>
      </c>
      <c r="AR60" s="74">
        <v>26786</v>
      </c>
      <c r="AS60" s="74">
        <v>0</v>
      </c>
      <c r="AT60" s="74">
        <f t="shared" si="56"/>
        <v>53190</v>
      </c>
      <c r="AU60" s="74">
        <v>0</v>
      </c>
      <c r="AV60" s="74">
        <v>53190</v>
      </c>
      <c r="AW60" s="74">
        <v>0</v>
      </c>
      <c r="AX60" s="74">
        <v>0</v>
      </c>
      <c r="AY60" s="74">
        <f t="shared" si="57"/>
        <v>19733</v>
      </c>
      <c r="AZ60" s="74">
        <v>0</v>
      </c>
      <c r="BA60" s="74">
        <v>15153</v>
      </c>
      <c r="BB60" s="74">
        <v>4095</v>
      </c>
      <c r="BC60" s="74">
        <v>485</v>
      </c>
      <c r="BD60" s="75">
        <v>0</v>
      </c>
      <c r="BE60" s="74">
        <v>842</v>
      </c>
      <c r="BF60" s="74">
        <v>3710</v>
      </c>
      <c r="BG60" s="74">
        <f t="shared" si="58"/>
        <v>365552</v>
      </c>
      <c r="BH60" s="74">
        <f t="shared" si="59"/>
        <v>245182</v>
      </c>
      <c r="BI60" s="74">
        <f t="shared" si="60"/>
        <v>245182</v>
      </c>
      <c r="BJ60" s="74">
        <f t="shared" si="61"/>
        <v>0</v>
      </c>
      <c r="BK60" s="74">
        <f t="shared" si="62"/>
        <v>245182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v>0</v>
      </c>
      <c r="BP60" s="74">
        <f t="shared" si="66"/>
        <v>540880</v>
      </c>
      <c r="BQ60" s="74">
        <f t="shared" si="67"/>
        <v>157672</v>
      </c>
      <c r="BR60" s="74">
        <f t="shared" si="68"/>
        <v>32219</v>
      </c>
      <c r="BS60" s="74">
        <f t="shared" si="69"/>
        <v>0</v>
      </c>
      <c r="BT60" s="74">
        <f t="shared" si="70"/>
        <v>125453</v>
      </c>
      <c r="BU60" s="74">
        <f t="shared" si="71"/>
        <v>0</v>
      </c>
      <c r="BV60" s="74">
        <f t="shared" si="72"/>
        <v>264339</v>
      </c>
      <c r="BW60" s="74">
        <f t="shared" si="73"/>
        <v>0</v>
      </c>
      <c r="BX60" s="74">
        <f t="shared" si="74"/>
        <v>254575</v>
      </c>
      <c r="BY60" s="74">
        <f t="shared" si="75"/>
        <v>9764</v>
      </c>
      <c r="BZ60" s="74">
        <f t="shared" si="76"/>
        <v>0</v>
      </c>
      <c r="CA60" s="74">
        <f t="shared" si="77"/>
        <v>114429</v>
      </c>
      <c r="CB60" s="74">
        <f t="shared" si="78"/>
        <v>12726</v>
      </c>
      <c r="CC60" s="74">
        <f t="shared" si="79"/>
        <v>91393</v>
      </c>
      <c r="CD60" s="74">
        <f t="shared" si="80"/>
        <v>8777</v>
      </c>
      <c r="CE60" s="74">
        <f t="shared" si="81"/>
        <v>1533</v>
      </c>
      <c r="CF60" s="75">
        <v>0</v>
      </c>
      <c r="CG60" s="74">
        <f t="shared" si="82"/>
        <v>4440</v>
      </c>
      <c r="CH60" s="74">
        <f t="shared" si="83"/>
        <v>8557</v>
      </c>
      <c r="CI60" s="74">
        <f t="shared" si="84"/>
        <v>794619</v>
      </c>
    </row>
    <row r="61" spans="1:87" s="50" customFormat="1" ht="12" customHeight="1">
      <c r="A61" s="53" t="s">
        <v>281</v>
      </c>
      <c r="B61" s="54" t="s">
        <v>453</v>
      </c>
      <c r="C61" s="53" t="s">
        <v>454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728034</v>
      </c>
      <c r="M61" s="74">
        <f t="shared" si="48"/>
        <v>123520</v>
      </c>
      <c r="N61" s="74">
        <v>48173</v>
      </c>
      <c r="O61" s="74">
        <v>0</v>
      </c>
      <c r="P61" s="74">
        <v>75347</v>
      </c>
      <c r="Q61" s="74">
        <v>0</v>
      </c>
      <c r="R61" s="74">
        <f t="shared" si="49"/>
        <v>354746</v>
      </c>
      <c r="S61" s="74">
        <v>590</v>
      </c>
      <c r="T61" s="74">
        <v>353827</v>
      </c>
      <c r="U61" s="74">
        <v>329</v>
      </c>
      <c r="V61" s="74">
        <v>0</v>
      </c>
      <c r="W61" s="74">
        <f t="shared" si="50"/>
        <v>249768</v>
      </c>
      <c r="X61" s="74">
        <v>112245</v>
      </c>
      <c r="Y61" s="74">
        <v>58297</v>
      </c>
      <c r="Z61" s="74">
        <v>79226</v>
      </c>
      <c r="AA61" s="74">
        <v>0</v>
      </c>
      <c r="AB61" s="75">
        <v>0</v>
      </c>
      <c r="AC61" s="74">
        <v>0</v>
      </c>
      <c r="AD61" s="74">
        <v>0</v>
      </c>
      <c r="AE61" s="74">
        <f t="shared" si="51"/>
        <v>728034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0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v>0</v>
      </c>
      <c r="BP61" s="74">
        <f t="shared" si="66"/>
        <v>728034</v>
      </c>
      <c r="BQ61" s="74">
        <f t="shared" si="67"/>
        <v>123520</v>
      </c>
      <c r="BR61" s="74">
        <f t="shared" si="68"/>
        <v>48173</v>
      </c>
      <c r="BS61" s="74">
        <f t="shared" si="69"/>
        <v>0</v>
      </c>
      <c r="BT61" s="74">
        <f t="shared" si="70"/>
        <v>75347</v>
      </c>
      <c r="BU61" s="74">
        <f t="shared" si="71"/>
        <v>0</v>
      </c>
      <c r="BV61" s="74">
        <f t="shared" si="72"/>
        <v>354746</v>
      </c>
      <c r="BW61" s="74">
        <f t="shared" si="73"/>
        <v>590</v>
      </c>
      <c r="BX61" s="74">
        <f t="shared" si="74"/>
        <v>353827</v>
      </c>
      <c r="BY61" s="74">
        <f t="shared" si="75"/>
        <v>329</v>
      </c>
      <c r="BZ61" s="74">
        <f t="shared" si="76"/>
        <v>0</v>
      </c>
      <c r="CA61" s="74">
        <f t="shared" si="77"/>
        <v>249768</v>
      </c>
      <c r="CB61" s="74">
        <f t="shared" si="78"/>
        <v>112245</v>
      </c>
      <c r="CC61" s="74">
        <f t="shared" si="79"/>
        <v>58297</v>
      </c>
      <c r="CD61" s="74">
        <f t="shared" si="80"/>
        <v>79226</v>
      </c>
      <c r="CE61" s="74">
        <f t="shared" si="81"/>
        <v>0</v>
      </c>
      <c r="CF61" s="75">
        <v>0</v>
      </c>
      <c r="CG61" s="74">
        <f t="shared" si="82"/>
        <v>0</v>
      </c>
      <c r="CH61" s="74">
        <f t="shared" si="83"/>
        <v>0</v>
      </c>
      <c r="CI61" s="74">
        <f t="shared" si="84"/>
        <v>728034</v>
      </c>
    </row>
    <row r="62" spans="1:87" s="50" customFormat="1" ht="12" customHeight="1">
      <c r="A62" s="53" t="s">
        <v>281</v>
      </c>
      <c r="B62" s="54" t="s">
        <v>455</v>
      </c>
      <c r="C62" s="53" t="s">
        <v>456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0</v>
      </c>
      <c r="M62" s="74">
        <f t="shared" si="48"/>
        <v>0</v>
      </c>
      <c r="N62" s="74">
        <v>0</v>
      </c>
      <c r="O62" s="74">
        <v>0</v>
      </c>
      <c r="P62" s="74">
        <v>0</v>
      </c>
      <c r="Q62" s="74">
        <v>0</v>
      </c>
      <c r="R62" s="74">
        <f t="shared" si="49"/>
        <v>0</v>
      </c>
      <c r="S62" s="74">
        <v>0</v>
      </c>
      <c r="T62" s="74">
        <v>0</v>
      </c>
      <c r="U62" s="74">
        <v>0</v>
      </c>
      <c r="V62" s="74">
        <v>0</v>
      </c>
      <c r="W62" s="74">
        <f t="shared" si="50"/>
        <v>0</v>
      </c>
      <c r="X62" s="74">
        <v>0</v>
      </c>
      <c r="Y62" s="74">
        <v>0</v>
      </c>
      <c r="Z62" s="74">
        <v>0</v>
      </c>
      <c r="AA62" s="74">
        <v>0</v>
      </c>
      <c r="AB62" s="75">
        <v>0</v>
      </c>
      <c r="AC62" s="74">
        <v>0</v>
      </c>
      <c r="AD62" s="74">
        <v>0</v>
      </c>
      <c r="AE62" s="74">
        <f t="shared" si="51"/>
        <v>0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296019</v>
      </c>
      <c r="AO62" s="74">
        <f t="shared" si="55"/>
        <v>57858</v>
      </c>
      <c r="AP62" s="74">
        <v>57858</v>
      </c>
      <c r="AQ62" s="74">
        <v>0</v>
      </c>
      <c r="AR62" s="74">
        <v>0</v>
      </c>
      <c r="AS62" s="74">
        <v>0</v>
      </c>
      <c r="AT62" s="74">
        <f t="shared" si="56"/>
        <v>155644</v>
      </c>
      <c r="AU62" s="74">
        <v>0</v>
      </c>
      <c r="AV62" s="74">
        <v>155644</v>
      </c>
      <c r="AW62" s="74">
        <v>0</v>
      </c>
      <c r="AX62" s="74">
        <v>0</v>
      </c>
      <c r="AY62" s="74">
        <f t="shared" si="57"/>
        <v>82517</v>
      </c>
      <c r="AZ62" s="74">
        <v>0</v>
      </c>
      <c r="BA62" s="74">
        <v>82517</v>
      </c>
      <c r="BB62" s="74">
        <v>0</v>
      </c>
      <c r="BC62" s="74">
        <v>0</v>
      </c>
      <c r="BD62" s="75">
        <v>0</v>
      </c>
      <c r="BE62" s="74">
        <v>0</v>
      </c>
      <c r="BF62" s="74">
        <v>67990</v>
      </c>
      <c r="BG62" s="74">
        <f t="shared" si="58"/>
        <v>364009</v>
      </c>
      <c r="BH62" s="74">
        <f t="shared" si="59"/>
        <v>0</v>
      </c>
      <c r="BI62" s="74">
        <f t="shared" si="60"/>
        <v>0</v>
      </c>
      <c r="BJ62" s="74">
        <f t="shared" si="61"/>
        <v>0</v>
      </c>
      <c r="BK62" s="74">
        <f t="shared" si="62"/>
        <v>0</v>
      </c>
      <c r="BL62" s="74">
        <f t="shared" si="63"/>
        <v>0</v>
      </c>
      <c r="BM62" s="74">
        <f t="shared" si="64"/>
        <v>0</v>
      </c>
      <c r="BN62" s="74">
        <f t="shared" si="65"/>
        <v>0</v>
      </c>
      <c r="BO62" s="75">
        <v>0</v>
      </c>
      <c r="BP62" s="74">
        <f t="shared" si="66"/>
        <v>296019</v>
      </c>
      <c r="BQ62" s="74">
        <f t="shared" si="67"/>
        <v>57858</v>
      </c>
      <c r="BR62" s="74">
        <f t="shared" si="68"/>
        <v>57858</v>
      </c>
      <c r="BS62" s="74">
        <f t="shared" si="69"/>
        <v>0</v>
      </c>
      <c r="BT62" s="74">
        <f t="shared" si="70"/>
        <v>0</v>
      </c>
      <c r="BU62" s="74">
        <f t="shared" si="71"/>
        <v>0</v>
      </c>
      <c r="BV62" s="74">
        <f t="shared" si="72"/>
        <v>155644</v>
      </c>
      <c r="BW62" s="74">
        <f t="shared" si="73"/>
        <v>0</v>
      </c>
      <c r="BX62" s="74">
        <f t="shared" si="74"/>
        <v>155644</v>
      </c>
      <c r="BY62" s="74">
        <f t="shared" si="75"/>
        <v>0</v>
      </c>
      <c r="BZ62" s="74">
        <f t="shared" si="76"/>
        <v>0</v>
      </c>
      <c r="CA62" s="74">
        <f t="shared" si="77"/>
        <v>82517</v>
      </c>
      <c r="CB62" s="74">
        <f t="shared" si="78"/>
        <v>0</v>
      </c>
      <c r="CC62" s="74">
        <f t="shared" si="79"/>
        <v>82517</v>
      </c>
      <c r="CD62" s="74">
        <f t="shared" si="80"/>
        <v>0</v>
      </c>
      <c r="CE62" s="74">
        <f t="shared" si="81"/>
        <v>0</v>
      </c>
      <c r="CF62" s="75">
        <v>0</v>
      </c>
      <c r="CG62" s="74">
        <f t="shared" si="82"/>
        <v>0</v>
      </c>
      <c r="CH62" s="74">
        <f t="shared" si="83"/>
        <v>67990</v>
      </c>
      <c r="CI62" s="74">
        <f t="shared" si="84"/>
        <v>364009</v>
      </c>
    </row>
    <row r="63" spans="1:87" s="50" customFormat="1" ht="12" customHeight="1">
      <c r="A63" s="53" t="s">
        <v>281</v>
      </c>
      <c r="B63" s="54" t="s">
        <v>457</v>
      </c>
      <c r="C63" s="53" t="s">
        <v>458</v>
      </c>
      <c r="D63" s="74">
        <f t="shared" si="45"/>
        <v>40111</v>
      </c>
      <c r="E63" s="74">
        <f t="shared" si="46"/>
        <v>40111</v>
      </c>
      <c r="F63" s="74">
        <v>0</v>
      </c>
      <c r="G63" s="74">
        <v>25547</v>
      </c>
      <c r="H63" s="74">
        <v>14564</v>
      </c>
      <c r="I63" s="74">
        <v>0</v>
      </c>
      <c r="J63" s="74">
        <v>0</v>
      </c>
      <c r="K63" s="75">
        <v>0</v>
      </c>
      <c r="L63" s="74">
        <f t="shared" si="47"/>
        <v>862858</v>
      </c>
      <c r="M63" s="74">
        <f t="shared" si="48"/>
        <v>122912</v>
      </c>
      <c r="N63" s="74">
        <v>51390</v>
      </c>
      <c r="O63" s="74">
        <v>0</v>
      </c>
      <c r="P63" s="74">
        <v>59114</v>
      </c>
      <c r="Q63" s="74">
        <v>12408</v>
      </c>
      <c r="R63" s="74">
        <f t="shared" si="49"/>
        <v>112484</v>
      </c>
      <c r="S63" s="74">
        <v>0</v>
      </c>
      <c r="T63" s="74">
        <v>99217</v>
      </c>
      <c r="U63" s="74">
        <v>13267</v>
      </c>
      <c r="V63" s="74">
        <v>0</v>
      </c>
      <c r="W63" s="74">
        <f t="shared" si="50"/>
        <v>627462</v>
      </c>
      <c r="X63" s="74">
        <v>0</v>
      </c>
      <c r="Y63" s="74">
        <v>84073</v>
      </c>
      <c r="Z63" s="74">
        <v>5034</v>
      </c>
      <c r="AA63" s="74">
        <v>538355</v>
      </c>
      <c r="AB63" s="75">
        <v>0</v>
      </c>
      <c r="AC63" s="74">
        <v>0</v>
      </c>
      <c r="AD63" s="74">
        <v>0</v>
      </c>
      <c r="AE63" s="74">
        <f t="shared" si="51"/>
        <v>902969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0</v>
      </c>
      <c r="AO63" s="74">
        <f t="shared" si="55"/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0</v>
      </c>
      <c r="BE63" s="74">
        <v>0</v>
      </c>
      <c r="BF63" s="74">
        <v>0</v>
      </c>
      <c r="BG63" s="74">
        <f t="shared" si="58"/>
        <v>0</v>
      </c>
      <c r="BH63" s="74">
        <f t="shared" si="59"/>
        <v>40111</v>
      </c>
      <c r="BI63" s="74">
        <f t="shared" si="60"/>
        <v>40111</v>
      </c>
      <c r="BJ63" s="74">
        <f t="shared" si="61"/>
        <v>0</v>
      </c>
      <c r="BK63" s="74">
        <f t="shared" si="62"/>
        <v>25547</v>
      </c>
      <c r="BL63" s="74">
        <f t="shared" si="63"/>
        <v>14564</v>
      </c>
      <c r="BM63" s="74">
        <f t="shared" si="64"/>
        <v>0</v>
      </c>
      <c r="BN63" s="74">
        <f t="shared" si="65"/>
        <v>0</v>
      </c>
      <c r="BO63" s="75">
        <v>0</v>
      </c>
      <c r="BP63" s="74">
        <f t="shared" si="66"/>
        <v>862858</v>
      </c>
      <c r="BQ63" s="74">
        <f t="shared" si="67"/>
        <v>122912</v>
      </c>
      <c r="BR63" s="74">
        <f t="shared" si="68"/>
        <v>51390</v>
      </c>
      <c r="BS63" s="74">
        <f t="shared" si="69"/>
        <v>0</v>
      </c>
      <c r="BT63" s="74">
        <f t="shared" si="70"/>
        <v>59114</v>
      </c>
      <c r="BU63" s="74">
        <f t="shared" si="71"/>
        <v>12408</v>
      </c>
      <c r="BV63" s="74">
        <f t="shared" si="72"/>
        <v>112484</v>
      </c>
      <c r="BW63" s="74">
        <f t="shared" si="73"/>
        <v>0</v>
      </c>
      <c r="BX63" s="74">
        <f t="shared" si="74"/>
        <v>99217</v>
      </c>
      <c r="BY63" s="74">
        <f t="shared" si="75"/>
        <v>13267</v>
      </c>
      <c r="BZ63" s="74">
        <f t="shared" si="76"/>
        <v>0</v>
      </c>
      <c r="CA63" s="74">
        <f t="shared" si="77"/>
        <v>627462</v>
      </c>
      <c r="CB63" s="74">
        <f t="shared" si="78"/>
        <v>0</v>
      </c>
      <c r="CC63" s="74">
        <f t="shared" si="79"/>
        <v>84073</v>
      </c>
      <c r="CD63" s="74">
        <f t="shared" si="80"/>
        <v>5034</v>
      </c>
      <c r="CE63" s="74">
        <f t="shared" si="81"/>
        <v>538355</v>
      </c>
      <c r="CF63" s="75">
        <v>0</v>
      </c>
      <c r="CG63" s="74">
        <f t="shared" si="82"/>
        <v>0</v>
      </c>
      <c r="CH63" s="74">
        <f t="shared" si="83"/>
        <v>0</v>
      </c>
      <c r="CI63" s="74">
        <f t="shared" si="84"/>
        <v>902969</v>
      </c>
    </row>
    <row r="64" spans="1:87" s="50" customFormat="1" ht="12" customHeight="1">
      <c r="A64" s="53" t="s">
        <v>281</v>
      </c>
      <c r="B64" s="54" t="s">
        <v>459</v>
      </c>
      <c r="C64" s="53" t="s">
        <v>460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1016304</v>
      </c>
      <c r="M64" s="74">
        <f t="shared" si="48"/>
        <v>52034</v>
      </c>
      <c r="N64" s="74">
        <v>52034</v>
      </c>
      <c r="O64" s="74">
        <v>0</v>
      </c>
      <c r="P64" s="74">
        <v>0</v>
      </c>
      <c r="Q64" s="74">
        <v>0</v>
      </c>
      <c r="R64" s="74">
        <f t="shared" si="49"/>
        <v>181183</v>
      </c>
      <c r="S64" s="74">
        <v>0</v>
      </c>
      <c r="T64" s="74">
        <v>181183</v>
      </c>
      <c r="U64" s="74">
        <v>0</v>
      </c>
      <c r="V64" s="74">
        <v>0</v>
      </c>
      <c r="W64" s="74">
        <f t="shared" si="50"/>
        <v>783087</v>
      </c>
      <c r="X64" s="74">
        <v>0</v>
      </c>
      <c r="Y64" s="74">
        <v>513325</v>
      </c>
      <c r="Z64" s="74">
        <v>269762</v>
      </c>
      <c r="AA64" s="74">
        <v>0</v>
      </c>
      <c r="AB64" s="75">
        <v>0</v>
      </c>
      <c r="AC64" s="74">
        <v>0</v>
      </c>
      <c r="AD64" s="74">
        <v>1301435</v>
      </c>
      <c r="AE64" s="74">
        <f t="shared" si="51"/>
        <v>2317739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119033</v>
      </c>
      <c r="AO64" s="74">
        <f t="shared" si="55"/>
        <v>42248</v>
      </c>
      <c r="AP64" s="74">
        <v>25101</v>
      </c>
      <c r="AQ64" s="74">
        <v>0</v>
      </c>
      <c r="AR64" s="74">
        <v>17147</v>
      </c>
      <c r="AS64" s="74">
        <v>0</v>
      </c>
      <c r="AT64" s="74">
        <f t="shared" si="56"/>
        <v>71598</v>
      </c>
      <c r="AU64" s="74">
        <v>0</v>
      </c>
      <c r="AV64" s="74">
        <v>71598</v>
      </c>
      <c r="AW64" s="74">
        <v>0</v>
      </c>
      <c r="AX64" s="74">
        <v>0</v>
      </c>
      <c r="AY64" s="74">
        <f t="shared" si="57"/>
        <v>5187</v>
      </c>
      <c r="AZ64" s="74">
        <v>0</v>
      </c>
      <c r="BA64" s="74">
        <v>5187</v>
      </c>
      <c r="BB64" s="74">
        <v>0</v>
      </c>
      <c r="BC64" s="74">
        <v>0</v>
      </c>
      <c r="BD64" s="75">
        <v>0</v>
      </c>
      <c r="BE64" s="74">
        <v>0</v>
      </c>
      <c r="BF64" s="74">
        <v>58748</v>
      </c>
      <c r="BG64" s="74">
        <f t="shared" si="58"/>
        <v>177781</v>
      </c>
      <c r="BH64" s="74">
        <f t="shared" si="59"/>
        <v>0</v>
      </c>
      <c r="BI64" s="74">
        <f t="shared" si="60"/>
        <v>0</v>
      </c>
      <c r="BJ64" s="74">
        <f t="shared" si="61"/>
        <v>0</v>
      </c>
      <c r="BK64" s="74">
        <f t="shared" si="62"/>
        <v>0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v>0</v>
      </c>
      <c r="BP64" s="74">
        <f t="shared" si="66"/>
        <v>1135337</v>
      </c>
      <c r="BQ64" s="74">
        <f t="shared" si="67"/>
        <v>94282</v>
      </c>
      <c r="BR64" s="74">
        <f t="shared" si="68"/>
        <v>77135</v>
      </c>
      <c r="BS64" s="74">
        <f t="shared" si="69"/>
        <v>0</v>
      </c>
      <c r="BT64" s="74">
        <f t="shared" si="70"/>
        <v>17147</v>
      </c>
      <c r="BU64" s="74">
        <f t="shared" si="71"/>
        <v>0</v>
      </c>
      <c r="BV64" s="74">
        <f t="shared" si="72"/>
        <v>252781</v>
      </c>
      <c r="BW64" s="74">
        <f t="shared" si="73"/>
        <v>0</v>
      </c>
      <c r="BX64" s="74">
        <f t="shared" si="74"/>
        <v>252781</v>
      </c>
      <c r="BY64" s="74">
        <f t="shared" si="75"/>
        <v>0</v>
      </c>
      <c r="BZ64" s="74">
        <f t="shared" si="76"/>
        <v>0</v>
      </c>
      <c r="CA64" s="74">
        <f t="shared" si="77"/>
        <v>788274</v>
      </c>
      <c r="CB64" s="74">
        <f t="shared" si="78"/>
        <v>0</v>
      </c>
      <c r="CC64" s="74">
        <f t="shared" si="79"/>
        <v>518512</v>
      </c>
      <c r="CD64" s="74">
        <f t="shared" si="80"/>
        <v>269762</v>
      </c>
      <c r="CE64" s="74">
        <f t="shared" si="81"/>
        <v>0</v>
      </c>
      <c r="CF64" s="75">
        <v>0</v>
      </c>
      <c r="CG64" s="74">
        <f t="shared" si="82"/>
        <v>0</v>
      </c>
      <c r="CH64" s="74">
        <f t="shared" si="83"/>
        <v>1360183</v>
      </c>
      <c r="CI64" s="74">
        <f t="shared" si="84"/>
        <v>2495520</v>
      </c>
    </row>
    <row r="65" spans="1:87" s="50" customFormat="1" ht="12" customHeight="1">
      <c r="A65" s="53" t="s">
        <v>281</v>
      </c>
      <c r="B65" s="54" t="s">
        <v>461</v>
      </c>
      <c r="C65" s="53" t="s">
        <v>462</v>
      </c>
      <c r="D65" s="74">
        <f t="shared" si="45"/>
        <v>189489</v>
      </c>
      <c r="E65" s="74">
        <f t="shared" si="46"/>
        <v>189489</v>
      </c>
      <c r="F65" s="74">
        <v>0</v>
      </c>
      <c r="G65" s="74">
        <v>189489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454576</v>
      </c>
      <c r="M65" s="74">
        <f t="shared" si="48"/>
        <v>101291</v>
      </c>
      <c r="N65" s="74">
        <v>101291</v>
      </c>
      <c r="O65" s="74">
        <v>0</v>
      </c>
      <c r="P65" s="74">
        <v>0</v>
      </c>
      <c r="Q65" s="74">
        <v>0</v>
      </c>
      <c r="R65" s="74">
        <f t="shared" si="49"/>
        <v>124984</v>
      </c>
      <c r="S65" s="74">
        <v>231</v>
      </c>
      <c r="T65" s="74">
        <v>124753</v>
      </c>
      <c r="U65" s="74">
        <v>0</v>
      </c>
      <c r="V65" s="74">
        <v>0</v>
      </c>
      <c r="W65" s="74">
        <f t="shared" si="50"/>
        <v>228301</v>
      </c>
      <c r="X65" s="74">
        <v>127080</v>
      </c>
      <c r="Y65" s="74">
        <v>50433</v>
      </c>
      <c r="Z65" s="74">
        <v>50788</v>
      </c>
      <c r="AA65" s="74">
        <v>0</v>
      </c>
      <c r="AB65" s="75">
        <v>0</v>
      </c>
      <c r="AC65" s="74">
        <v>0</v>
      </c>
      <c r="AD65" s="74">
        <v>0</v>
      </c>
      <c r="AE65" s="74">
        <f t="shared" si="51"/>
        <v>644065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0</v>
      </c>
      <c r="AO65" s="74">
        <f t="shared" si="55"/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0</v>
      </c>
      <c r="BE65" s="74">
        <v>0</v>
      </c>
      <c r="BF65" s="74">
        <v>0</v>
      </c>
      <c r="BG65" s="74">
        <f t="shared" si="58"/>
        <v>0</v>
      </c>
      <c r="BH65" s="74">
        <f t="shared" si="59"/>
        <v>189489</v>
      </c>
      <c r="BI65" s="74">
        <f t="shared" si="60"/>
        <v>189489</v>
      </c>
      <c r="BJ65" s="74">
        <f t="shared" si="61"/>
        <v>0</v>
      </c>
      <c r="BK65" s="74">
        <f t="shared" si="62"/>
        <v>189489</v>
      </c>
      <c r="BL65" s="74">
        <f t="shared" si="63"/>
        <v>0</v>
      </c>
      <c r="BM65" s="74">
        <f t="shared" si="64"/>
        <v>0</v>
      </c>
      <c r="BN65" s="74">
        <f t="shared" si="65"/>
        <v>0</v>
      </c>
      <c r="BO65" s="75">
        <v>0</v>
      </c>
      <c r="BP65" s="74">
        <f t="shared" si="66"/>
        <v>454576</v>
      </c>
      <c r="BQ65" s="74">
        <f t="shared" si="67"/>
        <v>101291</v>
      </c>
      <c r="BR65" s="74">
        <f t="shared" si="68"/>
        <v>101291</v>
      </c>
      <c r="BS65" s="74">
        <f t="shared" si="69"/>
        <v>0</v>
      </c>
      <c r="BT65" s="74">
        <f t="shared" si="70"/>
        <v>0</v>
      </c>
      <c r="BU65" s="74">
        <f t="shared" si="71"/>
        <v>0</v>
      </c>
      <c r="BV65" s="74">
        <f t="shared" si="72"/>
        <v>124984</v>
      </c>
      <c r="BW65" s="74">
        <f t="shared" si="73"/>
        <v>231</v>
      </c>
      <c r="BX65" s="74">
        <f t="shared" si="74"/>
        <v>124753</v>
      </c>
      <c r="BY65" s="74">
        <f t="shared" si="75"/>
        <v>0</v>
      </c>
      <c r="BZ65" s="74">
        <f t="shared" si="76"/>
        <v>0</v>
      </c>
      <c r="CA65" s="74">
        <f t="shared" si="77"/>
        <v>228301</v>
      </c>
      <c r="CB65" s="74">
        <f t="shared" si="78"/>
        <v>127080</v>
      </c>
      <c r="CC65" s="74">
        <f t="shared" si="79"/>
        <v>50433</v>
      </c>
      <c r="CD65" s="74">
        <f t="shared" si="80"/>
        <v>50788</v>
      </c>
      <c r="CE65" s="74">
        <f t="shared" si="81"/>
        <v>0</v>
      </c>
      <c r="CF65" s="75">
        <v>0</v>
      </c>
      <c r="CG65" s="74">
        <f t="shared" si="82"/>
        <v>0</v>
      </c>
      <c r="CH65" s="74">
        <f t="shared" si="83"/>
        <v>0</v>
      </c>
      <c r="CI65" s="74">
        <f t="shared" si="84"/>
        <v>644065</v>
      </c>
    </row>
    <row r="66" spans="1:87" s="50" customFormat="1" ht="12" customHeight="1">
      <c r="A66" s="53" t="s">
        <v>281</v>
      </c>
      <c r="B66" s="54" t="s">
        <v>463</v>
      </c>
      <c r="C66" s="53" t="s">
        <v>464</v>
      </c>
      <c r="D66" s="74">
        <f t="shared" si="45"/>
        <v>520910</v>
      </c>
      <c r="E66" s="74">
        <f t="shared" si="46"/>
        <v>502965</v>
      </c>
      <c r="F66" s="74">
        <v>0</v>
      </c>
      <c r="G66" s="74">
        <v>501600</v>
      </c>
      <c r="H66" s="74">
        <v>0</v>
      </c>
      <c r="I66" s="74">
        <v>1365</v>
      </c>
      <c r="J66" s="74">
        <v>17945</v>
      </c>
      <c r="K66" s="75">
        <v>0</v>
      </c>
      <c r="L66" s="74">
        <f t="shared" si="47"/>
        <v>2112500</v>
      </c>
      <c r="M66" s="74">
        <f t="shared" si="48"/>
        <v>112548</v>
      </c>
      <c r="N66" s="74">
        <v>112548</v>
      </c>
      <c r="O66" s="74">
        <v>0</v>
      </c>
      <c r="P66" s="74">
        <v>0</v>
      </c>
      <c r="Q66" s="74">
        <v>0</v>
      </c>
      <c r="R66" s="74">
        <f t="shared" si="49"/>
        <v>261654</v>
      </c>
      <c r="S66" s="74">
        <v>0</v>
      </c>
      <c r="T66" s="74">
        <v>261654</v>
      </c>
      <c r="U66" s="74">
        <v>0</v>
      </c>
      <c r="V66" s="74">
        <v>0</v>
      </c>
      <c r="W66" s="74">
        <f t="shared" si="50"/>
        <v>1738298</v>
      </c>
      <c r="X66" s="74">
        <v>0</v>
      </c>
      <c r="Y66" s="74">
        <v>1366192</v>
      </c>
      <c r="Z66" s="74">
        <v>348244</v>
      </c>
      <c r="AA66" s="74">
        <v>23862</v>
      </c>
      <c r="AB66" s="75">
        <v>0</v>
      </c>
      <c r="AC66" s="74">
        <v>0</v>
      </c>
      <c r="AD66" s="74">
        <v>184989</v>
      </c>
      <c r="AE66" s="74">
        <f t="shared" si="51"/>
        <v>2818399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0</v>
      </c>
      <c r="AO66" s="74">
        <f t="shared" si="55"/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f t="shared" si="56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f t="shared" si="57"/>
        <v>0</v>
      </c>
      <c r="AZ66" s="74">
        <v>0</v>
      </c>
      <c r="BA66" s="74">
        <v>0</v>
      </c>
      <c r="BB66" s="74">
        <v>0</v>
      </c>
      <c r="BC66" s="74">
        <v>0</v>
      </c>
      <c r="BD66" s="75">
        <v>0</v>
      </c>
      <c r="BE66" s="74">
        <v>0</v>
      </c>
      <c r="BF66" s="74">
        <v>0</v>
      </c>
      <c r="BG66" s="74">
        <f t="shared" si="58"/>
        <v>0</v>
      </c>
      <c r="BH66" s="74">
        <f t="shared" si="59"/>
        <v>520910</v>
      </c>
      <c r="BI66" s="74">
        <f t="shared" si="60"/>
        <v>502965</v>
      </c>
      <c r="BJ66" s="74">
        <f t="shared" si="61"/>
        <v>0</v>
      </c>
      <c r="BK66" s="74">
        <f t="shared" si="62"/>
        <v>501600</v>
      </c>
      <c r="BL66" s="74">
        <f t="shared" si="63"/>
        <v>0</v>
      </c>
      <c r="BM66" s="74">
        <f t="shared" si="64"/>
        <v>1365</v>
      </c>
      <c r="BN66" s="74">
        <f t="shared" si="65"/>
        <v>17945</v>
      </c>
      <c r="BO66" s="75">
        <v>0</v>
      </c>
      <c r="BP66" s="74">
        <f t="shared" si="66"/>
        <v>2112500</v>
      </c>
      <c r="BQ66" s="74">
        <f t="shared" si="67"/>
        <v>112548</v>
      </c>
      <c r="BR66" s="74">
        <f t="shared" si="68"/>
        <v>112548</v>
      </c>
      <c r="BS66" s="74">
        <f t="shared" si="69"/>
        <v>0</v>
      </c>
      <c r="BT66" s="74">
        <f t="shared" si="70"/>
        <v>0</v>
      </c>
      <c r="BU66" s="74">
        <f t="shared" si="71"/>
        <v>0</v>
      </c>
      <c r="BV66" s="74">
        <f t="shared" si="72"/>
        <v>261654</v>
      </c>
      <c r="BW66" s="74">
        <f t="shared" si="73"/>
        <v>0</v>
      </c>
      <c r="BX66" s="74">
        <f t="shared" si="74"/>
        <v>261654</v>
      </c>
      <c r="BY66" s="74">
        <f t="shared" si="75"/>
        <v>0</v>
      </c>
      <c r="BZ66" s="74">
        <f t="shared" si="76"/>
        <v>0</v>
      </c>
      <c r="CA66" s="74">
        <f t="shared" si="77"/>
        <v>1738298</v>
      </c>
      <c r="CB66" s="74">
        <f t="shared" si="78"/>
        <v>0</v>
      </c>
      <c r="CC66" s="74">
        <f t="shared" si="79"/>
        <v>1366192</v>
      </c>
      <c r="CD66" s="74">
        <f t="shared" si="80"/>
        <v>348244</v>
      </c>
      <c r="CE66" s="74">
        <f t="shared" si="81"/>
        <v>23862</v>
      </c>
      <c r="CF66" s="75">
        <v>0</v>
      </c>
      <c r="CG66" s="74">
        <f t="shared" si="82"/>
        <v>0</v>
      </c>
      <c r="CH66" s="74">
        <f t="shared" si="83"/>
        <v>184989</v>
      </c>
      <c r="CI66" s="74">
        <f t="shared" si="84"/>
        <v>2818399</v>
      </c>
    </row>
    <row r="67" spans="1:87" s="50" customFormat="1" ht="12" customHeight="1">
      <c r="A67" s="53" t="s">
        <v>281</v>
      </c>
      <c r="B67" s="54" t="s">
        <v>465</v>
      </c>
      <c r="C67" s="53" t="s">
        <v>466</v>
      </c>
      <c r="D67" s="74">
        <f t="shared" si="45"/>
        <v>0</v>
      </c>
      <c r="E67" s="74">
        <f t="shared" si="46"/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503080</v>
      </c>
      <c r="M67" s="74">
        <f t="shared" si="48"/>
        <v>72568</v>
      </c>
      <c r="N67" s="74">
        <v>72568</v>
      </c>
      <c r="O67" s="74">
        <v>0</v>
      </c>
      <c r="P67" s="74">
        <v>0</v>
      </c>
      <c r="Q67" s="74">
        <v>0</v>
      </c>
      <c r="R67" s="74">
        <f t="shared" si="49"/>
        <v>109647</v>
      </c>
      <c r="S67" s="74">
        <v>0</v>
      </c>
      <c r="T67" s="74">
        <v>109647</v>
      </c>
      <c r="U67" s="74">
        <v>0</v>
      </c>
      <c r="V67" s="74">
        <v>0</v>
      </c>
      <c r="W67" s="74">
        <f t="shared" si="50"/>
        <v>320865</v>
      </c>
      <c r="X67" s="74">
        <v>0</v>
      </c>
      <c r="Y67" s="74">
        <v>199595</v>
      </c>
      <c r="Z67" s="74">
        <v>121270</v>
      </c>
      <c r="AA67" s="74">
        <v>0</v>
      </c>
      <c r="AB67" s="75">
        <v>0</v>
      </c>
      <c r="AC67" s="74">
        <v>0</v>
      </c>
      <c r="AD67" s="74">
        <v>0</v>
      </c>
      <c r="AE67" s="74">
        <f t="shared" si="51"/>
        <v>503080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0</v>
      </c>
      <c r="AN67" s="74">
        <f t="shared" si="54"/>
        <v>0</v>
      </c>
      <c r="AO67" s="74">
        <f t="shared" si="55"/>
        <v>0</v>
      </c>
      <c r="AP67" s="74">
        <v>0</v>
      </c>
      <c r="AQ67" s="74">
        <v>0</v>
      </c>
      <c r="AR67" s="74">
        <v>0</v>
      </c>
      <c r="AS67" s="74">
        <v>0</v>
      </c>
      <c r="AT67" s="74">
        <f t="shared" si="56"/>
        <v>0</v>
      </c>
      <c r="AU67" s="74">
        <v>0</v>
      </c>
      <c r="AV67" s="74">
        <v>0</v>
      </c>
      <c r="AW67" s="74">
        <v>0</v>
      </c>
      <c r="AX67" s="74">
        <v>0</v>
      </c>
      <c r="AY67" s="74">
        <f t="shared" si="57"/>
        <v>0</v>
      </c>
      <c r="AZ67" s="74">
        <v>0</v>
      </c>
      <c r="BA67" s="74">
        <v>0</v>
      </c>
      <c r="BB67" s="74">
        <v>0</v>
      </c>
      <c r="BC67" s="74">
        <v>0</v>
      </c>
      <c r="BD67" s="75">
        <v>0</v>
      </c>
      <c r="BE67" s="74">
        <v>0</v>
      </c>
      <c r="BF67" s="74">
        <v>0</v>
      </c>
      <c r="BG67" s="74">
        <f t="shared" si="58"/>
        <v>0</v>
      </c>
      <c r="BH67" s="74">
        <f t="shared" si="59"/>
        <v>0</v>
      </c>
      <c r="BI67" s="74">
        <f t="shared" si="60"/>
        <v>0</v>
      </c>
      <c r="BJ67" s="74">
        <f t="shared" si="61"/>
        <v>0</v>
      </c>
      <c r="BK67" s="74">
        <f t="shared" si="62"/>
        <v>0</v>
      </c>
      <c r="BL67" s="74">
        <f t="shared" si="63"/>
        <v>0</v>
      </c>
      <c r="BM67" s="74">
        <f t="shared" si="64"/>
        <v>0</v>
      </c>
      <c r="BN67" s="74">
        <f t="shared" si="65"/>
        <v>0</v>
      </c>
      <c r="BO67" s="75">
        <v>0</v>
      </c>
      <c r="BP67" s="74">
        <f t="shared" si="66"/>
        <v>503080</v>
      </c>
      <c r="BQ67" s="74">
        <f t="shared" si="67"/>
        <v>72568</v>
      </c>
      <c r="BR67" s="74">
        <f t="shared" si="68"/>
        <v>72568</v>
      </c>
      <c r="BS67" s="74">
        <f t="shared" si="69"/>
        <v>0</v>
      </c>
      <c r="BT67" s="74">
        <f t="shared" si="70"/>
        <v>0</v>
      </c>
      <c r="BU67" s="74">
        <f t="shared" si="71"/>
        <v>0</v>
      </c>
      <c r="BV67" s="74">
        <f t="shared" si="72"/>
        <v>109647</v>
      </c>
      <c r="BW67" s="74">
        <f t="shared" si="73"/>
        <v>0</v>
      </c>
      <c r="BX67" s="74">
        <f t="shared" si="74"/>
        <v>109647</v>
      </c>
      <c r="BY67" s="74">
        <f t="shared" si="75"/>
        <v>0</v>
      </c>
      <c r="BZ67" s="74">
        <f t="shared" si="76"/>
        <v>0</v>
      </c>
      <c r="CA67" s="74">
        <f t="shared" si="77"/>
        <v>320865</v>
      </c>
      <c r="CB67" s="74">
        <f t="shared" si="78"/>
        <v>0</v>
      </c>
      <c r="CC67" s="74">
        <f t="shared" si="79"/>
        <v>199595</v>
      </c>
      <c r="CD67" s="74">
        <f t="shared" si="80"/>
        <v>121270</v>
      </c>
      <c r="CE67" s="74">
        <f t="shared" si="81"/>
        <v>0</v>
      </c>
      <c r="CF67" s="75">
        <v>0</v>
      </c>
      <c r="CG67" s="74">
        <f t="shared" si="82"/>
        <v>0</v>
      </c>
      <c r="CH67" s="74">
        <f t="shared" si="83"/>
        <v>0</v>
      </c>
      <c r="CI67" s="74">
        <f t="shared" si="84"/>
        <v>503080</v>
      </c>
    </row>
    <row r="68" spans="1:87" s="50" customFormat="1" ht="12" customHeight="1">
      <c r="A68" s="53" t="s">
        <v>281</v>
      </c>
      <c r="B68" s="54" t="s">
        <v>467</v>
      </c>
      <c r="C68" s="53" t="s">
        <v>468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  <c r="L68" s="74">
        <f t="shared" si="47"/>
        <v>571598</v>
      </c>
      <c r="M68" s="74">
        <f t="shared" si="48"/>
        <v>142509</v>
      </c>
      <c r="N68" s="74">
        <v>85329</v>
      </c>
      <c r="O68" s="74">
        <v>0</v>
      </c>
      <c r="P68" s="74">
        <v>57180</v>
      </c>
      <c r="Q68" s="74">
        <v>0</v>
      </c>
      <c r="R68" s="74">
        <f t="shared" si="49"/>
        <v>319651</v>
      </c>
      <c r="S68" s="74">
        <v>0</v>
      </c>
      <c r="T68" s="74">
        <v>319651</v>
      </c>
      <c r="U68" s="74">
        <v>0</v>
      </c>
      <c r="V68" s="74">
        <v>0</v>
      </c>
      <c r="W68" s="74">
        <f t="shared" si="50"/>
        <v>109438</v>
      </c>
      <c r="X68" s="74">
        <v>0</v>
      </c>
      <c r="Y68" s="74">
        <v>0</v>
      </c>
      <c r="Z68" s="74">
        <v>109438</v>
      </c>
      <c r="AA68" s="74">
        <v>0</v>
      </c>
      <c r="AB68" s="75">
        <v>0</v>
      </c>
      <c r="AC68" s="74">
        <v>0</v>
      </c>
      <c r="AD68" s="74">
        <v>0</v>
      </c>
      <c r="AE68" s="74">
        <f t="shared" si="51"/>
        <v>571598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0</v>
      </c>
      <c r="AO68" s="74">
        <f t="shared" si="55"/>
        <v>0</v>
      </c>
      <c r="AP68" s="74">
        <v>0</v>
      </c>
      <c r="AQ68" s="74">
        <v>0</v>
      </c>
      <c r="AR68" s="74">
        <v>0</v>
      </c>
      <c r="AS68" s="74">
        <v>0</v>
      </c>
      <c r="AT68" s="74">
        <f t="shared" si="56"/>
        <v>0</v>
      </c>
      <c r="AU68" s="74">
        <v>0</v>
      </c>
      <c r="AV68" s="74">
        <v>0</v>
      </c>
      <c r="AW68" s="74">
        <v>0</v>
      </c>
      <c r="AX68" s="74">
        <v>0</v>
      </c>
      <c r="AY68" s="74">
        <f t="shared" si="57"/>
        <v>0</v>
      </c>
      <c r="AZ68" s="74">
        <v>0</v>
      </c>
      <c r="BA68" s="74">
        <v>0</v>
      </c>
      <c r="BB68" s="74">
        <v>0</v>
      </c>
      <c r="BC68" s="74">
        <v>0</v>
      </c>
      <c r="BD68" s="75">
        <v>0</v>
      </c>
      <c r="BE68" s="74">
        <v>0</v>
      </c>
      <c r="BF68" s="74">
        <v>0</v>
      </c>
      <c r="BG68" s="74">
        <f t="shared" si="58"/>
        <v>0</v>
      </c>
      <c r="BH68" s="74">
        <f t="shared" si="59"/>
        <v>0</v>
      </c>
      <c r="BI68" s="74">
        <f t="shared" si="60"/>
        <v>0</v>
      </c>
      <c r="BJ68" s="74">
        <f t="shared" si="61"/>
        <v>0</v>
      </c>
      <c r="BK68" s="74">
        <f t="shared" si="62"/>
        <v>0</v>
      </c>
      <c r="BL68" s="74">
        <f t="shared" si="63"/>
        <v>0</v>
      </c>
      <c r="BM68" s="74">
        <f t="shared" si="64"/>
        <v>0</v>
      </c>
      <c r="BN68" s="74">
        <f t="shared" si="65"/>
        <v>0</v>
      </c>
      <c r="BO68" s="75">
        <v>0</v>
      </c>
      <c r="BP68" s="74">
        <f t="shared" si="66"/>
        <v>571598</v>
      </c>
      <c r="BQ68" s="74">
        <f t="shared" si="67"/>
        <v>142509</v>
      </c>
      <c r="BR68" s="74">
        <f t="shared" si="68"/>
        <v>85329</v>
      </c>
      <c r="BS68" s="74">
        <f t="shared" si="69"/>
        <v>0</v>
      </c>
      <c r="BT68" s="74">
        <f t="shared" si="70"/>
        <v>57180</v>
      </c>
      <c r="BU68" s="74">
        <f t="shared" si="71"/>
        <v>0</v>
      </c>
      <c r="BV68" s="74">
        <f t="shared" si="72"/>
        <v>319651</v>
      </c>
      <c r="BW68" s="74">
        <f t="shared" si="73"/>
        <v>0</v>
      </c>
      <c r="BX68" s="74">
        <f t="shared" si="74"/>
        <v>319651</v>
      </c>
      <c r="BY68" s="74">
        <f t="shared" si="75"/>
        <v>0</v>
      </c>
      <c r="BZ68" s="74">
        <f t="shared" si="76"/>
        <v>0</v>
      </c>
      <c r="CA68" s="74">
        <f t="shared" si="77"/>
        <v>109438</v>
      </c>
      <c r="CB68" s="74">
        <f t="shared" si="78"/>
        <v>0</v>
      </c>
      <c r="CC68" s="74">
        <f t="shared" si="79"/>
        <v>0</v>
      </c>
      <c r="CD68" s="74">
        <f t="shared" si="80"/>
        <v>109438</v>
      </c>
      <c r="CE68" s="74">
        <f t="shared" si="81"/>
        <v>0</v>
      </c>
      <c r="CF68" s="75">
        <v>0</v>
      </c>
      <c r="CG68" s="74">
        <f t="shared" si="82"/>
        <v>0</v>
      </c>
      <c r="CH68" s="74">
        <f t="shared" si="83"/>
        <v>0</v>
      </c>
      <c r="CI68" s="74">
        <f t="shared" si="84"/>
        <v>571598</v>
      </c>
    </row>
    <row r="69" spans="1:87" s="50" customFormat="1" ht="12" customHeight="1">
      <c r="A69" s="53" t="s">
        <v>281</v>
      </c>
      <c r="B69" s="54" t="s">
        <v>469</v>
      </c>
      <c r="C69" s="53" t="s">
        <v>470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0</v>
      </c>
      <c r="L69" s="74">
        <f t="shared" si="47"/>
        <v>445133</v>
      </c>
      <c r="M69" s="74">
        <f t="shared" si="48"/>
        <v>103764</v>
      </c>
      <c r="N69" s="74">
        <v>103764</v>
      </c>
      <c r="O69" s="74">
        <v>0</v>
      </c>
      <c r="P69" s="74">
        <v>0</v>
      </c>
      <c r="Q69" s="74">
        <v>0</v>
      </c>
      <c r="R69" s="74">
        <f t="shared" si="49"/>
        <v>0</v>
      </c>
      <c r="S69" s="74">
        <v>0</v>
      </c>
      <c r="T69" s="74">
        <v>0</v>
      </c>
      <c r="U69" s="74">
        <v>0</v>
      </c>
      <c r="V69" s="74">
        <v>0</v>
      </c>
      <c r="W69" s="74">
        <f t="shared" si="50"/>
        <v>341369</v>
      </c>
      <c r="X69" s="74">
        <v>0</v>
      </c>
      <c r="Y69" s="74">
        <v>341369</v>
      </c>
      <c r="Z69" s="74">
        <v>0</v>
      </c>
      <c r="AA69" s="74">
        <v>0</v>
      </c>
      <c r="AB69" s="75">
        <v>0</v>
      </c>
      <c r="AC69" s="74">
        <v>0</v>
      </c>
      <c r="AD69" s="74">
        <v>932909</v>
      </c>
      <c r="AE69" s="74">
        <f t="shared" si="51"/>
        <v>1378042</v>
      </c>
      <c r="AF69" s="74">
        <f t="shared" si="52"/>
        <v>0</v>
      </c>
      <c r="AG69" s="74">
        <f t="shared" si="53"/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5">
        <v>0</v>
      </c>
      <c r="AN69" s="74">
        <f t="shared" si="54"/>
        <v>0</v>
      </c>
      <c r="AO69" s="74">
        <f t="shared" si="55"/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f t="shared" si="56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f t="shared" si="57"/>
        <v>0</v>
      </c>
      <c r="AZ69" s="74">
        <v>0</v>
      </c>
      <c r="BA69" s="74">
        <v>0</v>
      </c>
      <c r="BB69" s="74">
        <v>0</v>
      </c>
      <c r="BC69" s="74">
        <v>0</v>
      </c>
      <c r="BD69" s="75">
        <v>0</v>
      </c>
      <c r="BE69" s="74">
        <v>0</v>
      </c>
      <c r="BF69" s="74">
        <v>0</v>
      </c>
      <c r="BG69" s="74">
        <f t="shared" si="58"/>
        <v>0</v>
      </c>
      <c r="BH69" s="74">
        <f t="shared" si="59"/>
        <v>0</v>
      </c>
      <c r="BI69" s="74">
        <f t="shared" si="60"/>
        <v>0</v>
      </c>
      <c r="BJ69" s="74">
        <f t="shared" si="61"/>
        <v>0</v>
      </c>
      <c r="BK69" s="74">
        <f t="shared" si="62"/>
        <v>0</v>
      </c>
      <c r="BL69" s="74">
        <f t="shared" si="63"/>
        <v>0</v>
      </c>
      <c r="BM69" s="74">
        <f t="shared" si="64"/>
        <v>0</v>
      </c>
      <c r="BN69" s="74">
        <f t="shared" si="65"/>
        <v>0</v>
      </c>
      <c r="BO69" s="75">
        <v>0</v>
      </c>
      <c r="BP69" s="74">
        <f t="shared" si="66"/>
        <v>445133</v>
      </c>
      <c r="BQ69" s="74">
        <f t="shared" si="67"/>
        <v>103764</v>
      </c>
      <c r="BR69" s="74">
        <f t="shared" si="68"/>
        <v>103764</v>
      </c>
      <c r="BS69" s="74">
        <f t="shared" si="69"/>
        <v>0</v>
      </c>
      <c r="BT69" s="74">
        <f t="shared" si="70"/>
        <v>0</v>
      </c>
      <c r="BU69" s="74">
        <f t="shared" si="71"/>
        <v>0</v>
      </c>
      <c r="BV69" s="74">
        <f t="shared" si="72"/>
        <v>0</v>
      </c>
      <c r="BW69" s="74">
        <f t="shared" si="73"/>
        <v>0</v>
      </c>
      <c r="BX69" s="74">
        <f t="shared" si="74"/>
        <v>0</v>
      </c>
      <c r="BY69" s="74">
        <f t="shared" si="75"/>
        <v>0</v>
      </c>
      <c r="BZ69" s="74">
        <f t="shared" si="76"/>
        <v>0</v>
      </c>
      <c r="CA69" s="74">
        <f t="shared" si="77"/>
        <v>341369</v>
      </c>
      <c r="CB69" s="74">
        <f t="shared" si="78"/>
        <v>0</v>
      </c>
      <c r="CC69" s="74">
        <f t="shared" si="79"/>
        <v>341369</v>
      </c>
      <c r="CD69" s="74">
        <f t="shared" si="80"/>
        <v>0</v>
      </c>
      <c r="CE69" s="74">
        <f t="shared" si="81"/>
        <v>0</v>
      </c>
      <c r="CF69" s="75">
        <v>0</v>
      </c>
      <c r="CG69" s="74">
        <f t="shared" si="82"/>
        <v>0</v>
      </c>
      <c r="CH69" s="74">
        <f t="shared" si="83"/>
        <v>932909</v>
      </c>
      <c r="CI69" s="74">
        <f t="shared" si="84"/>
        <v>1378042</v>
      </c>
    </row>
    <row r="70" spans="1:87" s="50" customFormat="1" ht="12" customHeight="1">
      <c r="A70" s="53" t="s">
        <v>281</v>
      </c>
      <c r="B70" s="54" t="s">
        <v>471</v>
      </c>
      <c r="C70" s="53" t="s">
        <v>472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0</v>
      </c>
      <c r="L70" s="74">
        <f t="shared" si="47"/>
        <v>238293</v>
      </c>
      <c r="M70" s="74">
        <f t="shared" si="48"/>
        <v>88203</v>
      </c>
      <c r="N70" s="74">
        <v>18204</v>
      </c>
      <c r="O70" s="74">
        <v>0</v>
      </c>
      <c r="P70" s="74">
        <v>69999</v>
      </c>
      <c r="Q70" s="74">
        <v>0</v>
      </c>
      <c r="R70" s="74">
        <f t="shared" si="49"/>
        <v>53272</v>
      </c>
      <c r="S70" s="74">
        <v>0</v>
      </c>
      <c r="T70" s="74">
        <v>53272</v>
      </c>
      <c r="U70" s="74">
        <v>0</v>
      </c>
      <c r="V70" s="74">
        <v>0</v>
      </c>
      <c r="W70" s="74">
        <f t="shared" si="50"/>
        <v>94886</v>
      </c>
      <c r="X70" s="74">
        <v>36674</v>
      </c>
      <c r="Y70" s="74">
        <v>20442</v>
      </c>
      <c r="Z70" s="74">
        <v>27542</v>
      </c>
      <c r="AA70" s="74">
        <v>10228</v>
      </c>
      <c r="AB70" s="75">
        <v>0</v>
      </c>
      <c r="AC70" s="74">
        <v>1932</v>
      </c>
      <c r="AD70" s="74">
        <v>21019</v>
      </c>
      <c r="AE70" s="74">
        <f t="shared" si="51"/>
        <v>259312</v>
      </c>
      <c r="AF70" s="74">
        <f t="shared" si="52"/>
        <v>0</v>
      </c>
      <c r="AG70" s="74">
        <f t="shared" si="53"/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161754</v>
      </c>
      <c r="AO70" s="74">
        <f t="shared" si="55"/>
        <v>56374</v>
      </c>
      <c r="AP70" s="74">
        <v>19602</v>
      </c>
      <c r="AQ70" s="74">
        <v>0</v>
      </c>
      <c r="AR70" s="74">
        <v>36772</v>
      </c>
      <c r="AS70" s="74">
        <v>0</v>
      </c>
      <c r="AT70" s="74">
        <f t="shared" si="56"/>
        <v>14822</v>
      </c>
      <c r="AU70" s="74">
        <v>0</v>
      </c>
      <c r="AV70" s="74">
        <v>14822</v>
      </c>
      <c r="AW70" s="74">
        <v>0</v>
      </c>
      <c r="AX70" s="74">
        <v>0</v>
      </c>
      <c r="AY70" s="74">
        <f t="shared" si="57"/>
        <v>88773</v>
      </c>
      <c r="AZ70" s="74">
        <v>0</v>
      </c>
      <c r="BA70" s="74">
        <v>20935</v>
      </c>
      <c r="BB70" s="74">
        <v>1023</v>
      </c>
      <c r="BC70" s="74">
        <v>66815</v>
      </c>
      <c r="BD70" s="75">
        <v>0</v>
      </c>
      <c r="BE70" s="74">
        <v>1785</v>
      </c>
      <c r="BF70" s="74">
        <v>636</v>
      </c>
      <c r="BG70" s="74">
        <f t="shared" si="58"/>
        <v>162390</v>
      </c>
      <c r="BH70" s="74">
        <f t="shared" si="59"/>
        <v>0</v>
      </c>
      <c r="BI70" s="74">
        <f t="shared" si="60"/>
        <v>0</v>
      </c>
      <c r="BJ70" s="74">
        <f t="shared" si="61"/>
        <v>0</v>
      </c>
      <c r="BK70" s="74">
        <f t="shared" si="62"/>
        <v>0</v>
      </c>
      <c r="BL70" s="74">
        <f t="shared" si="63"/>
        <v>0</v>
      </c>
      <c r="BM70" s="74">
        <f t="shared" si="64"/>
        <v>0</v>
      </c>
      <c r="BN70" s="74">
        <f t="shared" si="65"/>
        <v>0</v>
      </c>
      <c r="BO70" s="75">
        <v>0</v>
      </c>
      <c r="BP70" s="74">
        <f t="shared" si="66"/>
        <v>400047</v>
      </c>
      <c r="BQ70" s="74">
        <f t="shared" si="67"/>
        <v>144577</v>
      </c>
      <c r="BR70" s="74">
        <f t="shared" si="68"/>
        <v>37806</v>
      </c>
      <c r="BS70" s="74">
        <f t="shared" si="69"/>
        <v>0</v>
      </c>
      <c r="BT70" s="74">
        <f t="shared" si="70"/>
        <v>106771</v>
      </c>
      <c r="BU70" s="74">
        <f t="shared" si="71"/>
        <v>0</v>
      </c>
      <c r="BV70" s="74">
        <f t="shared" si="72"/>
        <v>68094</v>
      </c>
      <c r="BW70" s="74">
        <f t="shared" si="73"/>
        <v>0</v>
      </c>
      <c r="BX70" s="74">
        <f t="shared" si="74"/>
        <v>68094</v>
      </c>
      <c r="BY70" s="74">
        <f t="shared" si="75"/>
        <v>0</v>
      </c>
      <c r="BZ70" s="74">
        <f t="shared" si="76"/>
        <v>0</v>
      </c>
      <c r="CA70" s="74">
        <f t="shared" si="77"/>
        <v>183659</v>
      </c>
      <c r="CB70" s="74">
        <f t="shared" si="78"/>
        <v>36674</v>
      </c>
      <c r="CC70" s="74">
        <f t="shared" si="79"/>
        <v>41377</v>
      </c>
      <c r="CD70" s="74">
        <f t="shared" si="80"/>
        <v>28565</v>
      </c>
      <c r="CE70" s="74">
        <f t="shared" si="81"/>
        <v>77043</v>
      </c>
      <c r="CF70" s="75">
        <v>0</v>
      </c>
      <c r="CG70" s="74">
        <f t="shared" si="82"/>
        <v>3717</v>
      </c>
      <c r="CH70" s="74">
        <f t="shared" si="83"/>
        <v>21655</v>
      </c>
      <c r="CI70" s="74">
        <f t="shared" si="84"/>
        <v>421702</v>
      </c>
    </row>
    <row r="71" spans="1:87" s="50" customFormat="1" ht="12" customHeight="1">
      <c r="A71" s="53" t="s">
        <v>281</v>
      </c>
      <c r="B71" s="54" t="s">
        <v>473</v>
      </c>
      <c r="C71" s="53" t="s">
        <v>474</v>
      </c>
      <c r="D71" s="74">
        <f t="shared" si="45"/>
        <v>0</v>
      </c>
      <c r="E71" s="74">
        <f t="shared" si="46"/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5">
        <v>0</v>
      </c>
      <c r="L71" s="74">
        <f t="shared" si="47"/>
        <v>840173</v>
      </c>
      <c r="M71" s="74">
        <f t="shared" si="48"/>
        <v>73098</v>
      </c>
      <c r="N71" s="74">
        <v>73098</v>
      </c>
      <c r="O71" s="74">
        <v>0</v>
      </c>
      <c r="P71" s="74">
        <v>0</v>
      </c>
      <c r="Q71" s="74">
        <v>0</v>
      </c>
      <c r="R71" s="74">
        <f t="shared" si="49"/>
        <v>328937</v>
      </c>
      <c r="S71" s="74">
        <v>9992</v>
      </c>
      <c r="T71" s="74">
        <v>259802</v>
      </c>
      <c r="U71" s="74">
        <v>59143</v>
      </c>
      <c r="V71" s="74">
        <v>0</v>
      </c>
      <c r="W71" s="74">
        <f t="shared" si="50"/>
        <v>438138</v>
      </c>
      <c r="X71" s="74">
        <v>3501</v>
      </c>
      <c r="Y71" s="74">
        <v>357182</v>
      </c>
      <c r="Z71" s="74">
        <v>65742</v>
      </c>
      <c r="AA71" s="74">
        <v>11713</v>
      </c>
      <c r="AB71" s="75">
        <v>0</v>
      </c>
      <c r="AC71" s="74">
        <v>0</v>
      </c>
      <c r="AD71" s="74">
        <v>180059</v>
      </c>
      <c r="AE71" s="74">
        <f t="shared" si="51"/>
        <v>1020232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202028</v>
      </c>
      <c r="AO71" s="74">
        <f t="shared" si="55"/>
        <v>29740</v>
      </c>
      <c r="AP71" s="74">
        <v>29740</v>
      </c>
      <c r="AQ71" s="74">
        <v>0</v>
      </c>
      <c r="AR71" s="74">
        <v>0</v>
      </c>
      <c r="AS71" s="74">
        <v>0</v>
      </c>
      <c r="AT71" s="74">
        <f t="shared" si="56"/>
        <v>130832</v>
      </c>
      <c r="AU71" s="74">
        <v>130832</v>
      </c>
      <c r="AV71" s="74">
        <v>0</v>
      </c>
      <c r="AW71" s="74">
        <v>0</v>
      </c>
      <c r="AX71" s="74">
        <v>0</v>
      </c>
      <c r="AY71" s="74">
        <f t="shared" si="57"/>
        <v>41456</v>
      </c>
      <c r="AZ71" s="74">
        <v>0</v>
      </c>
      <c r="BA71" s="74">
        <v>40398</v>
      </c>
      <c r="BB71" s="74">
        <v>567</v>
      </c>
      <c r="BC71" s="74">
        <v>491</v>
      </c>
      <c r="BD71" s="75">
        <v>0</v>
      </c>
      <c r="BE71" s="74">
        <v>0</v>
      </c>
      <c r="BF71" s="74">
        <v>37216</v>
      </c>
      <c r="BG71" s="74">
        <f t="shared" si="58"/>
        <v>239244</v>
      </c>
      <c r="BH71" s="74">
        <f t="shared" si="59"/>
        <v>0</v>
      </c>
      <c r="BI71" s="74">
        <f t="shared" si="60"/>
        <v>0</v>
      </c>
      <c r="BJ71" s="74">
        <f t="shared" si="61"/>
        <v>0</v>
      </c>
      <c r="BK71" s="74">
        <f t="shared" si="62"/>
        <v>0</v>
      </c>
      <c r="BL71" s="74">
        <f t="shared" si="63"/>
        <v>0</v>
      </c>
      <c r="BM71" s="74">
        <f t="shared" si="64"/>
        <v>0</v>
      </c>
      <c r="BN71" s="74">
        <f t="shared" si="65"/>
        <v>0</v>
      </c>
      <c r="BO71" s="75">
        <v>0</v>
      </c>
      <c r="BP71" s="74">
        <f t="shared" si="66"/>
        <v>1042201</v>
      </c>
      <c r="BQ71" s="74">
        <f t="shared" si="67"/>
        <v>102838</v>
      </c>
      <c r="BR71" s="74">
        <f t="shared" si="68"/>
        <v>102838</v>
      </c>
      <c r="BS71" s="74">
        <f t="shared" si="69"/>
        <v>0</v>
      </c>
      <c r="BT71" s="74">
        <f t="shared" si="70"/>
        <v>0</v>
      </c>
      <c r="BU71" s="74">
        <f t="shared" si="71"/>
        <v>0</v>
      </c>
      <c r="BV71" s="74">
        <f t="shared" si="72"/>
        <v>459769</v>
      </c>
      <c r="BW71" s="74">
        <f t="shared" si="73"/>
        <v>140824</v>
      </c>
      <c r="BX71" s="74">
        <f t="shared" si="74"/>
        <v>259802</v>
      </c>
      <c r="BY71" s="74">
        <f t="shared" si="75"/>
        <v>59143</v>
      </c>
      <c r="BZ71" s="74">
        <f t="shared" si="76"/>
        <v>0</v>
      </c>
      <c r="CA71" s="74">
        <f t="shared" si="77"/>
        <v>479594</v>
      </c>
      <c r="CB71" s="74">
        <f t="shared" si="78"/>
        <v>3501</v>
      </c>
      <c r="CC71" s="74">
        <f t="shared" si="79"/>
        <v>397580</v>
      </c>
      <c r="CD71" s="74">
        <f t="shared" si="80"/>
        <v>66309</v>
      </c>
      <c r="CE71" s="74">
        <f t="shared" si="81"/>
        <v>12204</v>
      </c>
      <c r="CF71" s="75">
        <v>0</v>
      </c>
      <c r="CG71" s="74">
        <f t="shared" si="82"/>
        <v>0</v>
      </c>
      <c r="CH71" s="74">
        <f t="shared" si="83"/>
        <v>217275</v>
      </c>
      <c r="CI71" s="74">
        <f t="shared" si="84"/>
        <v>1259476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pane xSplit="3" ySplit="6" topLeftCell="D2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498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499</v>
      </c>
      <c r="B2" s="147" t="s">
        <v>500</v>
      </c>
      <c r="C2" s="156" t="s">
        <v>501</v>
      </c>
      <c r="D2" s="139" t="s">
        <v>502</v>
      </c>
      <c r="E2" s="114"/>
      <c r="F2" s="114"/>
      <c r="G2" s="114"/>
      <c r="H2" s="114"/>
      <c r="I2" s="114"/>
      <c r="J2" s="139" t="s">
        <v>36</v>
      </c>
      <c r="K2" s="59"/>
      <c r="L2" s="59"/>
      <c r="M2" s="59"/>
      <c r="N2" s="59"/>
      <c r="O2" s="59"/>
      <c r="P2" s="59"/>
      <c r="Q2" s="115"/>
      <c r="R2" s="139" t="s">
        <v>37</v>
      </c>
      <c r="S2" s="59"/>
      <c r="T2" s="59"/>
      <c r="U2" s="59"/>
      <c r="V2" s="59"/>
      <c r="W2" s="59"/>
      <c r="X2" s="59"/>
      <c r="Y2" s="115"/>
      <c r="Z2" s="139" t="s">
        <v>503</v>
      </c>
      <c r="AA2" s="59"/>
      <c r="AB2" s="59"/>
      <c r="AC2" s="59"/>
      <c r="AD2" s="59"/>
      <c r="AE2" s="59"/>
      <c r="AF2" s="59"/>
      <c r="AG2" s="115"/>
      <c r="AH2" s="139" t="s">
        <v>504</v>
      </c>
      <c r="AI2" s="59"/>
      <c r="AJ2" s="59"/>
      <c r="AK2" s="59"/>
      <c r="AL2" s="59"/>
      <c r="AM2" s="59"/>
      <c r="AN2" s="59"/>
      <c r="AO2" s="115"/>
      <c r="AP2" s="139" t="s">
        <v>505</v>
      </c>
      <c r="AQ2" s="59"/>
      <c r="AR2" s="59"/>
      <c r="AS2" s="59"/>
      <c r="AT2" s="59"/>
      <c r="AU2" s="59"/>
      <c r="AV2" s="59"/>
      <c r="AW2" s="115"/>
      <c r="AX2" s="139" t="s">
        <v>506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507</v>
      </c>
      <c r="E4" s="59"/>
      <c r="F4" s="118"/>
      <c r="G4" s="119" t="s">
        <v>508</v>
      </c>
      <c r="H4" s="59"/>
      <c r="I4" s="118"/>
      <c r="J4" s="159" t="s">
        <v>509</v>
      </c>
      <c r="K4" s="156" t="s">
        <v>510</v>
      </c>
      <c r="L4" s="119" t="s">
        <v>507</v>
      </c>
      <c r="M4" s="59"/>
      <c r="N4" s="118"/>
      <c r="O4" s="119" t="s">
        <v>508</v>
      </c>
      <c r="P4" s="59"/>
      <c r="Q4" s="118"/>
      <c r="R4" s="159" t="s">
        <v>509</v>
      </c>
      <c r="S4" s="156" t="s">
        <v>510</v>
      </c>
      <c r="T4" s="119" t="s">
        <v>507</v>
      </c>
      <c r="U4" s="59"/>
      <c r="V4" s="118"/>
      <c r="W4" s="119" t="s">
        <v>508</v>
      </c>
      <c r="X4" s="59"/>
      <c r="Y4" s="118"/>
      <c r="Z4" s="159" t="s">
        <v>509</v>
      </c>
      <c r="AA4" s="156" t="s">
        <v>510</v>
      </c>
      <c r="AB4" s="119" t="s">
        <v>507</v>
      </c>
      <c r="AC4" s="59"/>
      <c r="AD4" s="118"/>
      <c r="AE4" s="119" t="s">
        <v>508</v>
      </c>
      <c r="AF4" s="59"/>
      <c r="AG4" s="118"/>
      <c r="AH4" s="159" t="s">
        <v>509</v>
      </c>
      <c r="AI4" s="156" t="s">
        <v>510</v>
      </c>
      <c r="AJ4" s="119" t="s">
        <v>507</v>
      </c>
      <c r="AK4" s="59"/>
      <c r="AL4" s="118"/>
      <c r="AM4" s="119" t="s">
        <v>508</v>
      </c>
      <c r="AN4" s="59"/>
      <c r="AO4" s="118"/>
      <c r="AP4" s="159" t="s">
        <v>509</v>
      </c>
      <c r="AQ4" s="156" t="s">
        <v>510</v>
      </c>
      <c r="AR4" s="119" t="s">
        <v>507</v>
      </c>
      <c r="AS4" s="59"/>
      <c r="AT4" s="118"/>
      <c r="AU4" s="119" t="s">
        <v>508</v>
      </c>
      <c r="AV4" s="59"/>
      <c r="AW4" s="118"/>
      <c r="AX4" s="159" t="s">
        <v>509</v>
      </c>
      <c r="AY4" s="156" t="s">
        <v>510</v>
      </c>
      <c r="AZ4" s="119" t="s">
        <v>507</v>
      </c>
      <c r="BA4" s="59"/>
      <c r="BB4" s="118"/>
      <c r="BC4" s="119" t="s">
        <v>508</v>
      </c>
      <c r="BD4" s="59"/>
      <c r="BE4" s="118"/>
    </row>
    <row r="5" spans="1:57" s="45" customFormat="1" ht="22.5">
      <c r="A5" s="160"/>
      <c r="B5" s="148"/>
      <c r="C5" s="157"/>
      <c r="D5" s="140" t="s">
        <v>512</v>
      </c>
      <c r="E5" s="128" t="s">
        <v>513</v>
      </c>
      <c r="F5" s="129" t="s">
        <v>514</v>
      </c>
      <c r="G5" s="118" t="s">
        <v>512</v>
      </c>
      <c r="H5" s="128" t="s">
        <v>513</v>
      </c>
      <c r="I5" s="129" t="s">
        <v>514</v>
      </c>
      <c r="J5" s="160"/>
      <c r="K5" s="157"/>
      <c r="L5" s="140" t="s">
        <v>512</v>
      </c>
      <c r="M5" s="128" t="s">
        <v>513</v>
      </c>
      <c r="N5" s="129" t="s">
        <v>516</v>
      </c>
      <c r="O5" s="140" t="s">
        <v>512</v>
      </c>
      <c r="P5" s="128" t="s">
        <v>513</v>
      </c>
      <c r="Q5" s="129" t="s">
        <v>516</v>
      </c>
      <c r="R5" s="160"/>
      <c r="S5" s="157"/>
      <c r="T5" s="140" t="s">
        <v>512</v>
      </c>
      <c r="U5" s="128" t="s">
        <v>513</v>
      </c>
      <c r="V5" s="129" t="s">
        <v>516</v>
      </c>
      <c r="W5" s="140" t="s">
        <v>512</v>
      </c>
      <c r="X5" s="128" t="s">
        <v>513</v>
      </c>
      <c r="Y5" s="129" t="s">
        <v>516</v>
      </c>
      <c r="Z5" s="160"/>
      <c r="AA5" s="157"/>
      <c r="AB5" s="140" t="s">
        <v>512</v>
      </c>
      <c r="AC5" s="128" t="s">
        <v>513</v>
      </c>
      <c r="AD5" s="129" t="s">
        <v>516</v>
      </c>
      <c r="AE5" s="140" t="s">
        <v>512</v>
      </c>
      <c r="AF5" s="128" t="s">
        <v>513</v>
      </c>
      <c r="AG5" s="129" t="s">
        <v>516</v>
      </c>
      <c r="AH5" s="160"/>
      <c r="AI5" s="157"/>
      <c r="AJ5" s="140" t="s">
        <v>512</v>
      </c>
      <c r="AK5" s="128" t="s">
        <v>513</v>
      </c>
      <c r="AL5" s="129" t="s">
        <v>516</v>
      </c>
      <c r="AM5" s="140" t="s">
        <v>512</v>
      </c>
      <c r="AN5" s="128" t="s">
        <v>513</v>
      </c>
      <c r="AO5" s="129" t="s">
        <v>516</v>
      </c>
      <c r="AP5" s="160"/>
      <c r="AQ5" s="157"/>
      <c r="AR5" s="140" t="s">
        <v>512</v>
      </c>
      <c r="AS5" s="128" t="s">
        <v>513</v>
      </c>
      <c r="AT5" s="129" t="s">
        <v>516</v>
      </c>
      <c r="AU5" s="140" t="s">
        <v>512</v>
      </c>
      <c r="AV5" s="128" t="s">
        <v>513</v>
      </c>
      <c r="AW5" s="129" t="s">
        <v>516</v>
      </c>
      <c r="AX5" s="160"/>
      <c r="AY5" s="157"/>
      <c r="AZ5" s="140" t="s">
        <v>512</v>
      </c>
      <c r="BA5" s="128" t="s">
        <v>513</v>
      </c>
      <c r="BB5" s="129" t="s">
        <v>516</v>
      </c>
      <c r="BC5" s="140" t="s">
        <v>512</v>
      </c>
      <c r="BD5" s="128" t="s">
        <v>513</v>
      </c>
      <c r="BE5" s="129" t="s">
        <v>516</v>
      </c>
    </row>
    <row r="6" spans="1:57" s="46" customFormat="1" ht="13.5">
      <c r="A6" s="161"/>
      <c r="B6" s="149"/>
      <c r="C6" s="158"/>
      <c r="D6" s="141" t="s">
        <v>517</v>
      </c>
      <c r="E6" s="142" t="s">
        <v>517</v>
      </c>
      <c r="F6" s="142" t="s">
        <v>517</v>
      </c>
      <c r="G6" s="141" t="s">
        <v>517</v>
      </c>
      <c r="H6" s="142" t="s">
        <v>517</v>
      </c>
      <c r="I6" s="142" t="s">
        <v>517</v>
      </c>
      <c r="J6" s="161"/>
      <c r="K6" s="158"/>
      <c r="L6" s="141" t="s">
        <v>517</v>
      </c>
      <c r="M6" s="142" t="s">
        <v>517</v>
      </c>
      <c r="N6" s="142" t="s">
        <v>517</v>
      </c>
      <c r="O6" s="141" t="s">
        <v>517</v>
      </c>
      <c r="P6" s="142" t="s">
        <v>517</v>
      </c>
      <c r="Q6" s="142" t="s">
        <v>517</v>
      </c>
      <c r="R6" s="161"/>
      <c r="S6" s="158"/>
      <c r="T6" s="141" t="s">
        <v>517</v>
      </c>
      <c r="U6" s="142" t="s">
        <v>517</v>
      </c>
      <c r="V6" s="142" t="s">
        <v>517</v>
      </c>
      <c r="W6" s="141" t="s">
        <v>517</v>
      </c>
      <c r="X6" s="142" t="s">
        <v>517</v>
      </c>
      <c r="Y6" s="142" t="s">
        <v>517</v>
      </c>
      <c r="Z6" s="161"/>
      <c r="AA6" s="158"/>
      <c r="AB6" s="141" t="s">
        <v>517</v>
      </c>
      <c r="AC6" s="142" t="s">
        <v>517</v>
      </c>
      <c r="AD6" s="142" t="s">
        <v>517</v>
      </c>
      <c r="AE6" s="141" t="s">
        <v>517</v>
      </c>
      <c r="AF6" s="142" t="s">
        <v>517</v>
      </c>
      <c r="AG6" s="142" t="s">
        <v>517</v>
      </c>
      <c r="AH6" s="161"/>
      <c r="AI6" s="158"/>
      <c r="AJ6" s="141" t="s">
        <v>517</v>
      </c>
      <c r="AK6" s="142" t="s">
        <v>517</v>
      </c>
      <c r="AL6" s="142" t="s">
        <v>517</v>
      </c>
      <c r="AM6" s="141" t="s">
        <v>517</v>
      </c>
      <c r="AN6" s="142" t="s">
        <v>517</v>
      </c>
      <c r="AO6" s="142" t="s">
        <v>517</v>
      </c>
      <c r="AP6" s="161"/>
      <c r="AQ6" s="158"/>
      <c r="AR6" s="141" t="s">
        <v>517</v>
      </c>
      <c r="AS6" s="142" t="s">
        <v>517</v>
      </c>
      <c r="AT6" s="142" t="s">
        <v>517</v>
      </c>
      <c r="AU6" s="141" t="s">
        <v>517</v>
      </c>
      <c r="AV6" s="142" t="s">
        <v>517</v>
      </c>
      <c r="AW6" s="142" t="s">
        <v>517</v>
      </c>
      <c r="AX6" s="161"/>
      <c r="AY6" s="158"/>
      <c r="AZ6" s="141" t="s">
        <v>517</v>
      </c>
      <c r="BA6" s="142" t="s">
        <v>517</v>
      </c>
      <c r="BB6" s="142" t="s">
        <v>517</v>
      </c>
      <c r="BC6" s="141" t="s">
        <v>517</v>
      </c>
      <c r="BD6" s="142" t="s">
        <v>517</v>
      </c>
      <c r="BE6" s="142" t="s">
        <v>517</v>
      </c>
    </row>
    <row r="7" spans="1:57" s="61" customFormat="1" ht="12" customHeight="1">
      <c r="A7" s="48" t="s">
        <v>518</v>
      </c>
      <c r="B7" s="48">
        <v>8000</v>
      </c>
      <c r="C7" s="48" t="s">
        <v>514</v>
      </c>
      <c r="D7" s="70">
        <f aca="true" t="shared" si="0" ref="D7:I7">SUM(D8:D51)</f>
        <v>1672848</v>
      </c>
      <c r="E7" s="70">
        <f t="shared" si="0"/>
        <v>10108251</v>
      </c>
      <c r="F7" s="70">
        <f t="shared" si="0"/>
        <v>11781099</v>
      </c>
      <c r="G7" s="70">
        <f t="shared" si="0"/>
        <v>143877</v>
      </c>
      <c r="H7" s="70">
        <f t="shared" si="0"/>
        <v>2751516</v>
      </c>
      <c r="I7" s="70">
        <f t="shared" si="0"/>
        <v>2895393</v>
      </c>
      <c r="J7" s="49">
        <f>COUNTIF(J8:J51,"&lt;&gt;")</f>
        <v>35</v>
      </c>
      <c r="K7" s="49">
        <f>COUNTIF(K8:K51,"&lt;&gt;")</f>
        <v>35</v>
      </c>
      <c r="L7" s="70">
        <f aca="true" t="shared" si="1" ref="L7:Q7">SUM(L8:L51)</f>
        <v>1665548</v>
      </c>
      <c r="M7" s="70">
        <f t="shared" si="1"/>
        <v>8946660</v>
      </c>
      <c r="N7" s="70">
        <f t="shared" si="1"/>
        <v>10612208</v>
      </c>
      <c r="O7" s="70">
        <f t="shared" si="1"/>
        <v>143478</v>
      </c>
      <c r="P7" s="70">
        <f t="shared" si="1"/>
        <v>1378963</v>
      </c>
      <c r="Q7" s="70">
        <f t="shared" si="1"/>
        <v>1522441</v>
      </c>
      <c r="R7" s="49">
        <f>COUNTIF(R8:R51,"&lt;&gt;")</f>
        <v>18</v>
      </c>
      <c r="S7" s="49">
        <f>COUNTIF(S8:S51,"&lt;&gt;")</f>
        <v>18</v>
      </c>
      <c r="T7" s="70">
        <f aca="true" t="shared" si="2" ref="T7:Y7">SUM(T8:T51)</f>
        <v>7300</v>
      </c>
      <c r="U7" s="70">
        <f t="shared" si="2"/>
        <v>970138</v>
      </c>
      <c r="V7" s="70">
        <f t="shared" si="2"/>
        <v>977438</v>
      </c>
      <c r="W7" s="70">
        <f t="shared" si="2"/>
        <v>399</v>
      </c>
      <c r="X7" s="70">
        <f t="shared" si="2"/>
        <v>921719</v>
      </c>
      <c r="Y7" s="70">
        <f t="shared" si="2"/>
        <v>922118</v>
      </c>
      <c r="Z7" s="49">
        <f>COUNTIF(Z8:Z51,"&lt;&gt;")</f>
        <v>5</v>
      </c>
      <c r="AA7" s="49">
        <f>COUNTIF(AA8:AA51,"&lt;&gt;")</f>
        <v>5</v>
      </c>
      <c r="AB7" s="70">
        <f aca="true" t="shared" si="3" ref="AB7:AG7">SUM(AB8:AB51)</f>
        <v>0</v>
      </c>
      <c r="AC7" s="70">
        <f t="shared" si="3"/>
        <v>191453</v>
      </c>
      <c r="AD7" s="70">
        <f t="shared" si="3"/>
        <v>191453</v>
      </c>
      <c r="AE7" s="70">
        <f t="shared" si="3"/>
        <v>0</v>
      </c>
      <c r="AF7" s="70">
        <f t="shared" si="3"/>
        <v>383555</v>
      </c>
      <c r="AG7" s="70">
        <f t="shared" si="3"/>
        <v>383555</v>
      </c>
      <c r="AH7" s="49">
        <f>COUNTIF(AH8:AH51,"&lt;&gt;")</f>
        <v>1</v>
      </c>
      <c r="AI7" s="49">
        <f>COUNTIF(AI8:AI51,"&lt;&gt;")</f>
        <v>1</v>
      </c>
      <c r="AJ7" s="70">
        <f aca="true" t="shared" si="4" ref="AJ7:AO7">SUM(AJ8:AJ51)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67279</v>
      </c>
      <c r="AO7" s="70">
        <f t="shared" si="4"/>
        <v>67279</v>
      </c>
      <c r="AP7" s="49">
        <f>COUNTIF(AP8:AP51,"&lt;&gt;")</f>
        <v>0</v>
      </c>
      <c r="AQ7" s="49">
        <f>COUNTIF(AQ8:AQ51,"&lt;&gt;")</f>
        <v>0</v>
      </c>
      <c r="AR7" s="70">
        <f aca="true" t="shared" si="5" ref="AR7:AW7">SUM(AR8:AR51)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COUNTIF(AX8:AX51,"&lt;&gt;")</f>
        <v>0</v>
      </c>
      <c r="AY7" s="49">
        <f>COUNTIF(AY8:AY51,"&lt;&gt;")</f>
        <v>0</v>
      </c>
      <c r="AZ7" s="70">
        <f aca="true" t="shared" si="6" ref="AZ7:BE7">SUM(AZ8:AZ51)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518</v>
      </c>
      <c r="B8" s="64" t="s">
        <v>519</v>
      </c>
      <c r="C8" s="51" t="s">
        <v>520</v>
      </c>
      <c r="D8" s="72">
        <f aca="true" t="shared" si="7" ref="D8:D51">SUM(L8,T8,AB8,AJ8,AR8,AZ8)</f>
        <v>7300</v>
      </c>
      <c r="E8" s="72">
        <f aca="true" t="shared" si="8" ref="E8:E51">SUM(M8,U8,AC8,AK8,AS8,BA8)</f>
        <v>263786</v>
      </c>
      <c r="F8" s="72">
        <f aca="true" t="shared" si="9" ref="F8:F51">SUM(D8:E8)</f>
        <v>271086</v>
      </c>
      <c r="G8" s="72">
        <f aca="true" t="shared" si="10" ref="G8:G51">SUM(O8,W8,AE8,AM8,AU8,BC8)</f>
        <v>10593</v>
      </c>
      <c r="H8" s="72">
        <f aca="true" t="shared" si="11" ref="H8:H51">SUM(P8,X8,AF8,AN8,AV8,BD8)</f>
        <v>73007</v>
      </c>
      <c r="I8" s="72">
        <f aca="true" t="shared" si="12" ref="I8:I51">SUM(G8:H8)</f>
        <v>83600</v>
      </c>
      <c r="J8" s="65" t="s">
        <v>799</v>
      </c>
      <c r="K8" s="52" t="s">
        <v>800</v>
      </c>
      <c r="L8" s="72">
        <v>0</v>
      </c>
      <c r="M8" s="72">
        <v>108866</v>
      </c>
      <c r="N8" s="72">
        <v>108866</v>
      </c>
      <c r="O8" s="72">
        <v>10593</v>
      </c>
      <c r="P8" s="72">
        <v>33454</v>
      </c>
      <c r="Q8" s="72">
        <v>44047</v>
      </c>
      <c r="R8" s="65" t="s">
        <v>801</v>
      </c>
      <c r="S8" s="52" t="s">
        <v>802</v>
      </c>
      <c r="T8" s="72">
        <v>7300</v>
      </c>
      <c r="U8" s="72">
        <v>154920</v>
      </c>
      <c r="V8" s="72">
        <v>162220</v>
      </c>
      <c r="W8" s="72">
        <v>0</v>
      </c>
      <c r="X8" s="72">
        <v>0</v>
      </c>
      <c r="Y8" s="72">
        <v>0</v>
      </c>
      <c r="Z8" s="65" t="s">
        <v>803</v>
      </c>
      <c r="AA8" s="52" t="s">
        <v>804</v>
      </c>
      <c r="AB8" s="72">
        <v>0</v>
      </c>
      <c r="AC8" s="72">
        <v>0</v>
      </c>
      <c r="AD8" s="72">
        <v>0</v>
      </c>
      <c r="AE8" s="72">
        <v>0</v>
      </c>
      <c r="AF8" s="72">
        <v>39553</v>
      </c>
      <c r="AG8" s="72">
        <v>39553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518</v>
      </c>
      <c r="B9" s="64" t="s">
        <v>521</v>
      </c>
      <c r="C9" s="51" t="s">
        <v>522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21807</v>
      </c>
      <c r="H9" s="72">
        <f t="shared" si="11"/>
        <v>45745</v>
      </c>
      <c r="I9" s="72">
        <f t="shared" si="12"/>
        <v>67552</v>
      </c>
      <c r="J9" s="64" t="s">
        <v>805</v>
      </c>
      <c r="K9" s="52" t="s">
        <v>806</v>
      </c>
      <c r="L9" s="72">
        <v>0</v>
      </c>
      <c r="M9" s="72">
        <v>0</v>
      </c>
      <c r="N9" s="72">
        <v>0</v>
      </c>
      <c r="O9" s="72">
        <v>21807</v>
      </c>
      <c r="P9" s="72">
        <v>45745</v>
      </c>
      <c r="Q9" s="72">
        <v>67552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518</v>
      </c>
      <c r="B10" s="64" t="s">
        <v>524</v>
      </c>
      <c r="C10" s="51" t="s">
        <v>525</v>
      </c>
      <c r="D10" s="72">
        <f t="shared" si="7"/>
        <v>0</v>
      </c>
      <c r="E10" s="72">
        <f t="shared" si="8"/>
        <v>50396</v>
      </c>
      <c r="F10" s="72">
        <f t="shared" si="9"/>
        <v>50396</v>
      </c>
      <c r="G10" s="72">
        <f t="shared" si="10"/>
        <v>0</v>
      </c>
      <c r="H10" s="72">
        <f t="shared" si="11"/>
        <v>8486</v>
      </c>
      <c r="I10" s="72">
        <f t="shared" si="12"/>
        <v>8486</v>
      </c>
      <c r="J10" s="54" t="s">
        <v>807</v>
      </c>
      <c r="K10" s="52" t="s">
        <v>808</v>
      </c>
      <c r="L10" s="72">
        <v>0</v>
      </c>
      <c r="M10" s="72">
        <v>50396</v>
      </c>
      <c r="N10" s="72">
        <v>50396</v>
      </c>
      <c r="O10" s="72">
        <v>0</v>
      </c>
      <c r="P10" s="72">
        <v>0</v>
      </c>
      <c r="Q10" s="72">
        <v>0</v>
      </c>
      <c r="R10" s="54" t="s">
        <v>809</v>
      </c>
      <c r="S10" s="52" t="s">
        <v>810</v>
      </c>
      <c r="T10" s="72">
        <v>0</v>
      </c>
      <c r="U10" s="72">
        <v>0</v>
      </c>
      <c r="V10" s="72">
        <v>0</v>
      </c>
      <c r="W10" s="72">
        <v>0</v>
      </c>
      <c r="X10" s="72">
        <v>8486</v>
      </c>
      <c r="Y10" s="72">
        <v>8486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518</v>
      </c>
      <c r="B11" s="64" t="s">
        <v>526</v>
      </c>
      <c r="C11" s="51" t="s">
        <v>527</v>
      </c>
      <c r="D11" s="72">
        <f t="shared" si="7"/>
        <v>0</v>
      </c>
      <c r="E11" s="72">
        <f t="shared" si="8"/>
        <v>419486</v>
      </c>
      <c r="F11" s="72">
        <f t="shared" si="9"/>
        <v>419486</v>
      </c>
      <c r="G11" s="72">
        <f t="shared" si="10"/>
        <v>0</v>
      </c>
      <c r="H11" s="72">
        <f t="shared" si="11"/>
        <v>97631</v>
      </c>
      <c r="I11" s="72">
        <f t="shared" si="12"/>
        <v>97631</v>
      </c>
      <c r="J11" s="54" t="s">
        <v>811</v>
      </c>
      <c r="K11" s="52" t="s">
        <v>812</v>
      </c>
      <c r="L11" s="72">
        <v>0</v>
      </c>
      <c r="M11" s="72">
        <v>419486</v>
      </c>
      <c r="N11" s="72">
        <v>419486</v>
      </c>
      <c r="O11" s="72">
        <v>0</v>
      </c>
      <c r="P11" s="72">
        <v>97631</v>
      </c>
      <c r="Q11" s="72">
        <v>97631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518</v>
      </c>
      <c r="B12" s="54" t="s">
        <v>528</v>
      </c>
      <c r="C12" s="53" t="s">
        <v>529</v>
      </c>
      <c r="D12" s="74">
        <f t="shared" si="7"/>
        <v>0</v>
      </c>
      <c r="E12" s="74">
        <f t="shared" si="8"/>
        <v>370068</v>
      </c>
      <c r="F12" s="74">
        <f t="shared" si="9"/>
        <v>370068</v>
      </c>
      <c r="G12" s="74">
        <f t="shared" si="10"/>
        <v>0</v>
      </c>
      <c r="H12" s="74">
        <f t="shared" si="11"/>
        <v>152657</v>
      </c>
      <c r="I12" s="74">
        <f t="shared" si="12"/>
        <v>152657</v>
      </c>
      <c r="J12" s="54" t="s">
        <v>813</v>
      </c>
      <c r="K12" s="53" t="s">
        <v>814</v>
      </c>
      <c r="L12" s="74">
        <v>0</v>
      </c>
      <c r="M12" s="74">
        <v>221736</v>
      </c>
      <c r="N12" s="74">
        <v>221736</v>
      </c>
      <c r="O12" s="74">
        <v>0</v>
      </c>
      <c r="P12" s="74">
        <v>0</v>
      </c>
      <c r="Q12" s="74">
        <v>0</v>
      </c>
      <c r="R12" s="54" t="s">
        <v>807</v>
      </c>
      <c r="S12" s="53" t="s">
        <v>808</v>
      </c>
      <c r="T12" s="74">
        <v>0</v>
      </c>
      <c r="U12" s="74">
        <v>148332</v>
      </c>
      <c r="V12" s="74">
        <v>148332</v>
      </c>
      <c r="W12" s="74">
        <v>0</v>
      </c>
      <c r="X12" s="74">
        <v>0</v>
      </c>
      <c r="Y12" s="74">
        <v>0</v>
      </c>
      <c r="Z12" s="54" t="s">
        <v>809</v>
      </c>
      <c r="AA12" s="53" t="s">
        <v>810</v>
      </c>
      <c r="AB12" s="74">
        <v>0</v>
      </c>
      <c r="AC12" s="74">
        <v>0</v>
      </c>
      <c r="AD12" s="74">
        <v>0</v>
      </c>
      <c r="AE12" s="74">
        <v>0</v>
      </c>
      <c r="AF12" s="74">
        <v>152657</v>
      </c>
      <c r="AG12" s="74">
        <v>152657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518</v>
      </c>
      <c r="B13" s="54" t="s">
        <v>530</v>
      </c>
      <c r="C13" s="53" t="s">
        <v>531</v>
      </c>
      <c r="D13" s="74">
        <f t="shared" si="7"/>
        <v>255855</v>
      </c>
      <c r="E13" s="74">
        <f t="shared" si="8"/>
        <v>263981</v>
      </c>
      <c r="F13" s="74">
        <f t="shared" si="9"/>
        <v>519836</v>
      </c>
      <c r="G13" s="74">
        <f t="shared" si="10"/>
        <v>13812</v>
      </c>
      <c r="H13" s="74">
        <f t="shared" si="11"/>
        <v>32113</v>
      </c>
      <c r="I13" s="74">
        <f t="shared" si="12"/>
        <v>45925</v>
      </c>
      <c r="J13" s="54"/>
      <c r="K13" s="53"/>
      <c r="L13" s="74">
        <v>255855</v>
      </c>
      <c r="M13" s="74">
        <v>263981</v>
      </c>
      <c r="N13" s="74">
        <v>519836</v>
      </c>
      <c r="O13" s="74">
        <v>13812</v>
      </c>
      <c r="P13" s="74">
        <v>32113</v>
      </c>
      <c r="Q13" s="74">
        <v>45925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518</v>
      </c>
      <c r="B14" s="54" t="s">
        <v>532</v>
      </c>
      <c r="C14" s="53" t="s">
        <v>533</v>
      </c>
      <c r="D14" s="74">
        <f t="shared" si="7"/>
        <v>0</v>
      </c>
      <c r="E14" s="74">
        <f t="shared" si="8"/>
        <v>608787</v>
      </c>
      <c r="F14" s="74">
        <f t="shared" si="9"/>
        <v>608787</v>
      </c>
      <c r="G14" s="74">
        <f t="shared" si="10"/>
        <v>189</v>
      </c>
      <c r="H14" s="74">
        <f t="shared" si="11"/>
        <v>80764</v>
      </c>
      <c r="I14" s="74">
        <f t="shared" si="12"/>
        <v>80953</v>
      </c>
      <c r="J14" s="54" t="s">
        <v>815</v>
      </c>
      <c r="K14" s="53" t="s">
        <v>816</v>
      </c>
      <c r="L14" s="74">
        <v>0</v>
      </c>
      <c r="M14" s="74">
        <v>608787</v>
      </c>
      <c r="N14" s="74">
        <v>608787</v>
      </c>
      <c r="O14" s="74">
        <v>189</v>
      </c>
      <c r="P14" s="74">
        <v>80764</v>
      </c>
      <c r="Q14" s="74">
        <v>80953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518</v>
      </c>
      <c r="B15" s="54" t="s">
        <v>534</v>
      </c>
      <c r="C15" s="53" t="s">
        <v>535</v>
      </c>
      <c r="D15" s="74">
        <f t="shared" si="7"/>
        <v>404039</v>
      </c>
      <c r="E15" s="74">
        <f t="shared" si="8"/>
        <v>0</v>
      </c>
      <c r="F15" s="74">
        <f t="shared" si="9"/>
        <v>404039</v>
      </c>
      <c r="G15" s="74">
        <f t="shared" si="10"/>
        <v>0</v>
      </c>
      <c r="H15" s="74">
        <f t="shared" si="11"/>
        <v>94744</v>
      </c>
      <c r="I15" s="74">
        <f t="shared" si="12"/>
        <v>94744</v>
      </c>
      <c r="J15" s="54" t="s">
        <v>817</v>
      </c>
      <c r="K15" s="53" t="s">
        <v>818</v>
      </c>
      <c r="L15" s="74">
        <v>404039</v>
      </c>
      <c r="M15" s="74">
        <v>0</v>
      </c>
      <c r="N15" s="74">
        <v>404039</v>
      </c>
      <c r="O15" s="74">
        <v>0</v>
      </c>
      <c r="P15" s="74">
        <v>94744</v>
      </c>
      <c r="Q15" s="74">
        <v>94744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518</v>
      </c>
      <c r="B16" s="54" t="s">
        <v>536</v>
      </c>
      <c r="C16" s="53" t="s">
        <v>537</v>
      </c>
      <c r="D16" s="74">
        <f t="shared" si="7"/>
        <v>48930</v>
      </c>
      <c r="E16" s="74">
        <f t="shared" si="8"/>
        <v>540558</v>
      </c>
      <c r="F16" s="74">
        <f t="shared" si="9"/>
        <v>589488</v>
      </c>
      <c r="G16" s="74">
        <f t="shared" si="10"/>
        <v>0</v>
      </c>
      <c r="H16" s="74">
        <f t="shared" si="11"/>
        <v>287790</v>
      </c>
      <c r="I16" s="74">
        <f t="shared" si="12"/>
        <v>287790</v>
      </c>
      <c r="J16" s="54" t="s">
        <v>819</v>
      </c>
      <c r="K16" s="53" t="s">
        <v>820</v>
      </c>
      <c r="L16" s="74">
        <v>48930</v>
      </c>
      <c r="M16" s="74">
        <v>349105</v>
      </c>
      <c r="N16" s="74">
        <v>398035</v>
      </c>
      <c r="O16" s="74">
        <v>0</v>
      </c>
      <c r="P16" s="74">
        <v>0</v>
      </c>
      <c r="Q16" s="74">
        <v>0</v>
      </c>
      <c r="R16" s="54" t="s">
        <v>821</v>
      </c>
      <c r="S16" s="53" t="s">
        <v>822</v>
      </c>
      <c r="T16" s="74">
        <v>0</v>
      </c>
      <c r="U16" s="74">
        <v>0</v>
      </c>
      <c r="V16" s="74">
        <v>0</v>
      </c>
      <c r="W16" s="74">
        <v>0</v>
      </c>
      <c r="X16" s="74">
        <v>232886</v>
      </c>
      <c r="Y16" s="74">
        <v>232886</v>
      </c>
      <c r="Z16" s="54" t="s">
        <v>817</v>
      </c>
      <c r="AA16" s="53" t="s">
        <v>818</v>
      </c>
      <c r="AB16" s="74">
        <v>0</v>
      </c>
      <c r="AC16" s="74">
        <v>191453</v>
      </c>
      <c r="AD16" s="74">
        <v>191453</v>
      </c>
      <c r="AE16" s="74">
        <v>0</v>
      </c>
      <c r="AF16" s="74">
        <v>54904</v>
      </c>
      <c r="AG16" s="74">
        <v>54904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518</v>
      </c>
      <c r="B17" s="54" t="s">
        <v>538</v>
      </c>
      <c r="C17" s="53" t="s">
        <v>539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518</v>
      </c>
      <c r="B18" s="54" t="s">
        <v>523</v>
      </c>
      <c r="C18" s="53" t="s">
        <v>540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53121</v>
      </c>
      <c r="H18" s="74">
        <f t="shared" si="11"/>
        <v>82288</v>
      </c>
      <c r="I18" s="74">
        <f t="shared" si="12"/>
        <v>135409</v>
      </c>
      <c r="J18" s="54" t="s">
        <v>805</v>
      </c>
      <c r="K18" s="53" t="s">
        <v>806</v>
      </c>
      <c r="L18" s="74">
        <v>0</v>
      </c>
      <c r="M18" s="74">
        <v>0</v>
      </c>
      <c r="N18" s="74">
        <v>0</v>
      </c>
      <c r="O18" s="74">
        <v>53121</v>
      </c>
      <c r="P18" s="74">
        <v>82288</v>
      </c>
      <c r="Q18" s="74">
        <v>135409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518</v>
      </c>
      <c r="B19" s="54" t="s">
        <v>541</v>
      </c>
      <c r="C19" s="53" t="s">
        <v>542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518</v>
      </c>
      <c r="B20" s="54" t="s">
        <v>543</v>
      </c>
      <c r="C20" s="53" t="s">
        <v>544</v>
      </c>
      <c r="D20" s="74">
        <f t="shared" si="7"/>
        <v>22514</v>
      </c>
      <c r="E20" s="74">
        <f t="shared" si="8"/>
        <v>477786</v>
      </c>
      <c r="F20" s="74">
        <f t="shared" si="9"/>
        <v>500300</v>
      </c>
      <c r="G20" s="74">
        <f t="shared" si="10"/>
        <v>0</v>
      </c>
      <c r="H20" s="74">
        <f t="shared" si="11"/>
        <v>172529</v>
      </c>
      <c r="I20" s="74">
        <f t="shared" si="12"/>
        <v>172529</v>
      </c>
      <c r="J20" s="54" t="s">
        <v>801</v>
      </c>
      <c r="K20" s="53" t="s">
        <v>802</v>
      </c>
      <c r="L20" s="74">
        <v>22514</v>
      </c>
      <c r="M20" s="74">
        <v>477786</v>
      </c>
      <c r="N20" s="74">
        <v>500300</v>
      </c>
      <c r="O20" s="74">
        <v>0</v>
      </c>
      <c r="P20" s="74">
        <v>0</v>
      </c>
      <c r="Q20" s="74">
        <v>0</v>
      </c>
      <c r="R20" s="54" t="s">
        <v>823</v>
      </c>
      <c r="S20" s="53" t="s">
        <v>824</v>
      </c>
      <c r="T20" s="74">
        <v>0</v>
      </c>
      <c r="U20" s="74">
        <v>0</v>
      </c>
      <c r="V20" s="74">
        <v>0</v>
      </c>
      <c r="W20" s="74">
        <v>0</v>
      </c>
      <c r="X20" s="74">
        <v>85858</v>
      </c>
      <c r="Y20" s="74">
        <v>85858</v>
      </c>
      <c r="Z20" s="54" t="s">
        <v>803</v>
      </c>
      <c r="AA20" s="53" t="s">
        <v>804</v>
      </c>
      <c r="AB20" s="74">
        <v>0</v>
      </c>
      <c r="AC20" s="74">
        <v>0</v>
      </c>
      <c r="AD20" s="74">
        <v>0</v>
      </c>
      <c r="AE20" s="74">
        <v>0</v>
      </c>
      <c r="AF20" s="74">
        <v>86671</v>
      </c>
      <c r="AG20" s="74">
        <v>86671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518</v>
      </c>
      <c r="B21" s="54" t="s">
        <v>545</v>
      </c>
      <c r="C21" s="53" t="s">
        <v>546</v>
      </c>
      <c r="D21" s="74">
        <f t="shared" si="7"/>
        <v>118209</v>
      </c>
      <c r="E21" s="74">
        <f t="shared" si="8"/>
        <v>882841</v>
      </c>
      <c r="F21" s="74">
        <f t="shared" si="9"/>
        <v>1001050</v>
      </c>
      <c r="G21" s="74">
        <f t="shared" si="10"/>
        <v>339</v>
      </c>
      <c r="H21" s="74">
        <f t="shared" si="11"/>
        <v>145003</v>
      </c>
      <c r="I21" s="74">
        <f t="shared" si="12"/>
        <v>145342</v>
      </c>
      <c r="J21" s="54" t="s">
        <v>819</v>
      </c>
      <c r="K21" s="53" t="s">
        <v>820</v>
      </c>
      <c r="L21" s="74">
        <v>118209</v>
      </c>
      <c r="M21" s="74">
        <v>882841</v>
      </c>
      <c r="N21" s="74">
        <v>1001050</v>
      </c>
      <c r="O21" s="74">
        <v>0</v>
      </c>
      <c r="P21" s="74">
        <v>0</v>
      </c>
      <c r="Q21" s="74">
        <v>0</v>
      </c>
      <c r="R21" s="54" t="s">
        <v>825</v>
      </c>
      <c r="S21" s="53" t="s">
        <v>826</v>
      </c>
      <c r="T21" s="74">
        <v>0</v>
      </c>
      <c r="U21" s="74">
        <v>0</v>
      </c>
      <c r="V21" s="74">
        <v>0</v>
      </c>
      <c r="W21" s="74">
        <v>339</v>
      </c>
      <c r="X21" s="74">
        <v>145003</v>
      </c>
      <c r="Y21" s="74">
        <v>145342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518</v>
      </c>
      <c r="B22" s="54" t="s">
        <v>547</v>
      </c>
      <c r="C22" s="53" t="s">
        <v>548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112</v>
      </c>
      <c r="H22" s="74">
        <f t="shared" si="11"/>
        <v>47855</v>
      </c>
      <c r="I22" s="74">
        <f t="shared" si="12"/>
        <v>47967</v>
      </c>
      <c r="J22" s="54" t="s">
        <v>825</v>
      </c>
      <c r="K22" s="53" t="s">
        <v>826</v>
      </c>
      <c r="L22" s="74">
        <v>0</v>
      </c>
      <c r="M22" s="74">
        <v>0</v>
      </c>
      <c r="N22" s="74">
        <v>0</v>
      </c>
      <c r="O22" s="74">
        <v>112</v>
      </c>
      <c r="P22" s="74">
        <v>47855</v>
      </c>
      <c r="Q22" s="74">
        <v>47967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518</v>
      </c>
      <c r="B23" s="54" t="s">
        <v>549</v>
      </c>
      <c r="C23" s="53" t="s">
        <v>550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518</v>
      </c>
      <c r="B24" s="54" t="s">
        <v>551</v>
      </c>
      <c r="C24" s="53" t="s">
        <v>552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518</v>
      </c>
      <c r="B25" s="54" t="s">
        <v>553</v>
      </c>
      <c r="C25" s="53" t="s">
        <v>554</v>
      </c>
      <c r="D25" s="74">
        <f t="shared" si="7"/>
        <v>0</v>
      </c>
      <c r="E25" s="74">
        <f t="shared" si="8"/>
        <v>446894</v>
      </c>
      <c r="F25" s="74">
        <f t="shared" si="9"/>
        <v>446894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 t="s">
        <v>827</v>
      </c>
      <c r="K25" s="53" t="s">
        <v>828</v>
      </c>
      <c r="L25" s="74">
        <v>0</v>
      </c>
      <c r="M25" s="74">
        <v>446894</v>
      </c>
      <c r="N25" s="74">
        <v>446894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518</v>
      </c>
      <c r="B26" s="54" t="s">
        <v>555</v>
      </c>
      <c r="C26" s="53" t="s">
        <v>556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518</v>
      </c>
      <c r="B27" s="54" t="s">
        <v>557</v>
      </c>
      <c r="C27" s="53" t="s">
        <v>558</v>
      </c>
      <c r="D27" s="74">
        <f t="shared" si="7"/>
        <v>66734</v>
      </c>
      <c r="E27" s="74">
        <f t="shared" si="8"/>
        <v>481655</v>
      </c>
      <c r="F27" s="74">
        <f t="shared" si="9"/>
        <v>548389</v>
      </c>
      <c r="G27" s="74">
        <f t="shared" si="10"/>
        <v>0</v>
      </c>
      <c r="H27" s="74">
        <f t="shared" si="11"/>
        <v>20479</v>
      </c>
      <c r="I27" s="74">
        <f t="shared" si="12"/>
        <v>20479</v>
      </c>
      <c r="J27" s="54" t="s">
        <v>819</v>
      </c>
      <c r="K27" s="53" t="s">
        <v>820</v>
      </c>
      <c r="L27" s="74">
        <v>66734</v>
      </c>
      <c r="M27" s="74">
        <v>481655</v>
      </c>
      <c r="N27" s="74">
        <v>548389</v>
      </c>
      <c r="O27" s="74">
        <v>0</v>
      </c>
      <c r="P27" s="74">
        <v>0</v>
      </c>
      <c r="Q27" s="74">
        <v>0</v>
      </c>
      <c r="R27" s="54" t="s">
        <v>821</v>
      </c>
      <c r="S27" s="53" t="s">
        <v>822</v>
      </c>
      <c r="T27" s="74">
        <v>0</v>
      </c>
      <c r="U27" s="74">
        <v>0</v>
      </c>
      <c r="V27" s="74">
        <v>0</v>
      </c>
      <c r="W27" s="74">
        <v>0</v>
      </c>
      <c r="X27" s="74">
        <v>20479</v>
      </c>
      <c r="Y27" s="74">
        <v>20479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518</v>
      </c>
      <c r="B28" s="54" t="s">
        <v>559</v>
      </c>
      <c r="C28" s="53" t="s">
        <v>560</v>
      </c>
      <c r="D28" s="74">
        <f t="shared" si="7"/>
        <v>34247</v>
      </c>
      <c r="E28" s="74">
        <f t="shared" si="8"/>
        <v>304043</v>
      </c>
      <c r="F28" s="74">
        <f t="shared" si="9"/>
        <v>338290</v>
      </c>
      <c r="G28" s="74">
        <f t="shared" si="10"/>
        <v>0</v>
      </c>
      <c r="H28" s="74">
        <f t="shared" si="11"/>
        <v>136410</v>
      </c>
      <c r="I28" s="74">
        <f t="shared" si="12"/>
        <v>136410</v>
      </c>
      <c r="J28" s="54" t="s">
        <v>829</v>
      </c>
      <c r="K28" s="53" t="s">
        <v>830</v>
      </c>
      <c r="L28" s="74">
        <v>34247</v>
      </c>
      <c r="M28" s="74">
        <v>267910</v>
      </c>
      <c r="N28" s="74">
        <v>302157</v>
      </c>
      <c r="O28" s="74">
        <v>0</v>
      </c>
      <c r="P28" s="74">
        <v>102021</v>
      </c>
      <c r="Q28" s="74">
        <v>102021</v>
      </c>
      <c r="R28" s="54" t="s">
        <v>831</v>
      </c>
      <c r="S28" s="53" t="s">
        <v>832</v>
      </c>
      <c r="T28" s="74">
        <v>0</v>
      </c>
      <c r="U28" s="74">
        <v>36133</v>
      </c>
      <c r="V28" s="74">
        <v>36133</v>
      </c>
      <c r="W28" s="74">
        <v>0</v>
      </c>
      <c r="X28" s="74">
        <v>34389</v>
      </c>
      <c r="Y28" s="74">
        <v>34389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518</v>
      </c>
      <c r="B29" s="54" t="s">
        <v>561</v>
      </c>
      <c r="C29" s="53" t="s">
        <v>562</v>
      </c>
      <c r="D29" s="74">
        <f t="shared" si="7"/>
        <v>38988</v>
      </c>
      <c r="E29" s="74">
        <f t="shared" si="8"/>
        <v>305485</v>
      </c>
      <c r="F29" s="74">
        <f t="shared" si="9"/>
        <v>344473</v>
      </c>
      <c r="G29" s="74">
        <f t="shared" si="10"/>
        <v>0</v>
      </c>
      <c r="H29" s="74">
        <f t="shared" si="11"/>
        <v>94309</v>
      </c>
      <c r="I29" s="74">
        <f t="shared" si="12"/>
        <v>94309</v>
      </c>
      <c r="J29" s="54" t="s">
        <v>829</v>
      </c>
      <c r="K29" s="53" t="s">
        <v>830</v>
      </c>
      <c r="L29" s="74">
        <v>38988</v>
      </c>
      <c r="M29" s="74">
        <v>305485</v>
      </c>
      <c r="N29" s="74">
        <v>344473</v>
      </c>
      <c r="O29" s="74">
        <v>0</v>
      </c>
      <c r="P29" s="74">
        <v>94309</v>
      </c>
      <c r="Q29" s="74">
        <v>94309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518</v>
      </c>
      <c r="B30" s="54" t="s">
        <v>563</v>
      </c>
      <c r="C30" s="53" t="s">
        <v>564</v>
      </c>
      <c r="D30" s="74">
        <f t="shared" si="7"/>
        <v>521417</v>
      </c>
      <c r="E30" s="74">
        <f t="shared" si="8"/>
        <v>531042</v>
      </c>
      <c r="F30" s="74">
        <f t="shared" si="9"/>
        <v>1052459</v>
      </c>
      <c r="G30" s="74">
        <f t="shared" si="10"/>
        <v>27996</v>
      </c>
      <c r="H30" s="74">
        <f t="shared" si="11"/>
        <v>89601</v>
      </c>
      <c r="I30" s="74">
        <f t="shared" si="12"/>
        <v>117597</v>
      </c>
      <c r="J30" s="54" t="s">
        <v>833</v>
      </c>
      <c r="K30" s="53" t="s">
        <v>834</v>
      </c>
      <c r="L30" s="74">
        <v>521417</v>
      </c>
      <c r="M30" s="74">
        <v>531042</v>
      </c>
      <c r="N30" s="74">
        <v>1052459</v>
      </c>
      <c r="O30" s="74">
        <v>27996</v>
      </c>
      <c r="P30" s="74">
        <v>89601</v>
      </c>
      <c r="Q30" s="74">
        <v>117597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518</v>
      </c>
      <c r="B31" s="54" t="s">
        <v>565</v>
      </c>
      <c r="C31" s="53" t="s">
        <v>566</v>
      </c>
      <c r="D31" s="74">
        <f t="shared" si="7"/>
        <v>0</v>
      </c>
      <c r="E31" s="74">
        <f t="shared" si="8"/>
        <v>212921</v>
      </c>
      <c r="F31" s="74">
        <f t="shared" si="9"/>
        <v>212921</v>
      </c>
      <c r="G31" s="74">
        <f t="shared" si="10"/>
        <v>0</v>
      </c>
      <c r="H31" s="74">
        <f t="shared" si="11"/>
        <v>124709</v>
      </c>
      <c r="I31" s="74">
        <f t="shared" si="12"/>
        <v>124709</v>
      </c>
      <c r="J31" s="64" t="s">
        <v>821</v>
      </c>
      <c r="K31" s="53" t="s">
        <v>822</v>
      </c>
      <c r="L31" s="74">
        <v>0</v>
      </c>
      <c r="M31" s="74">
        <v>212921</v>
      </c>
      <c r="N31" s="74">
        <v>212921</v>
      </c>
      <c r="O31" s="74">
        <v>0</v>
      </c>
      <c r="P31" s="74">
        <v>100731</v>
      </c>
      <c r="Q31" s="74">
        <v>100731</v>
      </c>
      <c r="R31" s="54" t="s">
        <v>811</v>
      </c>
      <c r="S31" s="53" t="s">
        <v>812</v>
      </c>
      <c r="T31" s="74">
        <v>0</v>
      </c>
      <c r="U31" s="74">
        <v>0</v>
      </c>
      <c r="V31" s="74">
        <v>0</v>
      </c>
      <c r="W31" s="74">
        <v>0</v>
      </c>
      <c r="X31" s="74">
        <v>23978</v>
      </c>
      <c r="Y31" s="74">
        <v>23978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518</v>
      </c>
      <c r="B32" s="54" t="s">
        <v>567</v>
      </c>
      <c r="C32" s="53" t="s">
        <v>568</v>
      </c>
      <c r="D32" s="74">
        <f t="shared" si="7"/>
        <v>0</v>
      </c>
      <c r="E32" s="74">
        <f t="shared" si="8"/>
        <v>351170</v>
      </c>
      <c r="F32" s="74">
        <f t="shared" si="9"/>
        <v>351170</v>
      </c>
      <c r="G32" s="74">
        <f t="shared" si="10"/>
        <v>199</v>
      </c>
      <c r="H32" s="74">
        <f t="shared" si="11"/>
        <v>85460</v>
      </c>
      <c r="I32" s="74">
        <f t="shared" si="12"/>
        <v>85659</v>
      </c>
      <c r="J32" s="54" t="s">
        <v>825</v>
      </c>
      <c r="K32" s="53" t="s">
        <v>826</v>
      </c>
      <c r="L32" s="74">
        <v>0</v>
      </c>
      <c r="M32" s="74">
        <v>0</v>
      </c>
      <c r="N32" s="74">
        <v>0</v>
      </c>
      <c r="O32" s="74">
        <v>199</v>
      </c>
      <c r="P32" s="74">
        <v>85460</v>
      </c>
      <c r="Q32" s="74">
        <v>85659</v>
      </c>
      <c r="R32" s="54" t="s">
        <v>835</v>
      </c>
      <c r="S32" s="53" t="s">
        <v>836</v>
      </c>
      <c r="T32" s="74">
        <v>0</v>
      </c>
      <c r="U32" s="74">
        <v>351170</v>
      </c>
      <c r="V32" s="74">
        <v>351170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518</v>
      </c>
      <c r="B33" s="54" t="s">
        <v>569</v>
      </c>
      <c r="C33" s="53" t="s">
        <v>570</v>
      </c>
      <c r="D33" s="74">
        <f t="shared" si="7"/>
        <v>0</v>
      </c>
      <c r="E33" s="74">
        <f t="shared" si="8"/>
        <v>227643</v>
      </c>
      <c r="F33" s="74">
        <f t="shared" si="9"/>
        <v>227643</v>
      </c>
      <c r="G33" s="74">
        <f t="shared" si="10"/>
        <v>0</v>
      </c>
      <c r="H33" s="74">
        <f t="shared" si="11"/>
        <v>47602</v>
      </c>
      <c r="I33" s="74">
        <f t="shared" si="12"/>
        <v>47602</v>
      </c>
      <c r="J33" s="54" t="s">
        <v>807</v>
      </c>
      <c r="K33" s="53" t="s">
        <v>808</v>
      </c>
      <c r="L33" s="74">
        <v>0</v>
      </c>
      <c r="M33" s="74">
        <v>227643</v>
      </c>
      <c r="N33" s="74">
        <v>227643</v>
      </c>
      <c r="O33" s="74">
        <v>0</v>
      </c>
      <c r="P33" s="74">
        <v>0</v>
      </c>
      <c r="Q33" s="74">
        <v>0</v>
      </c>
      <c r="R33" s="54" t="s">
        <v>809</v>
      </c>
      <c r="S33" s="53" t="s">
        <v>810</v>
      </c>
      <c r="T33" s="74">
        <v>0</v>
      </c>
      <c r="U33" s="74">
        <v>0</v>
      </c>
      <c r="V33" s="74">
        <v>0</v>
      </c>
      <c r="W33" s="74">
        <v>0</v>
      </c>
      <c r="X33" s="74">
        <v>47602</v>
      </c>
      <c r="Y33" s="74">
        <v>47602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518</v>
      </c>
      <c r="B34" s="54" t="s">
        <v>571</v>
      </c>
      <c r="C34" s="53" t="s">
        <v>572</v>
      </c>
      <c r="D34" s="74">
        <f t="shared" si="7"/>
        <v>0</v>
      </c>
      <c r="E34" s="74">
        <f t="shared" si="8"/>
        <v>440184</v>
      </c>
      <c r="F34" s="74">
        <f t="shared" si="9"/>
        <v>440184</v>
      </c>
      <c r="G34" s="74">
        <f t="shared" si="10"/>
        <v>0</v>
      </c>
      <c r="H34" s="74">
        <f t="shared" si="11"/>
        <v>123944</v>
      </c>
      <c r="I34" s="74">
        <f t="shared" si="12"/>
        <v>123944</v>
      </c>
      <c r="J34" s="54" t="s">
        <v>833</v>
      </c>
      <c r="K34" s="53" t="s">
        <v>834</v>
      </c>
      <c r="L34" s="74">
        <v>0</v>
      </c>
      <c r="M34" s="74">
        <v>440184</v>
      </c>
      <c r="N34" s="74">
        <v>440184</v>
      </c>
      <c r="O34" s="74">
        <v>0</v>
      </c>
      <c r="P34" s="74" t="s">
        <v>837</v>
      </c>
      <c r="Q34" s="74">
        <v>0</v>
      </c>
      <c r="R34" s="54" t="s">
        <v>823</v>
      </c>
      <c r="S34" s="53" t="s">
        <v>824</v>
      </c>
      <c r="T34" s="74">
        <v>0</v>
      </c>
      <c r="U34" s="74">
        <v>0</v>
      </c>
      <c r="V34" s="74">
        <v>0</v>
      </c>
      <c r="W34" s="74">
        <v>0</v>
      </c>
      <c r="X34" s="74">
        <v>123944</v>
      </c>
      <c r="Y34" s="74">
        <v>123944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518</v>
      </c>
      <c r="B35" s="54" t="s">
        <v>573</v>
      </c>
      <c r="C35" s="53" t="s">
        <v>574</v>
      </c>
      <c r="D35" s="74">
        <f t="shared" si="7"/>
        <v>0</v>
      </c>
      <c r="E35" s="74">
        <f t="shared" si="8"/>
        <v>886732</v>
      </c>
      <c r="F35" s="74">
        <f t="shared" si="9"/>
        <v>886732</v>
      </c>
      <c r="G35" s="74">
        <f t="shared" si="10"/>
        <v>0</v>
      </c>
      <c r="H35" s="74">
        <f t="shared" si="11"/>
        <v>0</v>
      </c>
      <c r="I35" s="74">
        <f t="shared" si="12"/>
        <v>0</v>
      </c>
      <c r="J35" s="54" t="s">
        <v>827</v>
      </c>
      <c r="K35" s="53" t="s">
        <v>828</v>
      </c>
      <c r="L35" s="74">
        <v>0</v>
      </c>
      <c r="M35" s="74">
        <v>886732</v>
      </c>
      <c r="N35" s="74">
        <v>886732</v>
      </c>
      <c r="O35" s="74">
        <v>0</v>
      </c>
      <c r="P35" s="74">
        <v>0</v>
      </c>
      <c r="Q35" s="74">
        <v>0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518</v>
      </c>
      <c r="B36" s="54" t="s">
        <v>575</v>
      </c>
      <c r="C36" s="53" t="s">
        <v>576</v>
      </c>
      <c r="D36" s="74">
        <f t="shared" si="7"/>
        <v>0</v>
      </c>
      <c r="E36" s="74">
        <f t="shared" si="8"/>
        <v>0</v>
      </c>
      <c r="F36" s="74">
        <f t="shared" si="9"/>
        <v>0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/>
      <c r="K36" s="53"/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518</v>
      </c>
      <c r="B37" s="54" t="s">
        <v>577</v>
      </c>
      <c r="C37" s="53" t="s">
        <v>578</v>
      </c>
      <c r="D37" s="74">
        <f t="shared" si="7"/>
        <v>0</v>
      </c>
      <c r="E37" s="74">
        <f t="shared" si="8"/>
        <v>171265</v>
      </c>
      <c r="F37" s="74">
        <f t="shared" si="9"/>
        <v>171265</v>
      </c>
      <c r="G37" s="74">
        <f t="shared" si="10"/>
        <v>0</v>
      </c>
      <c r="H37" s="74">
        <f t="shared" si="11"/>
        <v>45542</v>
      </c>
      <c r="I37" s="74">
        <f t="shared" si="12"/>
        <v>45542</v>
      </c>
      <c r="J37" s="54" t="s">
        <v>799</v>
      </c>
      <c r="K37" s="53" t="s">
        <v>800</v>
      </c>
      <c r="L37" s="74">
        <v>0</v>
      </c>
      <c r="M37" s="74">
        <v>171265</v>
      </c>
      <c r="N37" s="74">
        <v>171265</v>
      </c>
      <c r="O37" s="74">
        <v>0</v>
      </c>
      <c r="P37" s="74">
        <v>45542</v>
      </c>
      <c r="Q37" s="74">
        <v>45542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518</v>
      </c>
      <c r="B38" s="54" t="s">
        <v>579</v>
      </c>
      <c r="C38" s="53" t="s">
        <v>580</v>
      </c>
      <c r="D38" s="74">
        <f t="shared" si="7"/>
        <v>50308</v>
      </c>
      <c r="E38" s="74">
        <f t="shared" si="8"/>
        <v>288281</v>
      </c>
      <c r="F38" s="74">
        <f t="shared" si="9"/>
        <v>338589</v>
      </c>
      <c r="G38" s="74">
        <f t="shared" si="10"/>
        <v>0</v>
      </c>
      <c r="H38" s="74">
        <f t="shared" si="11"/>
        <v>78780</v>
      </c>
      <c r="I38" s="74">
        <f t="shared" si="12"/>
        <v>78780</v>
      </c>
      <c r="J38" s="54" t="s">
        <v>819</v>
      </c>
      <c r="K38" s="53" t="s">
        <v>820</v>
      </c>
      <c r="L38" s="74">
        <v>50308</v>
      </c>
      <c r="M38" s="74">
        <v>288281</v>
      </c>
      <c r="N38" s="74">
        <v>338589</v>
      </c>
      <c r="O38" s="74">
        <v>0</v>
      </c>
      <c r="P38" s="74">
        <v>0</v>
      </c>
      <c r="Q38" s="74">
        <v>0</v>
      </c>
      <c r="R38" s="54" t="s">
        <v>821</v>
      </c>
      <c r="S38" s="53" t="s">
        <v>822</v>
      </c>
      <c r="T38" s="74">
        <v>0</v>
      </c>
      <c r="U38" s="74">
        <v>0</v>
      </c>
      <c r="V38" s="74">
        <v>0</v>
      </c>
      <c r="W38" s="74">
        <v>0</v>
      </c>
      <c r="X38" s="74">
        <v>78780</v>
      </c>
      <c r="Y38" s="74">
        <v>78780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518</v>
      </c>
      <c r="B39" s="54" t="s">
        <v>581</v>
      </c>
      <c r="C39" s="53" t="s">
        <v>582</v>
      </c>
      <c r="D39" s="74">
        <f t="shared" si="7"/>
        <v>0</v>
      </c>
      <c r="E39" s="74">
        <f t="shared" si="8"/>
        <v>277273</v>
      </c>
      <c r="F39" s="74">
        <f t="shared" si="9"/>
        <v>277273</v>
      </c>
      <c r="G39" s="74">
        <f t="shared" si="10"/>
        <v>0</v>
      </c>
      <c r="H39" s="74">
        <f t="shared" si="11"/>
        <v>117049</v>
      </c>
      <c r="I39" s="74">
        <f t="shared" si="12"/>
        <v>117049</v>
      </c>
      <c r="J39" s="54" t="s">
        <v>838</v>
      </c>
      <c r="K39" s="53" t="s">
        <v>839</v>
      </c>
      <c r="L39" s="74">
        <v>0</v>
      </c>
      <c r="M39" s="74">
        <v>165009</v>
      </c>
      <c r="N39" s="74">
        <v>165009</v>
      </c>
      <c r="O39" s="74">
        <v>0</v>
      </c>
      <c r="P39" s="74">
        <v>0</v>
      </c>
      <c r="Q39" s="74">
        <v>0</v>
      </c>
      <c r="R39" s="54" t="s">
        <v>813</v>
      </c>
      <c r="S39" s="53" t="s">
        <v>814</v>
      </c>
      <c r="T39" s="74">
        <v>0</v>
      </c>
      <c r="U39" s="74">
        <v>112264</v>
      </c>
      <c r="V39" s="74">
        <v>112264</v>
      </c>
      <c r="W39" s="74">
        <v>0</v>
      </c>
      <c r="X39" s="74">
        <v>0</v>
      </c>
      <c r="Y39" s="74">
        <v>0</v>
      </c>
      <c r="Z39" s="54" t="s">
        <v>803</v>
      </c>
      <c r="AA39" s="53" t="s">
        <v>804</v>
      </c>
      <c r="AB39" s="74">
        <v>0</v>
      </c>
      <c r="AC39" s="74">
        <v>0</v>
      </c>
      <c r="AD39" s="74">
        <v>0</v>
      </c>
      <c r="AE39" s="74">
        <v>0</v>
      </c>
      <c r="AF39" s="74">
        <v>49770</v>
      </c>
      <c r="AG39" s="74">
        <v>49770</v>
      </c>
      <c r="AH39" s="54" t="s">
        <v>809</v>
      </c>
      <c r="AI39" s="53" t="s">
        <v>810</v>
      </c>
      <c r="AJ39" s="74">
        <v>0</v>
      </c>
      <c r="AK39" s="74">
        <v>0</v>
      </c>
      <c r="AL39" s="74">
        <v>0</v>
      </c>
      <c r="AM39" s="74">
        <v>0</v>
      </c>
      <c r="AN39" s="74">
        <v>67279</v>
      </c>
      <c r="AO39" s="74">
        <v>67279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518</v>
      </c>
      <c r="B40" s="54" t="s">
        <v>583</v>
      </c>
      <c r="C40" s="53" t="s">
        <v>584</v>
      </c>
      <c r="D40" s="74">
        <f t="shared" si="7"/>
        <v>104307</v>
      </c>
      <c r="E40" s="74">
        <f t="shared" si="8"/>
        <v>249824</v>
      </c>
      <c r="F40" s="74">
        <f t="shared" si="9"/>
        <v>354131</v>
      </c>
      <c r="G40" s="74">
        <f t="shared" si="10"/>
        <v>0</v>
      </c>
      <c r="H40" s="74">
        <f t="shared" si="11"/>
        <v>75063</v>
      </c>
      <c r="I40" s="74">
        <f t="shared" si="12"/>
        <v>75063</v>
      </c>
      <c r="J40" s="54" t="s">
        <v>838</v>
      </c>
      <c r="K40" s="53" t="s">
        <v>839</v>
      </c>
      <c r="L40" s="74">
        <v>104307</v>
      </c>
      <c r="M40" s="74">
        <v>249824</v>
      </c>
      <c r="N40" s="74">
        <v>354131</v>
      </c>
      <c r="O40" s="74">
        <v>0</v>
      </c>
      <c r="P40" s="74">
        <v>0</v>
      </c>
      <c r="Q40" s="74">
        <v>0</v>
      </c>
      <c r="R40" s="54" t="s">
        <v>803</v>
      </c>
      <c r="S40" s="53" t="s">
        <v>804</v>
      </c>
      <c r="T40" s="74">
        <v>0</v>
      </c>
      <c r="U40" s="74">
        <v>0</v>
      </c>
      <c r="V40" s="74">
        <v>0</v>
      </c>
      <c r="W40" s="74">
        <v>0</v>
      </c>
      <c r="X40" s="74">
        <v>75063</v>
      </c>
      <c r="Y40" s="74">
        <v>75063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518</v>
      </c>
      <c r="B41" s="54" t="s">
        <v>585</v>
      </c>
      <c r="C41" s="53" t="s">
        <v>586</v>
      </c>
      <c r="D41" s="74">
        <f t="shared" si="7"/>
        <v>0</v>
      </c>
      <c r="E41" s="74">
        <f t="shared" si="8"/>
        <v>159111</v>
      </c>
      <c r="F41" s="74">
        <f t="shared" si="9"/>
        <v>159111</v>
      </c>
      <c r="G41" s="74">
        <f t="shared" si="10"/>
        <v>15449</v>
      </c>
      <c r="H41" s="74">
        <f t="shared" si="11"/>
        <v>48787</v>
      </c>
      <c r="I41" s="74">
        <f t="shared" si="12"/>
        <v>64236</v>
      </c>
      <c r="J41" s="54" t="s">
        <v>799</v>
      </c>
      <c r="K41" s="53" t="s">
        <v>800</v>
      </c>
      <c r="L41" s="74">
        <v>0</v>
      </c>
      <c r="M41" s="74">
        <v>159111</v>
      </c>
      <c r="N41" s="74">
        <v>159111</v>
      </c>
      <c r="O41" s="74">
        <v>15449</v>
      </c>
      <c r="P41" s="74">
        <v>48787</v>
      </c>
      <c r="Q41" s="74">
        <v>64236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518</v>
      </c>
      <c r="B42" s="54" t="s">
        <v>587</v>
      </c>
      <c r="C42" s="53" t="s">
        <v>588</v>
      </c>
      <c r="D42" s="74">
        <f t="shared" si="7"/>
        <v>0</v>
      </c>
      <c r="E42" s="74">
        <f t="shared" si="8"/>
        <v>177802</v>
      </c>
      <c r="F42" s="74">
        <f t="shared" si="9"/>
        <v>177802</v>
      </c>
      <c r="G42" s="74">
        <f t="shared" si="10"/>
        <v>0</v>
      </c>
      <c r="H42" s="74">
        <f t="shared" si="11"/>
        <v>116288</v>
      </c>
      <c r="I42" s="74">
        <f t="shared" si="12"/>
        <v>116288</v>
      </c>
      <c r="J42" s="54" t="s">
        <v>831</v>
      </c>
      <c r="K42" s="53" t="s">
        <v>832</v>
      </c>
      <c r="L42" s="74">
        <v>0</v>
      </c>
      <c r="M42" s="74">
        <v>177802</v>
      </c>
      <c r="N42" s="74">
        <v>177802</v>
      </c>
      <c r="O42" s="74">
        <v>0</v>
      </c>
      <c r="P42" s="74">
        <v>116288</v>
      </c>
      <c r="Q42" s="74">
        <v>116288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518</v>
      </c>
      <c r="B43" s="54" t="s">
        <v>589</v>
      </c>
      <c r="C43" s="53" t="s">
        <v>590</v>
      </c>
      <c r="D43" s="74">
        <f t="shared" si="7"/>
        <v>0</v>
      </c>
      <c r="E43" s="74">
        <f t="shared" si="8"/>
        <v>0</v>
      </c>
      <c r="F43" s="74">
        <f t="shared" si="9"/>
        <v>0</v>
      </c>
      <c r="G43" s="74">
        <f t="shared" si="10"/>
        <v>0</v>
      </c>
      <c r="H43" s="74">
        <f t="shared" si="11"/>
        <v>0</v>
      </c>
      <c r="I43" s="74">
        <f t="shared" si="12"/>
        <v>0</v>
      </c>
      <c r="J43" s="54"/>
      <c r="K43" s="53"/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518</v>
      </c>
      <c r="B44" s="54" t="s">
        <v>591</v>
      </c>
      <c r="C44" s="53" t="s">
        <v>592</v>
      </c>
      <c r="D44" s="74">
        <f t="shared" si="7"/>
        <v>0</v>
      </c>
      <c r="E44" s="74">
        <f t="shared" si="8"/>
        <v>0</v>
      </c>
      <c r="F44" s="74">
        <f t="shared" si="9"/>
        <v>0</v>
      </c>
      <c r="G44" s="74">
        <f t="shared" si="10"/>
        <v>0</v>
      </c>
      <c r="H44" s="74">
        <f t="shared" si="11"/>
        <v>0</v>
      </c>
      <c r="I44" s="74">
        <f t="shared" si="12"/>
        <v>0</v>
      </c>
      <c r="J44" s="54"/>
      <c r="K44" s="53"/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518</v>
      </c>
      <c r="B45" s="54" t="s">
        <v>593</v>
      </c>
      <c r="C45" s="53" t="s">
        <v>594</v>
      </c>
      <c r="D45" s="74">
        <f t="shared" si="7"/>
        <v>0</v>
      </c>
      <c r="E45" s="74">
        <f t="shared" si="8"/>
        <v>167319</v>
      </c>
      <c r="F45" s="74">
        <f t="shared" si="9"/>
        <v>167319</v>
      </c>
      <c r="G45" s="74">
        <f t="shared" si="10"/>
        <v>80</v>
      </c>
      <c r="H45" s="74">
        <f t="shared" si="11"/>
        <v>34403</v>
      </c>
      <c r="I45" s="74">
        <f t="shared" si="12"/>
        <v>34483</v>
      </c>
      <c r="J45" s="54" t="s">
        <v>825</v>
      </c>
      <c r="K45" s="53" t="s">
        <v>826</v>
      </c>
      <c r="L45" s="74">
        <v>0</v>
      </c>
      <c r="M45" s="74">
        <v>0</v>
      </c>
      <c r="N45" s="74">
        <v>0</v>
      </c>
      <c r="O45" s="74">
        <v>80</v>
      </c>
      <c r="P45" s="74">
        <v>34403</v>
      </c>
      <c r="Q45" s="74">
        <v>34483</v>
      </c>
      <c r="R45" s="54" t="s">
        <v>835</v>
      </c>
      <c r="S45" s="53" t="s">
        <v>836</v>
      </c>
      <c r="T45" s="74">
        <v>0</v>
      </c>
      <c r="U45" s="74">
        <v>167319</v>
      </c>
      <c r="V45" s="74">
        <v>167319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518</v>
      </c>
      <c r="B46" s="54" t="s">
        <v>595</v>
      </c>
      <c r="C46" s="53" t="s">
        <v>596</v>
      </c>
      <c r="D46" s="74">
        <f t="shared" si="7"/>
        <v>0</v>
      </c>
      <c r="E46" s="74">
        <f t="shared" si="8"/>
        <v>0</v>
      </c>
      <c r="F46" s="74">
        <f t="shared" si="9"/>
        <v>0</v>
      </c>
      <c r="G46" s="74">
        <f t="shared" si="10"/>
        <v>120</v>
      </c>
      <c r="H46" s="74">
        <f t="shared" si="11"/>
        <v>51422</v>
      </c>
      <c r="I46" s="74">
        <f t="shared" si="12"/>
        <v>51542</v>
      </c>
      <c r="J46" s="54" t="s">
        <v>825</v>
      </c>
      <c r="K46" s="53" t="s">
        <v>826</v>
      </c>
      <c r="L46" s="74">
        <v>0</v>
      </c>
      <c r="M46" s="74">
        <v>0</v>
      </c>
      <c r="N46" s="74">
        <v>0</v>
      </c>
      <c r="O46" s="74">
        <v>120</v>
      </c>
      <c r="P46" s="74">
        <v>51422</v>
      </c>
      <c r="Q46" s="74">
        <v>51542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518</v>
      </c>
      <c r="B47" s="54" t="s">
        <v>597</v>
      </c>
      <c r="C47" s="53" t="s">
        <v>598</v>
      </c>
      <c r="D47" s="74">
        <f t="shared" si="7"/>
        <v>0</v>
      </c>
      <c r="E47" s="74">
        <f t="shared" si="8"/>
        <v>94136</v>
      </c>
      <c r="F47" s="74">
        <f t="shared" si="9"/>
        <v>94136</v>
      </c>
      <c r="G47" s="74">
        <f t="shared" si="10"/>
        <v>60</v>
      </c>
      <c r="H47" s="74">
        <f t="shared" si="11"/>
        <v>25555</v>
      </c>
      <c r="I47" s="74">
        <f t="shared" si="12"/>
        <v>25615</v>
      </c>
      <c r="J47" s="64" t="s">
        <v>815</v>
      </c>
      <c r="K47" s="53" t="s">
        <v>816</v>
      </c>
      <c r="L47" s="74">
        <v>0</v>
      </c>
      <c r="M47" s="74">
        <v>94136</v>
      </c>
      <c r="N47" s="74">
        <v>94136</v>
      </c>
      <c r="O47" s="74">
        <v>0</v>
      </c>
      <c r="P47" s="74">
        <v>0</v>
      </c>
      <c r="Q47" s="74">
        <v>0</v>
      </c>
      <c r="R47" s="54" t="s">
        <v>825</v>
      </c>
      <c r="S47" s="53" t="s">
        <v>826</v>
      </c>
      <c r="T47" s="74">
        <v>0</v>
      </c>
      <c r="U47" s="74">
        <v>0</v>
      </c>
      <c r="V47" s="74">
        <v>0</v>
      </c>
      <c r="W47" s="74">
        <v>60</v>
      </c>
      <c r="X47" s="74">
        <v>25555</v>
      </c>
      <c r="Y47" s="74">
        <v>25615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518</v>
      </c>
      <c r="B48" s="54" t="s">
        <v>599</v>
      </c>
      <c r="C48" s="53" t="s">
        <v>600</v>
      </c>
      <c r="D48" s="74">
        <f t="shared" si="7"/>
        <v>0</v>
      </c>
      <c r="E48" s="74">
        <f t="shared" si="8"/>
        <v>118358</v>
      </c>
      <c r="F48" s="74">
        <f t="shared" si="9"/>
        <v>118358</v>
      </c>
      <c r="G48" s="74">
        <f t="shared" si="10"/>
        <v>0</v>
      </c>
      <c r="H48" s="74">
        <f t="shared" si="11"/>
        <v>46998</v>
      </c>
      <c r="I48" s="74">
        <f t="shared" si="12"/>
        <v>46998</v>
      </c>
      <c r="J48" s="54" t="s">
        <v>817</v>
      </c>
      <c r="K48" s="53" t="s">
        <v>818</v>
      </c>
      <c r="L48" s="74">
        <v>0</v>
      </c>
      <c r="M48" s="74">
        <v>118358</v>
      </c>
      <c r="N48" s="74">
        <v>118358</v>
      </c>
      <c r="O48" s="74">
        <v>0</v>
      </c>
      <c r="P48" s="74">
        <v>46998</v>
      </c>
      <c r="Q48" s="74">
        <v>46998</v>
      </c>
      <c r="R48" s="54"/>
      <c r="S48" s="53"/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518</v>
      </c>
      <c r="B49" s="54" t="s">
        <v>601</v>
      </c>
      <c r="C49" s="53" t="s">
        <v>602</v>
      </c>
      <c r="D49" s="74">
        <f t="shared" si="7"/>
        <v>0</v>
      </c>
      <c r="E49" s="74">
        <f t="shared" si="8"/>
        <v>54758</v>
      </c>
      <c r="F49" s="74">
        <f t="shared" si="9"/>
        <v>54758</v>
      </c>
      <c r="G49" s="74">
        <f t="shared" si="10"/>
        <v>0</v>
      </c>
      <c r="H49" s="74">
        <f t="shared" si="11"/>
        <v>16513</v>
      </c>
      <c r="I49" s="74">
        <f t="shared" si="12"/>
        <v>16513</v>
      </c>
      <c r="J49" s="54" t="s">
        <v>811</v>
      </c>
      <c r="K49" s="53" t="s">
        <v>812</v>
      </c>
      <c r="L49" s="74">
        <v>0</v>
      </c>
      <c r="M49" s="74">
        <v>54758</v>
      </c>
      <c r="N49" s="74">
        <v>54758</v>
      </c>
      <c r="O49" s="74">
        <v>0</v>
      </c>
      <c r="P49" s="74">
        <v>16513</v>
      </c>
      <c r="Q49" s="74">
        <v>16513</v>
      </c>
      <c r="R49" s="54"/>
      <c r="S49" s="53"/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518</v>
      </c>
      <c r="B50" s="54" t="s">
        <v>603</v>
      </c>
      <c r="C50" s="53" t="s">
        <v>604</v>
      </c>
      <c r="D50" s="74">
        <f t="shared" si="7"/>
        <v>0</v>
      </c>
      <c r="E50" s="74">
        <f t="shared" si="8"/>
        <v>127688</v>
      </c>
      <c r="F50" s="74">
        <f t="shared" si="9"/>
        <v>127688</v>
      </c>
      <c r="G50" s="74">
        <f t="shared" si="10"/>
        <v>0</v>
      </c>
      <c r="H50" s="74">
        <f t="shared" si="11"/>
        <v>32294</v>
      </c>
      <c r="I50" s="74">
        <f t="shared" si="12"/>
        <v>32294</v>
      </c>
      <c r="J50" s="54" t="s">
        <v>811</v>
      </c>
      <c r="K50" s="53" t="s">
        <v>812</v>
      </c>
      <c r="L50" s="74">
        <v>0</v>
      </c>
      <c r="M50" s="74">
        <v>127688</v>
      </c>
      <c r="N50" s="74">
        <v>127688</v>
      </c>
      <c r="O50" s="74">
        <v>0</v>
      </c>
      <c r="P50" s="74">
        <v>32294</v>
      </c>
      <c r="Q50" s="74">
        <v>32294</v>
      </c>
      <c r="R50" s="54"/>
      <c r="S50" s="53"/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  <row r="51" spans="1:57" s="50" customFormat="1" ht="12" customHeight="1">
      <c r="A51" s="53" t="s">
        <v>518</v>
      </c>
      <c r="B51" s="54" t="s">
        <v>605</v>
      </c>
      <c r="C51" s="53" t="s">
        <v>606</v>
      </c>
      <c r="D51" s="74">
        <f t="shared" si="7"/>
        <v>0</v>
      </c>
      <c r="E51" s="74">
        <f t="shared" si="8"/>
        <v>156978</v>
      </c>
      <c r="F51" s="74">
        <f t="shared" si="9"/>
        <v>156978</v>
      </c>
      <c r="G51" s="74">
        <f t="shared" si="10"/>
        <v>0</v>
      </c>
      <c r="H51" s="74">
        <f t="shared" si="11"/>
        <v>19696</v>
      </c>
      <c r="I51" s="74">
        <f t="shared" si="12"/>
        <v>19696</v>
      </c>
      <c r="J51" s="64" t="s">
        <v>815</v>
      </c>
      <c r="K51" s="53" t="s">
        <v>816</v>
      </c>
      <c r="L51" s="74">
        <v>0</v>
      </c>
      <c r="M51" s="74">
        <v>156978</v>
      </c>
      <c r="N51" s="74">
        <v>156978</v>
      </c>
      <c r="O51" s="74" t="s">
        <v>837</v>
      </c>
      <c r="P51" s="74">
        <v>0</v>
      </c>
      <c r="Q51" s="74">
        <v>0</v>
      </c>
      <c r="R51" s="54" t="s">
        <v>825</v>
      </c>
      <c r="S51" s="53" t="s">
        <v>826</v>
      </c>
      <c r="T51" s="74">
        <v>0</v>
      </c>
      <c r="U51" s="74">
        <v>0</v>
      </c>
      <c r="V51" s="74">
        <v>0</v>
      </c>
      <c r="W51" s="74">
        <v>0</v>
      </c>
      <c r="X51" s="74">
        <v>19696</v>
      </c>
      <c r="Y51" s="74">
        <v>19696</v>
      </c>
      <c r="Z51" s="54"/>
      <c r="AA51" s="53"/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54"/>
      <c r="AI51" s="53"/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54"/>
      <c r="AQ51" s="53"/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54"/>
      <c r="AY51" s="53"/>
      <c r="AZ51" s="74">
        <v>0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607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608</v>
      </c>
      <c r="B2" s="147" t="s">
        <v>609</v>
      </c>
      <c r="C2" s="156" t="s">
        <v>610</v>
      </c>
      <c r="D2" s="165" t="s">
        <v>611</v>
      </c>
      <c r="E2" s="166"/>
      <c r="F2" s="143" t="s">
        <v>612</v>
      </c>
      <c r="G2" s="60"/>
      <c r="H2" s="60"/>
      <c r="I2" s="118"/>
      <c r="J2" s="143" t="s">
        <v>613</v>
      </c>
      <c r="K2" s="60"/>
      <c r="L2" s="60"/>
      <c r="M2" s="118"/>
      <c r="N2" s="143" t="s">
        <v>614</v>
      </c>
      <c r="O2" s="60"/>
      <c r="P2" s="60"/>
      <c r="Q2" s="118"/>
      <c r="R2" s="143" t="s">
        <v>615</v>
      </c>
      <c r="S2" s="60"/>
      <c r="T2" s="60"/>
      <c r="U2" s="118"/>
      <c r="V2" s="143" t="s">
        <v>616</v>
      </c>
      <c r="W2" s="60"/>
      <c r="X2" s="60"/>
      <c r="Y2" s="118"/>
      <c r="Z2" s="143" t="s">
        <v>617</v>
      </c>
      <c r="AA2" s="60"/>
      <c r="AB2" s="60"/>
      <c r="AC2" s="118"/>
      <c r="AD2" s="143" t="s">
        <v>618</v>
      </c>
      <c r="AE2" s="60"/>
      <c r="AF2" s="60"/>
      <c r="AG2" s="118"/>
      <c r="AH2" s="143" t="s">
        <v>619</v>
      </c>
      <c r="AI2" s="60"/>
      <c r="AJ2" s="60"/>
      <c r="AK2" s="118"/>
      <c r="AL2" s="143" t="s">
        <v>620</v>
      </c>
      <c r="AM2" s="60"/>
      <c r="AN2" s="60"/>
      <c r="AO2" s="118"/>
      <c r="AP2" s="143" t="s">
        <v>621</v>
      </c>
      <c r="AQ2" s="60"/>
      <c r="AR2" s="60"/>
      <c r="AS2" s="118"/>
      <c r="AT2" s="143" t="s">
        <v>622</v>
      </c>
      <c r="AU2" s="60"/>
      <c r="AV2" s="60"/>
      <c r="AW2" s="118"/>
      <c r="AX2" s="143" t="s">
        <v>623</v>
      </c>
      <c r="AY2" s="60"/>
      <c r="AZ2" s="60"/>
      <c r="BA2" s="118"/>
      <c r="BB2" s="143" t="s">
        <v>624</v>
      </c>
      <c r="BC2" s="60"/>
      <c r="BD2" s="60"/>
      <c r="BE2" s="118"/>
      <c r="BF2" s="143" t="s">
        <v>625</v>
      </c>
      <c r="BG2" s="60"/>
      <c r="BH2" s="60"/>
      <c r="BI2" s="118"/>
      <c r="BJ2" s="143" t="s">
        <v>626</v>
      </c>
      <c r="BK2" s="60"/>
      <c r="BL2" s="60"/>
      <c r="BM2" s="118"/>
      <c r="BN2" s="143" t="s">
        <v>627</v>
      </c>
      <c r="BO2" s="60"/>
      <c r="BP2" s="60"/>
      <c r="BQ2" s="118"/>
      <c r="BR2" s="143" t="s">
        <v>628</v>
      </c>
      <c r="BS2" s="60"/>
      <c r="BT2" s="60"/>
      <c r="BU2" s="118"/>
      <c r="BV2" s="143" t="s">
        <v>629</v>
      </c>
      <c r="BW2" s="60"/>
      <c r="BX2" s="60"/>
      <c r="BY2" s="118"/>
      <c r="BZ2" s="143" t="s">
        <v>630</v>
      </c>
      <c r="CA2" s="60"/>
      <c r="CB2" s="60"/>
      <c r="CC2" s="118"/>
      <c r="CD2" s="143" t="s">
        <v>631</v>
      </c>
      <c r="CE2" s="60"/>
      <c r="CF2" s="60"/>
      <c r="CG2" s="118"/>
      <c r="CH2" s="143" t="s">
        <v>632</v>
      </c>
      <c r="CI2" s="60"/>
      <c r="CJ2" s="60"/>
      <c r="CK2" s="118"/>
      <c r="CL2" s="143" t="s">
        <v>633</v>
      </c>
      <c r="CM2" s="60"/>
      <c r="CN2" s="60"/>
      <c r="CO2" s="118"/>
      <c r="CP2" s="143" t="s">
        <v>634</v>
      </c>
      <c r="CQ2" s="60"/>
      <c r="CR2" s="60"/>
      <c r="CS2" s="118"/>
      <c r="CT2" s="143" t="s">
        <v>635</v>
      </c>
      <c r="CU2" s="60"/>
      <c r="CV2" s="60"/>
      <c r="CW2" s="118"/>
      <c r="CX2" s="143" t="s">
        <v>636</v>
      </c>
      <c r="CY2" s="60"/>
      <c r="CZ2" s="60"/>
      <c r="DA2" s="118"/>
      <c r="DB2" s="143" t="s">
        <v>637</v>
      </c>
      <c r="DC2" s="60"/>
      <c r="DD2" s="60"/>
      <c r="DE2" s="118"/>
      <c r="DF2" s="143" t="s">
        <v>638</v>
      </c>
      <c r="DG2" s="60"/>
      <c r="DH2" s="60"/>
      <c r="DI2" s="118"/>
      <c r="DJ2" s="143" t="s">
        <v>639</v>
      </c>
      <c r="DK2" s="60"/>
      <c r="DL2" s="60"/>
      <c r="DM2" s="118"/>
      <c r="DN2" s="143" t="s">
        <v>640</v>
      </c>
      <c r="DO2" s="60"/>
      <c r="DP2" s="60"/>
      <c r="DQ2" s="118"/>
      <c r="DR2" s="143" t="s">
        <v>641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642</v>
      </c>
      <c r="F4" s="159" t="s">
        <v>643</v>
      </c>
      <c r="G4" s="159" t="s">
        <v>501</v>
      </c>
      <c r="H4" s="159" t="s">
        <v>0</v>
      </c>
      <c r="I4" s="159" t="s">
        <v>644</v>
      </c>
      <c r="J4" s="159" t="s">
        <v>645</v>
      </c>
      <c r="K4" s="159" t="s">
        <v>501</v>
      </c>
      <c r="L4" s="159" t="s">
        <v>646</v>
      </c>
      <c r="M4" s="159" t="s">
        <v>642</v>
      </c>
      <c r="N4" s="159" t="s">
        <v>645</v>
      </c>
      <c r="O4" s="159" t="s">
        <v>647</v>
      </c>
      <c r="P4" s="159" t="s">
        <v>0</v>
      </c>
      <c r="Q4" s="159" t="s">
        <v>642</v>
      </c>
      <c r="R4" s="159" t="s">
        <v>643</v>
      </c>
      <c r="S4" s="159" t="s">
        <v>501</v>
      </c>
      <c r="T4" s="159" t="s">
        <v>0</v>
      </c>
      <c r="U4" s="159" t="s">
        <v>644</v>
      </c>
      <c r="V4" s="159" t="s">
        <v>645</v>
      </c>
      <c r="W4" s="159" t="s">
        <v>501</v>
      </c>
      <c r="X4" s="159" t="s">
        <v>646</v>
      </c>
      <c r="Y4" s="159" t="s">
        <v>642</v>
      </c>
      <c r="Z4" s="159" t="s">
        <v>645</v>
      </c>
      <c r="AA4" s="159" t="s">
        <v>647</v>
      </c>
      <c r="AB4" s="159" t="s">
        <v>0</v>
      </c>
      <c r="AC4" s="159" t="s">
        <v>642</v>
      </c>
      <c r="AD4" s="159" t="s">
        <v>643</v>
      </c>
      <c r="AE4" s="159" t="s">
        <v>501</v>
      </c>
      <c r="AF4" s="159" t="s">
        <v>0</v>
      </c>
      <c r="AG4" s="159" t="s">
        <v>644</v>
      </c>
      <c r="AH4" s="159" t="s">
        <v>645</v>
      </c>
      <c r="AI4" s="159" t="s">
        <v>501</v>
      </c>
      <c r="AJ4" s="159" t="s">
        <v>646</v>
      </c>
      <c r="AK4" s="159" t="s">
        <v>642</v>
      </c>
      <c r="AL4" s="159" t="s">
        <v>645</v>
      </c>
      <c r="AM4" s="159" t="s">
        <v>648</v>
      </c>
      <c r="AN4" s="159" t="s">
        <v>0</v>
      </c>
      <c r="AO4" s="159" t="s">
        <v>644</v>
      </c>
      <c r="AP4" s="159" t="s">
        <v>645</v>
      </c>
      <c r="AQ4" s="159" t="s">
        <v>501</v>
      </c>
      <c r="AR4" s="159" t="s">
        <v>646</v>
      </c>
      <c r="AS4" s="159" t="s">
        <v>642</v>
      </c>
      <c r="AT4" s="159" t="s">
        <v>645</v>
      </c>
      <c r="AU4" s="159" t="s">
        <v>647</v>
      </c>
      <c r="AV4" s="159" t="s">
        <v>0</v>
      </c>
      <c r="AW4" s="159" t="s">
        <v>642</v>
      </c>
      <c r="AX4" s="159" t="s">
        <v>643</v>
      </c>
      <c r="AY4" s="159" t="s">
        <v>501</v>
      </c>
      <c r="AZ4" s="159" t="s">
        <v>0</v>
      </c>
      <c r="BA4" s="159" t="s">
        <v>644</v>
      </c>
      <c r="BB4" s="159" t="s">
        <v>645</v>
      </c>
      <c r="BC4" s="159" t="s">
        <v>501</v>
      </c>
      <c r="BD4" s="159" t="s">
        <v>646</v>
      </c>
      <c r="BE4" s="159" t="s">
        <v>642</v>
      </c>
      <c r="BF4" s="159" t="s">
        <v>645</v>
      </c>
      <c r="BG4" s="159" t="s">
        <v>647</v>
      </c>
      <c r="BH4" s="159" t="s">
        <v>0</v>
      </c>
      <c r="BI4" s="159" t="s">
        <v>642</v>
      </c>
      <c r="BJ4" s="159" t="s">
        <v>643</v>
      </c>
      <c r="BK4" s="159" t="s">
        <v>501</v>
      </c>
      <c r="BL4" s="159" t="s">
        <v>0</v>
      </c>
      <c r="BM4" s="159" t="s">
        <v>644</v>
      </c>
      <c r="BN4" s="159" t="s">
        <v>645</v>
      </c>
      <c r="BO4" s="159" t="s">
        <v>501</v>
      </c>
      <c r="BP4" s="159" t="s">
        <v>646</v>
      </c>
      <c r="BQ4" s="159" t="s">
        <v>642</v>
      </c>
      <c r="BR4" s="159" t="s">
        <v>645</v>
      </c>
      <c r="BS4" s="159" t="s">
        <v>647</v>
      </c>
      <c r="BT4" s="159" t="s">
        <v>0</v>
      </c>
      <c r="BU4" s="159" t="s">
        <v>642</v>
      </c>
      <c r="BV4" s="159" t="s">
        <v>643</v>
      </c>
      <c r="BW4" s="159" t="s">
        <v>501</v>
      </c>
      <c r="BX4" s="159" t="s">
        <v>0</v>
      </c>
      <c r="BY4" s="159" t="s">
        <v>644</v>
      </c>
      <c r="BZ4" s="159" t="s">
        <v>645</v>
      </c>
      <c r="CA4" s="159" t="s">
        <v>501</v>
      </c>
      <c r="CB4" s="159" t="s">
        <v>646</v>
      </c>
      <c r="CC4" s="159" t="s">
        <v>642</v>
      </c>
      <c r="CD4" s="159" t="s">
        <v>645</v>
      </c>
      <c r="CE4" s="159" t="s">
        <v>647</v>
      </c>
      <c r="CF4" s="159" t="s">
        <v>0</v>
      </c>
      <c r="CG4" s="159" t="s">
        <v>644</v>
      </c>
      <c r="CH4" s="159" t="s">
        <v>645</v>
      </c>
      <c r="CI4" s="159" t="s">
        <v>647</v>
      </c>
      <c r="CJ4" s="159" t="s">
        <v>0</v>
      </c>
      <c r="CK4" s="159" t="s">
        <v>644</v>
      </c>
      <c r="CL4" s="159" t="s">
        <v>645</v>
      </c>
      <c r="CM4" s="159" t="s">
        <v>647</v>
      </c>
      <c r="CN4" s="159" t="s">
        <v>0</v>
      </c>
      <c r="CO4" s="159" t="s">
        <v>644</v>
      </c>
      <c r="CP4" s="159" t="s">
        <v>645</v>
      </c>
      <c r="CQ4" s="159" t="s">
        <v>647</v>
      </c>
      <c r="CR4" s="159" t="s">
        <v>0</v>
      </c>
      <c r="CS4" s="159" t="s">
        <v>644</v>
      </c>
      <c r="CT4" s="159" t="s">
        <v>645</v>
      </c>
      <c r="CU4" s="159" t="s">
        <v>647</v>
      </c>
      <c r="CV4" s="159" t="s">
        <v>0</v>
      </c>
      <c r="CW4" s="159" t="s">
        <v>644</v>
      </c>
      <c r="CX4" s="159" t="s">
        <v>645</v>
      </c>
      <c r="CY4" s="159" t="s">
        <v>647</v>
      </c>
      <c r="CZ4" s="159" t="s">
        <v>0</v>
      </c>
      <c r="DA4" s="159" t="s">
        <v>644</v>
      </c>
      <c r="DB4" s="159" t="s">
        <v>645</v>
      </c>
      <c r="DC4" s="159" t="s">
        <v>647</v>
      </c>
      <c r="DD4" s="159" t="s">
        <v>0</v>
      </c>
      <c r="DE4" s="159" t="s">
        <v>644</v>
      </c>
      <c r="DF4" s="159" t="s">
        <v>645</v>
      </c>
      <c r="DG4" s="159" t="s">
        <v>647</v>
      </c>
      <c r="DH4" s="159" t="s">
        <v>0</v>
      </c>
      <c r="DI4" s="159" t="s">
        <v>644</v>
      </c>
      <c r="DJ4" s="159" t="s">
        <v>645</v>
      </c>
      <c r="DK4" s="159" t="s">
        <v>647</v>
      </c>
      <c r="DL4" s="159" t="s">
        <v>0</v>
      </c>
      <c r="DM4" s="159" t="s">
        <v>644</v>
      </c>
      <c r="DN4" s="159" t="s">
        <v>645</v>
      </c>
      <c r="DO4" s="159" t="s">
        <v>647</v>
      </c>
      <c r="DP4" s="159" t="s">
        <v>0</v>
      </c>
      <c r="DQ4" s="159" t="s">
        <v>644</v>
      </c>
      <c r="DR4" s="159" t="s">
        <v>645</v>
      </c>
      <c r="DS4" s="159" t="s">
        <v>647</v>
      </c>
      <c r="DT4" s="159" t="s">
        <v>0</v>
      </c>
      <c r="DU4" s="159" t="s">
        <v>644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649</v>
      </c>
      <c r="E6" s="142" t="s">
        <v>649</v>
      </c>
      <c r="F6" s="164"/>
      <c r="G6" s="161"/>
      <c r="H6" s="142" t="s">
        <v>649</v>
      </c>
      <c r="I6" s="142" t="s">
        <v>649</v>
      </c>
      <c r="J6" s="164"/>
      <c r="K6" s="161"/>
      <c r="L6" s="142" t="s">
        <v>649</v>
      </c>
      <c r="M6" s="142" t="s">
        <v>649</v>
      </c>
      <c r="N6" s="164"/>
      <c r="O6" s="161"/>
      <c r="P6" s="142" t="s">
        <v>649</v>
      </c>
      <c r="Q6" s="142" t="s">
        <v>649</v>
      </c>
      <c r="R6" s="164"/>
      <c r="S6" s="161"/>
      <c r="T6" s="142" t="s">
        <v>649</v>
      </c>
      <c r="U6" s="142" t="s">
        <v>649</v>
      </c>
      <c r="V6" s="164"/>
      <c r="W6" s="161"/>
      <c r="X6" s="142" t="s">
        <v>649</v>
      </c>
      <c r="Y6" s="142" t="s">
        <v>649</v>
      </c>
      <c r="Z6" s="164"/>
      <c r="AA6" s="161"/>
      <c r="AB6" s="142" t="s">
        <v>649</v>
      </c>
      <c r="AC6" s="142" t="s">
        <v>649</v>
      </c>
      <c r="AD6" s="164"/>
      <c r="AE6" s="161"/>
      <c r="AF6" s="142" t="s">
        <v>649</v>
      </c>
      <c r="AG6" s="142" t="s">
        <v>649</v>
      </c>
      <c r="AH6" s="164"/>
      <c r="AI6" s="161"/>
      <c r="AJ6" s="142" t="s">
        <v>649</v>
      </c>
      <c r="AK6" s="142" t="s">
        <v>649</v>
      </c>
      <c r="AL6" s="164"/>
      <c r="AM6" s="161"/>
      <c r="AN6" s="142" t="s">
        <v>649</v>
      </c>
      <c r="AO6" s="142" t="s">
        <v>649</v>
      </c>
      <c r="AP6" s="164"/>
      <c r="AQ6" s="161"/>
      <c r="AR6" s="142" t="s">
        <v>649</v>
      </c>
      <c r="AS6" s="142" t="s">
        <v>649</v>
      </c>
      <c r="AT6" s="164"/>
      <c r="AU6" s="161"/>
      <c r="AV6" s="142" t="s">
        <v>649</v>
      </c>
      <c r="AW6" s="142" t="s">
        <v>649</v>
      </c>
      <c r="AX6" s="164"/>
      <c r="AY6" s="161"/>
      <c r="AZ6" s="142" t="s">
        <v>649</v>
      </c>
      <c r="BA6" s="142" t="s">
        <v>649</v>
      </c>
      <c r="BB6" s="164"/>
      <c r="BC6" s="161"/>
      <c r="BD6" s="142" t="s">
        <v>649</v>
      </c>
      <c r="BE6" s="142" t="s">
        <v>649</v>
      </c>
      <c r="BF6" s="164"/>
      <c r="BG6" s="161"/>
      <c r="BH6" s="142" t="s">
        <v>649</v>
      </c>
      <c r="BI6" s="142" t="s">
        <v>649</v>
      </c>
      <c r="BJ6" s="164"/>
      <c r="BK6" s="161"/>
      <c r="BL6" s="142" t="s">
        <v>649</v>
      </c>
      <c r="BM6" s="142" t="s">
        <v>649</v>
      </c>
      <c r="BN6" s="164"/>
      <c r="BO6" s="161"/>
      <c r="BP6" s="142" t="s">
        <v>649</v>
      </c>
      <c r="BQ6" s="142" t="s">
        <v>649</v>
      </c>
      <c r="BR6" s="164"/>
      <c r="BS6" s="161"/>
      <c r="BT6" s="142" t="s">
        <v>649</v>
      </c>
      <c r="BU6" s="142" t="s">
        <v>649</v>
      </c>
      <c r="BV6" s="164"/>
      <c r="BW6" s="161"/>
      <c r="BX6" s="142" t="s">
        <v>649</v>
      </c>
      <c r="BY6" s="142" t="s">
        <v>649</v>
      </c>
      <c r="BZ6" s="164"/>
      <c r="CA6" s="161"/>
      <c r="CB6" s="142" t="s">
        <v>649</v>
      </c>
      <c r="CC6" s="142" t="s">
        <v>649</v>
      </c>
      <c r="CD6" s="164"/>
      <c r="CE6" s="161"/>
      <c r="CF6" s="142" t="s">
        <v>649</v>
      </c>
      <c r="CG6" s="142" t="s">
        <v>649</v>
      </c>
      <c r="CH6" s="164"/>
      <c r="CI6" s="161"/>
      <c r="CJ6" s="142" t="s">
        <v>649</v>
      </c>
      <c r="CK6" s="142" t="s">
        <v>649</v>
      </c>
      <c r="CL6" s="164"/>
      <c r="CM6" s="161"/>
      <c r="CN6" s="142" t="s">
        <v>649</v>
      </c>
      <c r="CO6" s="142" t="s">
        <v>649</v>
      </c>
      <c r="CP6" s="164"/>
      <c r="CQ6" s="161"/>
      <c r="CR6" s="142" t="s">
        <v>649</v>
      </c>
      <c r="CS6" s="142" t="s">
        <v>649</v>
      </c>
      <c r="CT6" s="164"/>
      <c r="CU6" s="161"/>
      <c r="CV6" s="142" t="s">
        <v>649</v>
      </c>
      <c r="CW6" s="142" t="s">
        <v>649</v>
      </c>
      <c r="CX6" s="164"/>
      <c r="CY6" s="161"/>
      <c r="CZ6" s="142" t="s">
        <v>649</v>
      </c>
      <c r="DA6" s="142" t="s">
        <v>649</v>
      </c>
      <c r="DB6" s="164"/>
      <c r="DC6" s="161"/>
      <c r="DD6" s="142" t="s">
        <v>649</v>
      </c>
      <c r="DE6" s="142" t="s">
        <v>649</v>
      </c>
      <c r="DF6" s="164"/>
      <c r="DG6" s="161"/>
      <c r="DH6" s="142" t="s">
        <v>649</v>
      </c>
      <c r="DI6" s="142" t="s">
        <v>649</v>
      </c>
      <c r="DJ6" s="164"/>
      <c r="DK6" s="161"/>
      <c r="DL6" s="142" t="s">
        <v>649</v>
      </c>
      <c r="DM6" s="142" t="s">
        <v>649</v>
      </c>
      <c r="DN6" s="164"/>
      <c r="DO6" s="161"/>
      <c r="DP6" s="142" t="s">
        <v>649</v>
      </c>
      <c r="DQ6" s="142" t="s">
        <v>649</v>
      </c>
      <c r="DR6" s="164"/>
      <c r="DS6" s="161"/>
      <c r="DT6" s="142" t="s">
        <v>649</v>
      </c>
      <c r="DU6" s="142" t="s">
        <v>649</v>
      </c>
    </row>
    <row r="7" spans="1:125" s="61" customFormat="1" ht="12" customHeight="1">
      <c r="A7" s="48" t="s">
        <v>650</v>
      </c>
      <c r="B7" s="48">
        <v>8000</v>
      </c>
      <c r="C7" s="48" t="s">
        <v>651</v>
      </c>
      <c r="D7" s="70">
        <f>SUM(D8:D27)</f>
        <v>11113486</v>
      </c>
      <c r="E7" s="70">
        <f>SUM(E8:E27)</f>
        <v>2824042</v>
      </c>
      <c r="F7" s="49">
        <f>COUNTIF(F8:F27,"&lt;&gt;")</f>
        <v>20</v>
      </c>
      <c r="G7" s="49">
        <f>COUNTIF(G8:G27,"&lt;&gt;")</f>
        <v>20</v>
      </c>
      <c r="H7" s="70">
        <f>SUM(H8:H27)</f>
        <v>5206527</v>
      </c>
      <c r="I7" s="70">
        <f>SUM(I8:I27)</f>
        <v>1215797</v>
      </c>
      <c r="J7" s="49">
        <f>COUNTIF(J8:J27,"&lt;&gt;")</f>
        <v>20</v>
      </c>
      <c r="K7" s="49">
        <f>COUNTIF(K8:K27,"&lt;&gt;")</f>
        <v>20</v>
      </c>
      <c r="L7" s="70">
        <f>SUM(L8:L27)</f>
        <v>3841987</v>
      </c>
      <c r="M7" s="70">
        <f>SUM(M8:M27)</f>
        <v>684713</v>
      </c>
      <c r="N7" s="49">
        <f>COUNTIF(N8:N27,"&lt;&gt;")</f>
        <v>11</v>
      </c>
      <c r="O7" s="49">
        <f>COUNTIF(O8:O27,"&lt;&gt;")</f>
        <v>11</v>
      </c>
      <c r="P7" s="70">
        <f>SUM(P8:P27)</f>
        <v>1598695</v>
      </c>
      <c r="Q7" s="70">
        <f>SUM(Q8:Q27)</f>
        <v>467437</v>
      </c>
      <c r="R7" s="49">
        <f>COUNTIF(R8:R27,"&lt;&gt;")</f>
        <v>6</v>
      </c>
      <c r="S7" s="49">
        <f>COUNTIF(S8:S27,"&lt;&gt;")</f>
        <v>6</v>
      </c>
      <c r="T7" s="70">
        <f>SUM(T8:T27)</f>
        <v>466277</v>
      </c>
      <c r="U7" s="70">
        <f>SUM(U8:U27)</f>
        <v>244212</v>
      </c>
      <c r="V7" s="49">
        <f>COUNTIF(V8:V27,"&lt;&gt;")</f>
        <v>1</v>
      </c>
      <c r="W7" s="49">
        <f>COUNTIF(W8:W27,"&lt;&gt;")</f>
        <v>1</v>
      </c>
      <c r="X7" s="70">
        <f>SUM(X8:X27)</f>
        <v>0</v>
      </c>
      <c r="Y7" s="70">
        <f>SUM(Y8:Y27)</f>
        <v>27508</v>
      </c>
      <c r="Z7" s="49">
        <f>COUNTIF(Z8:Z27,"&lt;&gt;")</f>
        <v>1</v>
      </c>
      <c r="AA7" s="49">
        <f>COUNTIF(AA8:AA27,"&lt;&gt;")</f>
        <v>1</v>
      </c>
      <c r="AB7" s="70">
        <f>SUM(AB8:AB27)</f>
        <v>0</v>
      </c>
      <c r="AC7" s="70">
        <f>SUM(AC8:AC27)</f>
        <v>91991</v>
      </c>
      <c r="AD7" s="49">
        <f>COUNTIF(AD8:AD27,"&lt;&gt;")</f>
        <v>1</v>
      </c>
      <c r="AE7" s="49">
        <f>COUNTIF(AE8:AE27,"&lt;&gt;")</f>
        <v>1</v>
      </c>
      <c r="AF7" s="70">
        <f>SUM(AF8:AF27)</f>
        <v>0</v>
      </c>
      <c r="AG7" s="70">
        <f>SUM(AG8:AG27)</f>
        <v>37032</v>
      </c>
      <c r="AH7" s="49">
        <f>COUNTIF(AH8:AH27,"&lt;&gt;")</f>
        <v>1</v>
      </c>
      <c r="AI7" s="49">
        <f>COUNTIF(AI8:AI27,"&lt;&gt;")</f>
        <v>1</v>
      </c>
      <c r="AJ7" s="70">
        <f>SUM(AJ8:AJ27)</f>
        <v>0</v>
      </c>
      <c r="AK7" s="70">
        <f>SUM(AK8:AK27)</f>
        <v>55352</v>
      </c>
      <c r="AL7" s="49">
        <f>COUNTIF(AL8:AL27,"&lt;&gt;")</f>
        <v>0</v>
      </c>
      <c r="AM7" s="49">
        <f>COUNTIF(AM8:AM27,"&lt;&gt;")</f>
        <v>0</v>
      </c>
      <c r="AN7" s="70">
        <f>SUM(AN8:AN27)</f>
        <v>0</v>
      </c>
      <c r="AO7" s="70">
        <f>SUM(AO8:AO27)</f>
        <v>0</v>
      </c>
      <c r="AP7" s="49">
        <f>COUNTIF(AP8:AP27,"&lt;&gt;")</f>
        <v>0</v>
      </c>
      <c r="AQ7" s="49">
        <f>COUNTIF(AQ8:AQ27,"&lt;&gt;")</f>
        <v>0</v>
      </c>
      <c r="AR7" s="70">
        <f>SUM(AR8:AR27)</f>
        <v>0</v>
      </c>
      <c r="AS7" s="70">
        <f>SUM(AS8:AS27)</f>
        <v>0</v>
      </c>
      <c r="AT7" s="49">
        <f>COUNTIF(AT8:AT27,"&lt;&gt;")</f>
        <v>0</v>
      </c>
      <c r="AU7" s="49">
        <f>COUNTIF(AU8:AU27,"&lt;&gt;")</f>
        <v>0</v>
      </c>
      <c r="AV7" s="70">
        <f>SUM(AV8:AV27)</f>
        <v>0</v>
      </c>
      <c r="AW7" s="70">
        <f>SUM(AW8:AW27)</f>
        <v>0</v>
      </c>
      <c r="AX7" s="49">
        <f>COUNTIF(AX8:AX27,"&lt;&gt;")</f>
        <v>0</v>
      </c>
      <c r="AY7" s="49">
        <f>COUNTIF(AY8:AY27,"&lt;&gt;")</f>
        <v>0</v>
      </c>
      <c r="AZ7" s="70">
        <f>SUM(AZ8:AZ27)</f>
        <v>0</v>
      </c>
      <c r="BA7" s="70">
        <f>SUM(BA8:BA27)</f>
        <v>0</v>
      </c>
      <c r="BB7" s="49">
        <f>COUNTIF(BB8:BB27,"&lt;&gt;")</f>
        <v>0</v>
      </c>
      <c r="BC7" s="49">
        <f>COUNTIF(BC8:BC27,"&lt;&gt;")</f>
        <v>0</v>
      </c>
      <c r="BD7" s="70">
        <f>SUM(BD8:BD27)</f>
        <v>0</v>
      </c>
      <c r="BE7" s="70">
        <f>SUM(BE8:BE27)</f>
        <v>0</v>
      </c>
      <c r="BF7" s="49">
        <f>COUNTIF(BF8:BF27,"&lt;&gt;")</f>
        <v>0</v>
      </c>
      <c r="BG7" s="49">
        <f>COUNTIF(BG8:BG27,"&lt;&gt;")</f>
        <v>0</v>
      </c>
      <c r="BH7" s="70">
        <f>SUM(BH8:BH27)</f>
        <v>0</v>
      </c>
      <c r="BI7" s="70">
        <f>SUM(BI8:BI27)</f>
        <v>0</v>
      </c>
      <c r="BJ7" s="49">
        <f>COUNTIF(BJ8:BJ27,"&lt;&gt;")</f>
        <v>0</v>
      </c>
      <c r="BK7" s="49">
        <f>COUNTIF(BK8:BK27,"&lt;&gt;")</f>
        <v>0</v>
      </c>
      <c r="BL7" s="70">
        <f>SUM(BL8:BL27)</f>
        <v>0</v>
      </c>
      <c r="BM7" s="70">
        <f>SUM(BM8:BM27)</f>
        <v>0</v>
      </c>
      <c r="BN7" s="49">
        <f>COUNTIF(BN8:BN27,"&lt;&gt;")</f>
        <v>0</v>
      </c>
      <c r="BO7" s="49">
        <f>COUNTIF(BO8:BO27,"&lt;&gt;")</f>
        <v>0</v>
      </c>
      <c r="BP7" s="70">
        <f>SUM(BP8:BP27)</f>
        <v>0</v>
      </c>
      <c r="BQ7" s="70">
        <f>SUM(BQ8:BQ27)</f>
        <v>0</v>
      </c>
      <c r="BR7" s="49">
        <f>COUNTIF(BR8:BR27,"&lt;&gt;")</f>
        <v>0</v>
      </c>
      <c r="BS7" s="49">
        <f>COUNTIF(BS8:BS27,"&lt;&gt;")</f>
        <v>0</v>
      </c>
      <c r="BT7" s="70">
        <f>SUM(BT8:BT27)</f>
        <v>0</v>
      </c>
      <c r="BU7" s="70">
        <f>SUM(BU8:BU27)</f>
        <v>0</v>
      </c>
      <c r="BV7" s="49">
        <f>COUNTIF(BV8:BV27,"&lt;&gt;")</f>
        <v>0</v>
      </c>
      <c r="BW7" s="49">
        <f>COUNTIF(BW8:BW27,"&lt;&gt;")</f>
        <v>0</v>
      </c>
      <c r="BX7" s="70">
        <f>SUM(BX8:BX27)</f>
        <v>0</v>
      </c>
      <c r="BY7" s="70">
        <f>SUM(BY8:BY27)</f>
        <v>0</v>
      </c>
      <c r="BZ7" s="49">
        <f>COUNTIF(BZ8:BZ27,"&lt;&gt;")</f>
        <v>0</v>
      </c>
      <c r="CA7" s="49">
        <f>COUNTIF(CA8:CA27,"&lt;&gt;")</f>
        <v>0</v>
      </c>
      <c r="CB7" s="70">
        <f>SUM(CB8:CB27)</f>
        <v>0</v>
      </c>
      <c r="CC7" s="70">
        <f>SUM(CC8:CC27)</f>
        <v>0</v>
      </c>
      <c r="CD7" s="49">
        <f>COUNTIF(CD8:CD27,"&lt;&gt;")</f>
        <v>0</v>
      </c>
      <c r="CE7" s="49">
        <f>COUNTIF(CE8:CE27,"&lt;&gt;")</f>
        <v>0</v>
      </c>
      <c r="CF7" s="70">
        <f>SUM(CF8:CF27)</f>
        <v>0</v>
      </c>
      <c r="CG7" s="70">
        <f>SUM(CG8:CG27)</f>
        <v>0</v>
      </c>
      <c r="CH7" s="49">
        <f>COUNTIF(CH8:CH27,"&lt;&gt;")</f>
        <v>0</v>
      </c>
      <c r="CI7" s="49">
        <f>COUNTIF(CI8:CI27,"&lt;&gt;")</f>
        <v>0</v>
      </c>
      <c r="CJ7" s="70">
        <f>SUM(CJ8:CJ27)</f>
        <v>0</v>
      </c>
      <c r="CK7" s="70">
        <f>SUM(CK8:CK27)</f>
        <v>0</v>
      </c>
      <c r="CL7" s="49">
        <f>COUNTIF(CL8:CL27,"&lt;&gt;")</f>
        <v>0</v>
      </c>
      <c r="CM7" s="49">
        <f>COUNTIF(CM8:CM27,"&lt;&gt;")</f>
        <v>0</v>
      </c>
      <c r="CN7" s="70">
        <f>SUM(CN8:CN27)</f>
        <v>0</v>
      </c>
      <c r="CO7" s="70">
        <f>SUM(CO8:CO27)</f>
        <v>0</v>
      </c>
      <c r="CP7" s="49">
        <f>COUNTIF(CP8:CP27,"&lt;&gt;")</f>
        <v>0</v>
      </c>
      <c r="CQ7" s="49">
        <f>COUNTIF(CQ8:CQ27,"&lt;&gt;")</f>
        <v>0</v>
      </c>
      <c r="CR7" s="70">
        <f>SUM(CR8:CR27)</f>
        <v>0</v>
      </c>
      <c r="CS7" s="70">
        <f>SUM(CS8:CS27)</f>
        <v>0</v>
      </c>
      <c r="CT7" s="49">
        <f>COUNTIF(CT8:CT27,"&lt;&gt;")</f>
        <v>0</v>
      </c>
      <c r="CU7" s="49">
        <f>COUNTIF(CU8:CU27,"&lt;&gt;")</f>
        <v>0</v>
      </c>
      <c r="CV7" s="70">
        <f>SUM(CV8:CV27)</f>
        <v>0</v>
      </c>
      <c r="CW7" s="70">
        <f>SUM(CW8:CW27)</f>
        <v>0</v>
      </c>
      <c r="CX7" s="49">
        <f>COUNTIF(CX8:CX27,"&lt;&gt;")</f>
        <v>0</v>
      </c>
      <c r="CY7" s="49">
        <f>COUNTIF(CY8:CY27,"&lt;&gt;")</f>
        <v>0</v>
      </c>
      <c r="CZ7" s="70">
        <f>SUM(CZ8:CZ27)</f>
        <v>0</v>
      </c>
      <c r="DA7" s="70">
        <f>SUM(DA8:DA27)</f>
        <v>0</v>
      </c>
      <c r="DB7" s="49">
        <f>COUNTIF(DB8:DB27,"&lt;&gt;")</f>
        <v>0</v>
      </c>
      <c r="DC7" s="49">
        <f>COUNTIF(DC8:DC27,"&lt;&gt;")</f>
        <v>0</v>
      </c>
      <c r="DD7" s="70">
        <f>SUM(DD8:DD27)</f>
        <v>0</v>
      </c>
      <c r="DE7" s="70">
        <f>SUM(DE8:DE27)</f>
        <v>0</v>
      </c>
      <c r="DF7" s="49">
        <f>COUNTIF(DF8:DF27,"&lt;&gt;")</f>
        <v>0</v>
      </c>
      <c r="DG7" s="49">
        <f>COUNTIF(DG8:DG27,"&lt;&gt;")</f>
        <v>0</v>
      </c>
      <c r="DH7" s="70">
        <f>SUM(DH8:DH27)</f>
        <v>0</v>
      </c>
      <c r="DI7" s="70">
        <f>SUM(DI8:DI27)</f>
        <v>0</v>
      </c>
      <c r="DJ7" s="49">
        <f>COUNTIF(DJ8:DJ27,"&lt;&gt;")</f>
        <v>0</v>
      </c>
      <c r="DK7" s="49">
        <f>COUNTIF(DK8:DK27,"&lt;&gt;")</f>
        <v>0</v>
      </c>
      <c r="DL7" s="70">
        <f>SUM(DL8:DL27)</f>
        <v>0</v>
      </c>
      <c r="DM7" s="70">
        <f>SUM(DM8:DM27)</f>
        <v>0</v>
      </c>
      <c r="DN7" s="49">
        <f>COUNTIF(DN8:DN27,"&lt;&gt;")</f>
        <v>0</v>
      </c>
      <c r="DO7" s="49">
        <f>COUNTIF(DO8:DO27,"&lt;&gt;")</f>
        <v>0</v>
      </c>
      <c r="DP7" s="70">
        <f>SUM(DP8:DP27)</f>
        <v>0</v>
      </c>
      <c r="DQ7" s="70">
        <f>SUM(DQ8:DQ27)</f>
        <v>0</v>
      </c>
      <c r="DR7" s="49">
        <f>COUNTIF(DR8:DR27,"&lt;&gt;")</f>
        <v>0</v>
      </c>
      <c r="DS7" s="49">
        <f>COUNTIF(DS8:DS27,"&lt;&gt;")</f>
        <v>0</v>
      </c>
      <c r="DT7" s="70">
        <f>SUM(DT8:DT27)</f>
        <v>0</v>
      </c>
      <c r="DU7" s="70">
        <f>SUM(DU8:DU27)</f>
        <v>0</v>
      </c>
    </row>
    <row r="8" spans="1:125" s="50" customFormat="1" ht="12" customHeight="1">
      <c r="A8" s="51" t="s">
        <v>650</v>
      </c>
      <c r="B8" s="64" t="s">
        <v>652</v>
      </c>
      <c r="C8" s="51" t="s">
        <v>653</v>
      </c>
      <c r="D8" s="72">
        <f aca="true" t="shared" si="0" ref="D8:D27">SUM(H8,L8,P8,T8,X8,AB8,AF8,AJ8,AN8,AR8,AV8,AZ8,BD8,BH8,BL8,BP8,BT8,BX8,CB8,CF8,CJ8,CN8,CR8,CV8,CZ8,DD8,DH8,DL8,DP8,DT8)</f>
        <v>0</v>
      </c>
      <c r="E8" s="72">
        <f aca="true" t="shared" si="1" ref="E8:E27">SUM(I8,M8,Q8,U8,Y8,AC8,AG8,AK8,AO8,AS8,AW8,BA8,BE8,BI8,BM8,BQ8,BU8,BY8,CC8,CG8,CK8,CO8,CS8,CW8,DA8,DE8,DI8,DM8,DQ8,DU8)</f>
        <v>202961</v>
      </c>
      <c r="F8" s="66" t="s">
        <v>840</v>
      </c>
      <c r="G8" s="52" t="s">
        <v>841</v>
      </c>
      <c r="H8" s="72">
        <v>0</v>
      </c>
      <c r="I8" s="72">
        <v>135409</v>
      </c>
      <c r="J8" s="66" t="s">
        <v>842</v>
      </c>
      <c r="K8" s="52" t="s">
        <v>843</v>
      </c>
      <c r="L8" s="72">
        <v>0</v>
      </c>
      <c r="M8" s="72">
        <v>67552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650</v>
      </c>
      <c r="B9" s="64" t="s">
        <v>654</v>
      </c>
      <c r="C9" s="51" t="s">
        <v>655</v>
      </c>
      <c r="D9" s="72">
        <f t="shared" si="0"/>
        <v>697950</v>
      </c>
      <c r="E9" s="72">
        <f t="shared" si="1"/>
        <v>196330</v>
      </c>
      <c r="F9" s="66" t="s">
        <v>844</v>
      </c>
      <c r="G9" s="52" t="s">
        <v>845</v>
      </c>
      <c r="H9" s="72">
        <v>326156</v>
      </c>
      <c r="I9" s="72">
        <v>102021</v>
      </c>
      <c r="J9" s="66" t="s">
        <v>846</v>
      </c>
      <c r="K9" s="52" t="s">
        <v>847</v>
      </c>
      <c r="L9" s="72">
        <v>371794</v>
      </c>
      <c r="M9" s="72">
        <v>94309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650</v>
      </c>
      <c r="B10" s="64" t="s">
        <v>656</v>
      </c>
      <c r="C10" s="51" t="s">
        <v>657</v>
      </c>
      <c r="D10" s="72">
        <f t="shared" si="0"/>
        <v>0</v>
      </c>
      <c r="E10" s="72">
        <f t="shared" si="1"/>
        <v>319983</v>
      </c>
      <c r="F10" s="66" t="s">
        <v>848</v>
      </c>
      <c r="G10" s="52" t="s">
        <v>849</v>
      </c>
      <c r="H10" s="72">
        <v>0</v>
      </c>
      <c r="I10" s="72">
        <v>119993</v>
      </c>
      <c r="J10" s="66" t="s">
        <v>850</v>
      </c>
      <c r="K10" s="52" t="s">
        <v>851</v>
      </c>
      <c r="L10" s="72">
        <v>0</v>
      </c>
      <c r="M10" s="72">
        <v>20479</v>
      </c>
      <c r="N10" s="66" t="s">
        <v>852</v>
      </c>
      <c r="O10" s="52" t="s">
        <v>853</v>
      </c>
      <c r="P10" s="72">
        <v>0</v>
      </c>
      <c r="Q10" s="72">
        <v>100731</v>
      </c>
      <c r="R10" s="66" t="s">
        <v>854</v>
      </c>
      <c r="S10" s="52" t="s">
        <v>855</v>
      </c>
      <c r="T10" s="72">
        <v>0</v>
      </c>
      <c r="U10" s="72">
        <v>78780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650</v>
      </c>
      <c r="B11" s="64" t="s">
        <v>658</v>
      </c>
      <c r="C11" s="51" t="s">
        <v>659</v>
      </c>
      <c r="D11" s="72">
        <f t="shared" si="0"/>
        <v>859901</v>
      </c>
      <c r="E11" s="72">
        <f t="shared" si="1"/>
        <v>0</v>
      </c>
      <c r="F11" s="66" t="s">
        <v>856</v>
      </c>
      <c r="G11" s="52" t="s">
        <v>857</v>
      </c>
      <c r="H11" s="72">
        <v>608787</v>
      </c>
      <c r="I11" s="72">
        <v>0</v>
      </c>
      <c r="J11" s="66" t="s">
        <v>858</v>
      </c>
      <c r="K11" s="52" t="s">
        <v>859</v>
      </c>
      <c r="L11" s="72">
        <v>156978</v>
      </c>
      <c r="M11" s="72">
        <v>0</v>
      </c>
      <c r="N11" s="66" t="s">
        <v>860</v>
      </c>
      <c r="O11" s="52" t="s">
        <v>861</v>
      </c>
      <c r="P11" s="72">
        <v>94136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650</v>
      </c>
      <c r="B12" s="54" t="s">
        <v>660</v>
      </c>
      <c r="C12" s="53" t="s">
        <v>661</v>
      </c>
      <c r="D12" s="74">
        <f t="shared" si="0"/>
        <v>0</v>
      </c>
      <c r="E12" s="74">
        <f t="shared" si="1"/>
        <v>522507</v>
      </c>
      <c r="F12" s="54" t="s">
        <v>856</v>
      </c>
      <c r="G12" s="53" t="s">
        <v>857</v>
      </c>
      <c r="H12" s="74">
        <v>0</v>
      </c>
      <c r="I12" s="74">
        <v>86937</v>
      </c>
      <c r="J12" s="54" t="s">
        <v>862</v>
      </c>
      <c r="K12" s="53" t="s">
        <v>863</v>
      </c>
      <c r="L12" s="74">
        <v>0</v>
      </c>
      <c r="M12" s="74">
        <v>51513</v>
      </c>
      <c r="N12" s="54" t="s">
        <v>864</v>
      </c>
      <c r="O12" s="53" t="s">
        <v>865</v>
      </c>
      <c r="P12" s="74">
        <v>0</v>
      </c>
      <c r="Q12" s="74">
        <v>156085</v>
      </c>
      <c r="R12" s="54" t="s">
        <v>866</v>
      </c>
      <c r="S12" s="53" t="s">
        <v>867</v>
      </c>
      <c r="T12" s="74">
        <v>0</v>
      </c>
      <c r="U12" s="74">
        <v>16089</v>
      </c>
      <c r="V12" s="54" t="s">
        <v>860</v>
      </c>
      <c r="W12" s="53" t="s">
        <v>861</v>
      </c>
      <c r="X12" s="74">
        <v>0</v>
      </c>
      <c r="Y12" s="74">
        <v>27508</v>
      </c>
      <c r="Z12" s="54" t="s">
        <v>868</v>
      </c>
      <c r="AA12" s="53" t="s">
        <v>869</v>
      </c>
      <c r="AB12" s="74">
        <v>0</v>
      </c>
      <c r="AC12" s="74">
        <v>91991</v>
      </c>
      <c r="AD12" s="54" t="s">
        <v>870</v>
      </c>
      <c r="AE12" s="53" t="s">
        <v>871</v>
      </c>
      <c r="AF12" s="74">
        <v>0</v>
      </c>
      <c r="AG12" s="74">
        <v>37032</v>
      </c>
      <c r="AH12" s="54" t="s">
        <v>872</v>
      </c>
      <c r="AI12" s="53" t="s">
        <v>873</v>
      </c>
      <c r="AJ12" s="74">
        <v>0</v>
      </c>
      <c r="AK12" s="74">
        <v>55352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650</v>
      </c>
      <c r="B13" s="54" t="s">
        <v>662</v>
      </c>
      <c r="C13" s="53" t="s">
        <v>663</v>
      </c>
      <c r="D13" s="74">
        <f t="shared" si="0"/>
        <v>814853</v>
      </c>
      <c r="E13" s="74">
        <f t="shared" si="1"/>
        <v>170416</v>
      </c>
      <c r="F13" s="54" t="s">
        <v>874</v>
      </c>
      <c r="G13" s="53" t="s">
        <v>875</v>
      </c>
      <c r="H13" s="74">
        <v>419486</v>
      </c>
      <c r="I13" s="74">
        <v>97631</v>
      </c>
      <c r="J13" s="54" t="s">
        <v>852</v>
      </c>
      <c r="K13" s="53" t="s">
        <v>853</v>
      </c>
      <c r="L13" s="74">
        <v>212921</v>
      </c>
      <c r="M13" s="74">
        <v>23978</v>
      </c>
      <c r="N13" s="54" t="s">
        <v>876</v>
      </c>
      <c r="O13" s="53" t="s">
        <v>877</v>
      </c>
      <c r="P13" s="74">
        <v>54758</v>
      </c>
      <c r="Q13" s="74">
        <v>16513</v>
      </c>
      <c r="R13" s="54" t="s">
        <v>858</v>
      </c>
      <c r="S13" s="53" t="s">
        <v>859</v>
      </c>
      <c r="T13" s="74">
        <v>127688</v>
      </c>
      <c r="U13" s="74">
        <v>32294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650</v>
      </c>
      <c r="B14" s="54" t="s">
        <v>664</v>
      </c>
      <c r="C14" s="53" t="s">
        <v>665</v>
      </c>
      <c r="D14" s="74">
        <f t="shared" si="0"/>
        <v>0</v>
      </c>
      <c r="E14" s="74">
        <f t="shared" si="1"/>
        <v>209802</v>
      </c>
      <c r="F14" s="54" t="s">
        <v>878</v>
      </c>
      <c r="G14" s="53" t="s">
        <v>879</v>
      </c>
      <c r="H14" s="74">
        <v>0</v>
      </c>
      <c r="I14" s="74">
        <v>123944</v>
      </c>
      <c r="J14" s="54" t="s">
        <v>880</v>
      </c>
      <c r="K14" s="53" t="s">
        <v>881</v>
      </c>
      <c r="L14" s="74">
        <v>0</v>
      </c>
      <c r="M14" s="74">
        <v>85858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650</v>
      </c>
      <c r="B15" s="54" t="s">
        <v>666</v>
      </c>
      <c r="C15" s="53" t="s">
        <v>667</v>
      </c>
      <c r="D15" s="74">
        <f t="shared" si="0"/>
        <v>0</v>
      </c>
      <c r="E15" s="74">
        <f t="shared" si="1"/>
        <v>251057</v>
      </c>
      <c r="F15" s="54" t="s">
        <v>882</v>
      </c>
      <c r="G15" s="53" t="s">
        <v>883</v>
      </c>
      <c r="H15" s="74">
        <v>0</v>
      </c>
      <c r="I15" s="74">
        <v>75063</v>
      </c>
      <c r="J15" s="54" t="s">
        <v>884</v>
      </c>
      <c r="K15" s="53" t="s">
        <v>885</v>
      </c>
      <c r="L15" s="74">
        <v>0</v>
      </c>
      <c r="M15" s="74">
        <v>39553</v>
      </c>
      <c r="N15" s="54" t="s">
        <v>880</v>
      </c>
      <c r="O15" s="53" t="s">
        <v>881</v>
      </c>
      <c r="P15" s="74">
        <v>0</v>
      </c>
      <c r="Q15" s="74">
        <v>86671</v>
      </c>
      <c r="R15" s="54" t="s">
        <v>886</v>
      </c>
      <c r="S15" s="53" t="s">
        <v>887</v>
      </c>
      <c r="T15" s="74">
        <v>0</v>
      </c>
      <c r="U15" s="74">
        <v>49770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650</v>
      </c>
      <c r="B16" s="54" t="s">
        <v>668</v>
      </c>
      <c r="C16" s="53" t="s">
        <v>669</v>
      </c>
      <c r="D16" s="74">
        <f t="shared" si="0"/>
        <v>364099</v>
      </c>
      <c r="E16" s="74">
        <f t="shared" si="1"/>
        <v>152941</v>
      </c>
      <c r="F16" s="54" t="s">
        <v>888</v>
      </c>
      <c r="G16" s="53" t="s">
        <v>889</v>
      </c>
      <c r="H16" s="74">
        <v>159111</v>
      </c>
      <c r="I16" s="74">
        <v>64236</v>
      </c>
      <c r="J16" s="54" t="s">
        <v>890</v>
      </c>
      <c r="K16" s="53" t="s">
        <v>891</v>
      </c>
      <c r="L16" s="74">
        <v>96122</v>
      </c>
      <c r="M16" s="74">
        <v>44658</v>
      </c>
      <c r="N16" s="54" t="s">
        <v>884</v>
      </c>
      <c r="O16" s="53" t="s">
        <v>885</v>
      </c>
      <c r="P16" s="74">
        <v>108866</v>
      </c>
      <c r="Q16" s="74">
        <v>44047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650</v>
      </c>
      <c r="B17" s="54" t="s">
        <v>670</v>
      </c>
      <c r="C17" s="53" t="s">
        <v>671</v>
      </c>
      <c r="D17" s="74">
        <f t="shared" si="0"/>
        <v>597567</v>
      </c>
      <c r="E17" s="74">
        <f t="shared" si="1"/>
        <v>0</v>
      </c>
      <c r="F17" s="54" t="s">
        <v>868</v>
      </c>
      <c r="G17" s="53" t="s">
        <v>869</v>
      </c>
      <c r="H17" s="74">
        <v>430248</v>
      </c>
      <c r="I17" s="74">
        <v>0</v>
      </c>
      <c r="J17" s="54" t="s">
        <v>870</v>
      </c>
      <c r="K17" s="53" t="s">
        <v>871</v>
      </c>
      <c r="L17" s="74">
        <v>167319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650</v>
      </c>
      <c r="B18" s="54" t="s">
        <v>672</v>
      </c>
      <c r="C18" s="53" t="s">
        <v>673</v>
      </c>
      <c r="D18" s="74">
        <f t="shared" si="0"/>
        <v>0</v>
      </c>
      <c r="E18" s="74">
        <f t="shared" si="1"/>
        <v>287200</v>
      </c>
      <c r="F18" s="54" t="s">
        <v>892</v>
      </c>
      <c r="G18" s="53" t="s">
        <v>893</v>
      </c>
      <c r="H18" s="74">
        <v>0</v>
      </c>
      <c r="I18" s="74">
        <v>163833</v>
      </c>
      <c r="J18" s="54" t="s">
        <v>894</v>
      </c>
      <c r="K18" s="53" t="s">
        <v>895</v>
      </c>
      <c r="L18" s="74">
        <v>0</v>
      </c>
      <c r="M18" s="74">
        <v>47602</v>
      </c>
      <c r="N18" s="54" t="s">
        <v>896</v>
      </c>
      <c r="O18" s="53" t="s">
        <v>897</v>
      </c>
      <c r="P18" s="74">
        <v>0</v>
      </c>
      <c r="Q18" s="74">
        <v>8486</v>
      </c>
      <c r="R18" s="54" t="s">
        <v>886</v>
      </c>
      <c r="S18" s="53" t="s">
        <v>887</v>
      </c>
      <c r="T18" s="74">
        <v>0</v>
      </c>
      <c r="U18" s="74">
        <v>67279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650</v>
      </c>
      <c r="B19" s="54" t="s">
        <v>674</v>
      </c>
      <c r="C19" s="53" t="s">
        <v>675</v>
      </c>
      <c r="D19" s="74">
        <f t="shared" si="0"/>
        <v>662520</v>
      </c>
      <c r="E19" s="74">
        <f t="shared" si="1"/>
        <v>0</v>
      </c>
      <c r="F19" s="54" t="s">
        <v>880</v>
      </c>
      <c r="G19" s="53" t="s">
        <v>881</v>
      </c>
      <c r="H19" s="74">
        <v>500300</v>
      </c>
      <c r="I19" s="74">
        <v>0</v>
      </c>
      <c r="J19" s="54" t="s">
        <v>884</v>
      </c>
      <c r="K19" s="53" t="s">
        <v>885</v>
      </c>
      <c r="L19" s="74">
        <v>162220</v>
      </c>
      <c r="M19" s="74">
        <v>0</v>
      </c>
      <c r="N19" s="54"/>
      <c r="O19" s="53"/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650</v>
      </c>
      <c r="B20" s="54" t="s">
        <v>676</v>
      </c>
      <c r="C20" s="53" t="s">
        <v>677</v>
      </c>
      <c r="D20" s="74">
        <f t="shared" si="0"/>
        <v>2012479</v>
      </c>
      <c r="E20" s="74">
        <f t="shared" si="1"/>
        <v>163522</v>
      </c>
      <c r="F20" s="54" t="s">
        <v>898</v>
      </c>
      <c r="G20" s="53" t="s">
        <v>899</v>
      </c>
      <c r="H20" s="74">
        <v>1052459</v>
      </c>
      <c r="I20" s="74">
        <v>117597</v>
      </c>
      <c r="J20" s="54" t="s">
        <v>900</v>
      </c>
      <c r="K20" s="53" t="s">
        <v>901</v>
      </c>
      <c r="L20" s="74">
        <v>519836</v>
      </c>
      <c r="M20" s="74">
        <v>45925</v>
      </c>
      <c r="N20" s="54" t="s">
        <v>878</v>
      </c>
      <c r="O20" s="53" t="s">
        <v>879</v>
      </c>
      <c r="P20" s="74">
        <v>440184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650</v>
      </c>
      <c r="B21" s="54" t="s">
        <v>678</v>
      </c>
      <c r="C21" s="53" t="s">
        <v>679</v>
      </c>
      <c r="D21" s="74">
        <f t="shared" si="0"/>
        <v>366686</v>
      </c>
      <c r="E21" s="74">
        <f t="shared" si="1"/>
        <v>0</v>
      </c>
      <c r="F21" s="54" t="s">
        <v>882</v>
      </c>
      <c r="G21" s="53" t="s">
        <v>883</v>
      </c>
      <c r="H21" s="74">
        <v>201677</v>
      </c>
      <c r="I21" s="74">
        <v>0</v>
      </c>
      <c r="J21" s="54" t="s">
        <v>886</v>
      </c>
      <c r="K21" s="53" t="s">
        <v>887</v>
      </c>
      <c r="L21" s="74">
        <v>165009</v>
      </c>
      <c r="M21" s="74">
        <v>0</v>
      </c>
      <c r="N21" s="54"/>
      <c r="O21" s="53"/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650</v>
      </c>
      <c r="B22" s="54" t="s">
        <v>680</v>
      </c>
      <c r="C22" s="53" t="s">
        <v>681</v>
      </c>
      <c r="D22" s="74">
        <f t="shared" si="0"/>
        <v>2052190</v>
      </c>
      <c r="E22" s="74">
        <f t="shared" si="1"/>
        <v>0</v>
      </c>
      <c r="F22" s="54" t="s">
        <v>848</v>
      </c>
      <c r="G22" s="53" t="s">
        <v>849</v>
      </c>
      <c r="H22" s="74">
        <v>349105</v>
      </c>
      <c r="I22" s="74">
        <v>0</v>
      </c>
      <c r="J22" s="54" t="s">
        <v>864</v>
      </c>
      <c r="K22" s="53" t="s">
        <v>865</v>
      </c>
      <c r="L22" s="74">
        <v>882841</v>
      </c>
      <c r="M22" s="74">
        <v>0</v>
      </c>
      <c r="N22" s="54" t="s">
        <v>850</v>
      </c>
      <c r="O22" s="53" t="s">
        <v>851</v>
      </c>
      <c r="P22" s="74">
        <v>481655</v>
      </c>
      <c r="Q22" s="74">
        <v>0</v>
      </c>
      <c r="R22" s="54" t="s">
        <v>854</v>
      </c>
      <c r="S22" s="53" t="s">
        <v>855</v>
      </c>
      <c r="T22" s="74">
        <v>338589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650</v>
      </c>
      <c r="B23" s="54" t="s">
        <v>682</v>
      </c>
      <c r="C23" s="53" t="s">
        <v>683</v>
      </c>
      <c r="D23" s="74">
        <f t="shared" si="0"/>
        <v>334000</v>
      </c>
      <c r="E23" s="74">
        <f t="shared" si="1"/>
        <v>0</v>
      </c>
      <c r="F23" s="54" t="s">
        <v>892</v>
      </c>
      <c r="G23" s="53" t="s">
        <v>893</v>
      </c>
      <c r="H23" s="74">
        <v>221736</v>
      </c>
      <c r="I23" s="74">
        <v>0</v>
      </c>
      <c r="J23" s="54" t="s">
        <v>886</v>
      </c>
      <c r="K23" s="53" t="s">
        <v>887</v>
      </c>
      <c r="L23" s="74">
        <v>112264</v>
      </c>
      <c r="M23" s="74">
        <v>0</v>
      </c>
      <c r="N23" s="54"/>
      <c r="O23" s="53"/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  <row r="24" spans="1:125" s="50" customFormat="1" ht="12" customHeight="1">
      <c r="A24" s="53" t="s">
        <v>650</v>
      </c>
      <c r="B24" s="54" t="s">
        <v>684</v>
      </c>
      <c r="C24" s="53" t="s">
        <v>685</v>
      </c>
      <c r="D24" s="74">
        <f t="shared" si="0"/>
        <v>418923</v>
      </c>
      <c r="E24" s="74">
        <f t="shared" si="1"/>
        <v>0</v>
      </c>
      <c r="F24" s="54" t="s">
        <v>896</v>
      </c>
      <c r="G24" s="53" t="s">
        <v>897</v>
      </c>
      <c r="H24" s="74">
        <v>50396</v>
      </c>
      <c r="I24" s="74">
        <v>0</v>
      </c>
      <c r="J24" s="54" t="s">
        <v>892</v>
      </c>
      <c r="K24" s="53" t="s">
        <v>893</v>
      </c>
      <c r="L24" s="74">
        <v>140884</v>
      </c>
      <c r="M24" s="74">
        <v>0</v>
      </c>
      <c r="N24" s="54" t="s">
        <v>894</v>
      </c>
      <c r="O24" s="53" t="s">
        <v>895</v>
      </c>
      <c r="P24" s="74">
        <v>227643</v>
      </c>
      <c r="Q24" s="74">
        <v>0</v>
      </c>
      <c r="R24" s="54"/>
      <c r="S24" s="53"/>
      <c r="T24" s="74">
        <v>0</v>
      </c>
      <c r="U24" s="74">
        <v>0</v>
      </c>
      <c r="V24" s="54"/>
      <c r="W24" s="53"/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54"/>
      <c r="AE24" s="53"/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54"/>
      <c r="AM24" s="53"/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54"/>
      <c r="AU24" s="53"/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54"/>
      <c r="BC24" s="53"/>
      <c r="BD24" s="74">
        <v>0</v>
      </c>
      <c r="BE24" s="74">
        <v>0</v>
      </c>
      <c r="BF24" s="54"/>
      <c r="BG24" s="53"/>
      <c r="BH24" s="74">
        <v>0</v>
      </c>
      <c r="BI24" s="74">
        <v>0</v>
      </c>
      <c r="BJ24" s="54"/>
      <c r="BK24" s="53"/>
      <c r="BL24" s="74">
        <v>0</v>
      </c>
      <c r="BM24" s="74">
        <v>0</v>
      </c>
      <c r="BN24" s="54"/>
      <c r="BO24" s="53"/>
      <c r="BP24" s="74">
        <v>0</v>
      </c>
      <c r="BQ24" s="74">
        <v>0</v>
      </c>
      <c r="BR24" s="54"/>
      <c r="BS24" s="53"/>
      <c r="BT24" s="74">
        <v>0</v>
      </c>
      <c r="BU24" s="74">
        <v>0</v>
      </c>
      <c r="BV24" s="54"/>
      <c r="BW24" s="53"/>
      <c r="BX24" s="74">
        <v>0</v>
      </c>
      <c r="BY24" s="74">
        <v>0</v>
      </c>
      <c r="BZ24" s="54"/>
      <c r="CA24" s="53"/>
      <c r="CB24" s="74">
        <v>0</v>
      </c>
      <c r="CC24" s="74">
        <v>0</v>
      </c>
      <c r="CD24" s="54"/>
      <c r="CE24" s="53"/>
      <c r="CF24" s="74">
        <v>0</v>
      </c>
      <c r="CG24" s="74">
        <v>0</v>
      </c>
      <c r="CH24" s="54"/>
      <c r="CI24" s="53"/>
      <c r="CJ24" s="74">
        <v>0</v>
      </c>
      <c r="CK24" s="74">
        <v>0</v>
      </c>
      <c r="CL24" s="54"/>
      <c r="CM24" s="53"/>
      <c r="CN24" s="74">
        <v>0</v>
      </c>
      <c r="CO24" s="74">
        <v>0</v>
      </c>
      <c r="CP24" s="54"/>
      <c r="CQ24" s="53"/>
      <c r="CR24" s="74">
        <v>0</v>
      </c>
      <c r="CS24" s="74">
        <v>0</v>
      </c>
      <c r="CT24" s="54"/>
      <c r="CU24" s="53"/>
      <c r="CV24" s="74">
        <v>0</v>
      </c>
      <c r="CW24" s="74">
        <v>0</v>
      </c>
      <c r="CX24" s="54"/>
      <c r="CY24" s="53"/>
      <c r="CZ24" s="74">
        <v>0</v>
      </c>
      <c r="DA24" s="74">
        <v>0</v>
      </c>
      <c r="DB24" s="54"/>
      <c r="DC24" s="53"/>
      <c r="DD24" s="74">
        <v>0</v>
      </c>
      <c r="DE24" s="74">
        <v>0</v>
      </c>
      <c r="DF24" s="54"/>
      <c r="DG24" s="53"/>
      <c r="DH24" s="74">
        <v>0</v>
      </c>
      <c r="DI24" s="74">
        <v>0</v>
      </c>
      <c r="DJ24" s="54"/>
      <c r="DK24" s="53"/>
      <c r="DL24" s="74">
        <v>0</v>
      </c>
      <c r="DM24" s="74">
        <v>0</v>
      </c>
      <c r="DN24" s="54"/>
      <c r="DO24" s="53"/>
      <c r="DP24" s="74">
        <v>0</v>
      </c>
      <c r="DQ24" s="74">
        <v>0</v>
      </c>
      <c r="DR24" s="54"/>
      <c r="DS24" s="53"/>
      <c r="DT24" s="74">
        <v>0</v>
      </c>
      <c r="DU24" s="74">
        <v>0</v>
      </c>
    </row>
    <row r="25" spans="1:125" s="50" customFormat="1" ht="12" customHeight="1">
      <c r="A25" s="53" t="s">
        <v>650</v>
      </c>
      <c r="B25" s="54" t="s">
        <v>686</v>
      </c>
      <c r="C25" s="53" t="s">
        <v>687</v>
      </c>
      <c r="D25" s="74">
        <f t="shared" si="0"/>
        <v>1004533</v>
      </c>
      <c r="E25" s="74">
        <f t="shared" si="1"/>
        <v>0</v>
      </c>
      <c r="F25" s="54" t="s">
        <v>902</v>
      </c>
      <c r="G25" s="53" t="s">
        <v>903</v>
      </c>
      <c r="H25" s="74">
        <v>446894</v>
      </c>
      <c r="I25" s="74">
        <v>0</v>
      </c>
      <c r="J25" s="54" t="s">
        <v>904</v>
      </c>
      <c r="K25" s="53" t="s">
        <v>905</v>
      </c>
      <c r="L25" s="74">
        <v>557639</v>
      </c>
      <c r="M25" s="74">
        <v>0</v>
      </c>
      <c r="N25" s="54"/>
      <c r="O25" s="53"/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54"/>
      <c r="W25" s="53"/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54"/>
      <c r="AE25" s="53"/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54"/>
      <c r="AM25" s="53"/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54"/>
      <c r="AU25" s="53"/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54"/>
      <c r="BC25" s="53"/>
      <c r="BD25" s="74">
        <v>0</v>
      </c>
      <c r="BE25" s="74">
        <v>0</v>
      </c>
      <c r="BF25" s="54"/>
      <c r="BG25" s="53"/>
      <c r="BH25" s="74">
        <v>0</v>
      </c>
      <c r="BI25" s="74">
        <v>0</v>
      </c>
      <c r="BJ25" s="54"/>
      <c r="BK25" s="53"/>
      <c r="BL25" s="74">
        <v>0</v>
      </c>
      <c r="BM25" s="74">
        <v>0</v>
      </c>
      <c r="BN25" s="54"/>
      <c r="BO25" s="53"/>
      <c r="BP25" s="74">
        <v>0</v>
      </c>
      <c r="BQ25" s="74">
        <v>0</v>
      </c>
      <c r="BR25" s="54"/>
      <c r="BS25" s="53"/>
      <c r="BT25" s="74">
        <v>0</v>
      </c>
      <c r="BU25" s="74">
        <v>0</v>
      </c>
      <c r="BV25" s="54"/>
      <c r="BW25" s="53"/>
      <c r="BX25" s="74">
        <v>0</v>
      </c>
      <c r="BY25" s="74">
        <v>0</v>
      </c>
      <c r="BZ25" s="54"/>
      <c r="CA25" s="53"/>
      <c r="CB25" s="74">
        <v>0</v>
      </c>
      <c r="CC25" s="74">
        <v>0</v>
      </c>
      <c r="CD25" s="54"/>
      <c r="CE25" s="53"/>
      <c r="CF25" s="74">
        <v>0</v>
      </c>
      <c r="CG25" s="74">
        <v>0</v>
      </c>
      <c r="CH25" s="54"/>
      <c r="CI25" s="53"/>
      <c r="CJ25" s="74">
        <v>0</v>
      </c>
      <c r="CK25" s="74">
        <v>0</v>
      </c>
      <c r="CL25" s="54"/>
      <c r="CM25" s="53"/>
      <c r="CN25" s="74">
        <v>0</v>
      </c>
      <c r="CO25" s="74">
        <v>0</v>
      </c>
      <c r="CP25" s="54"/>
      <c r="CQ25" s="53"/>
      <c r="CR25" s="74">
        <v>0</v>
      </c>
      <c r="CS25" s="74">
        <v>0</v>
      </c>
      <c r="CT25" s="54"/>
      <c r="CU25" s="53"/>
      <c r="CV25" s="74">
        <v>0</v>
      </c>
      <c r="CW25" s="74">
        <v>0</v>
      </c>
      <c r="CX25" s="54"/>
      <c r="CY25" s="53"/>
      <c r="CZ25" s="74">
        <v>0</v>
      </c>
      <c r="DA25" s="74">
        <v>0</v>
      </c>
      <c r="DB25" s="54"/>
      <c r="DC25" s="53"/>
      <c r="DD25" s="74">
        <v>0</v>
      </c>
      <c r="DE25" s="74">
        <v>0</v>
      </c>
      <c r="DF25" s="54"/>
      <c r="DG25" s="53"/>
      <c r="DH25" s="74">
        <v>0</v>
      </c>
      <c r="DI25" s="74">
        <v>0</v>
      </c>
      <c r="DJ25" s="54"/>
      <c r="DK25" s="53"/>
      <c r="DL25" s="74">
        <v>0</v>
      </c>
      <c r="DM25" s="74">
        <v>0</v>
      </c>
      <c r="DN25" s="54"/>
      <c r="DO25" s="53"/>
      <c r="DP25" s="74">
        <v>0</v>
      </c>
      <c r="DQ25" s="74">
        <v>0</v>
      </c>
      <c r="DR25" s="54"/>
      <c r="DS25" s="53"/>
      <c r="DT25" s="74">
        <v>0</v>
      </c>
      <c r="DU25" s="74">
        <v>0</v>
      </c>
    </row>
    <row r="26" spans="1:125" s="50" customFormat="1" ht="12" customHeight="1">
      <c r="A26" s="53" t="s">
        <v>650</v>
      </c>
      <c r="B26" s="54" t="s">
        <v>688</v>
      </c>
      <c r="C26" s="53" t="s">
        <v>689</v>
      </c>
      <c r="D26" s="74">
        <f t="shared" si="0"/>
        <v>213935</v>
      </c>
      <c r="E26" s="74">
        <f t="shared" si="1"/>
        <v>150677</v>
      </c>
      <c r="F26" s="54" t="s">
        <v>844</v>
      </c>
      <c r="G26" s="53" t="s">
        <v>845</v>
      </c>
      <c r="H26" s="74">
        <v>36133</v>
      </c>
      <c r="I26" s="74">
        <v>34389</v>
      </c>
      <c r="J26" s="54" t="s">
        <v>906</v>
      </c>
      <c r="K26" s="53" t="s">
        <v>907</v>
      </c>
      <c r="L26" s="74">
        <v>177802</v>
      </c>
      <c r="M26" s="74">
        <v>116288</v>
      </c>
      <c r="N26" s="54"/>
      <c r="O26" s="53"/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54"/>
      <c r="W26" s="53"/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54"/>
      <c r="AE26" s="53"/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54"/>
      <c r="AM26" s="53"/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54"/>
      <c r="AU26" s="53"/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54"/>
      <c r="BC26" s="53"/>
      <c r="BD26" s="74">
        <v>0</v>
      </c>
      <c r="BE26" s="74">
        <v>0</v>
      </c>
      <c r="BF26" s="54"/>
      <c r="BG26" s="53"/>
      <c r="BH26" s="74">
        <v>0</v>
      </c>
      <c r="BI26" s="74">
        <v>0</v>
      </c>
      <c r="BJ26" s="54"/>
      <c r="BK26" s="53"/>
      <c r="BL26" s="74">
        <v>0</v>
      </c>
      <c r="BM26" s="74">
        <v>0</v>
      </c>
      <c r="BN26" s="54"/>
      <c r="BO26" s="53"/>
      <c r="BP26" s="74">
        <v>0</v>
      </c>
      <c r="BQ26" s="74">
        <v>0</v>
      </c>
      <c r="BR26" s="54"/>
      <c r="BS26" s="53"/>
      <c r="BT26" s="74">
        <v>0</v>
      </c>
      <c r="BU26" s="74">
        <v>0</v>
      </c>
      <c r="BV26" s="54"/>
      <c r="BW26" s="53"/>
      <c r="BX26" s="74">
        <v>0</v>
      </c>
      <c r="BY26" s="74">
        <v>0</v>
      </c>
      <c r="BZ26" s="54"/>
      <c r="CA26" s="53"/>
      <c r="CB26" s="74">
        <v>0</v>
      </c>
      <c r="CC26" s="74">
        <v>0</v>
      </c>
      <c r="CD26" s="54"/>
      <c r="CE26" s="53"/>
      <c r="CF26" s="74">
        <v>0</v>
      </c>
      <c r="CG26" s="74">
        <v>0</v>
      </c>
      <c r="CH26" s="54"/>
      <c r="CI26" s="53"/>
      <c r="CJ26" s="74">
        <v>0</v>
      </c>
      <c r="CK26" s="74">
        <v>0</v>
      </c>
      <c r="CL26" s="54"/>
      <c r="CM26" s="53"/>
      <c r="CN26" s="74">
        <v>0</v>
      </c>
      <c r="CO26" s="74">
        <v>0</v>
      </c>
      <c r="CP26" s="54"/>
      <c r="CQ26" s="53"/>
      <c r="CR26" s="74">
        <v>0</v>
      </c>
      <c r="CS26" s="74">
        <v>0</v>
      </c>
      <c r="CT26" s="54"/>
      <c r="CU26" s="53"/>
      <c r="CV26" s="74">
        <v>0</v>
      </c>
      <c r="CW26" s="74">
        <v>0</v>
      </c>
      <c r="CX26" s="54"/>
      <c r="CY26" s="53"/>
      <c r="CZ26" s="74">
        <v>0</v>
      </c>
      <c r="DA26" s="74">
        <v>0</v>
      </c>
      <c r="DB26" s="54"/>
      <c r="DC26" s="53"/>
      <c r="DD26" s="74">
        <v>0</v>
      </c>
      <c r="DE26" s="74">
        <v>0</v>
      </c>
      <c r="DF26" s="54"/>
      <c r="DG26" s="53"/>
      <c r="DH26" s="74">
        <v>0</v>
      </c>
      <c r="DI26" s="74">
        <v>0</v>
      </c>
      <c r="DJ26" s="54"/>
      <c r="DK26" s="53"/>
      <c r="DL26" s="74">
        <v>0</v>
      </c>
      <c r="DM26" s="74">
        <v>0</v>
      </c>
      <c r="DN26" s="54"/>
      <c r="DO26" s="53"/>
      <c r="DP26" s="74">
        <v>0</v>
      </c>
      <c r="DQ26" s="74">
        <v>0</v>
      </c>
      <c r="DR26" s="54"/>
      <c r="DS26" s="53"/>
      <c r="DT26" s="74">
        <v>0</v>
      </c>
      <c r="DU26" s="74">
        <v>0</v>
      </c>
    </row>
    <row r="27" spans="1:125" s="50" customFormat="1" ht="12" customHeight="1">
      <c r="A27" s="53" t="s">
        <v>650</v>
      </c>
      <c r="B27" s="54" t="s">
        <v>690</v>
      </c>
      <c r="C27" s="53" t="s">
        <v>691</v>
      </c>
      <c r="D27" s="74">
        <f t="shared" si="0"/>
        <v>713850</v>
      </c>
      <c r="E27" s="74">
        <f t="shared" si="1"/>
        <v>196646</v>
      </c>
      <c r="F27" s="54" t="s">
        <v>908</v>
      </c>
      <c r="G27" s="53" t="s">
        <v>909</v>
      </c>
      <c r="H27" s="74">
        <v>404039</v>
      </c>
      <c r="I27" s="74">
        <v>94744</v>
      </c>
      <c r="J27" s="54" t="s">
        <v>910</v>
      </c>
      <c r="K27" s="53" t="s">
        <v>911</v>
      </c>
      <c r="L27" s="74">
        <v>118358</v>
      </c>
      <c r="M27" s="74">
        <v>46998</v>
      </c>
      <c r="N27" s="54" t="s">
        <v>848</v>
      </c>
      <c r="O27" s="53" t="s">
        <v>849</v>
      </c>
      <c r="P27" s="74">
        <v>191453</v>
      </c>
      <c r="Q27" s="74">
        <v>54904</v>
      </c>
      <c r="R27" s="54"/>
      <c r="S27" s="53"/>
      <c r="T27" s="74">
        <v>0</v>
      </c>
      <c r="U27" s="74">
        <v>0</v>
      </c>
      <c r="V27" s="54"/>
      <c r="W27" s="53"/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54"/>
      <c r="AE27" s="53"/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54"/>
      <c r="AM27" s="53"/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54"/>
      <c r="AU27" s="53"/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54"/>
      <c r="BC27" s="53"/>
      <c r="BD27" s="74">
        <v>0</v>
      </c>
      <c r="BE27" s="74">
        <v>0</v>
      </c>
      <c r="BF27" s="54"/>
      <c r="BG27" s="53"/>
      <c r="BH27" s="74">
        <v>0</v>
      </c>
      <c r="BI27" s="74">
        <v>0</v>
      </c>
      <c r="BJ27" s="54"/>
      <c r="BK27" s="53"/>
      <c r="BL27" s="74">
        <v>0</v>
      </c>
      <c r="BM27" s="74">
        <v>0</v>
      </c>
      <c r="BN27" s="54"/>
      <c r="BO27" s="53"/>
      <c r="BP27" s="74">
        <v>0</v>
      </c>
      <c r="BQ27" s="74">
        <v>0</v>
      </c>
      <c r="BR27" s="54"/>
      <c r="BS27" s="53"/>
      <c r="BT27" s="74">
        <v>0</v>
      </c>
      <c r="BU27" s="74">
        <v>0</v>
      </c>
      <c r="BV27" s="54"/>
      <c r="BW27" s="53"/>
      <c r="BX27" s="74">
        <v>0</v>
      </c>
      <c r="BY27" s="74">
        <v>0</v>
      </c>
      <c r="BZ27" s="54"/>
      <c r="CA27" s="53"/>
      <c r="CB27" s="74">
        <v>0</v>
      </c>
      <c r="CC27" s="74">
        <v>0</v>
      </c>
      <c r="CD27" s="54"/>
      <c r="CE27" s="53"/>
      <c r="CF27" s="74">
        <v>0</v>
      </c>
      <c r="CG27" s="74">
        <v>0</v>
      </c>
      <c r="CH27" s="54"/>
      <c r="CI27" s="53"/>
      <c r="CJ27" s="74">
        <v>0</v>
      </c>
      <c r="CK27" s="74">
        <v>0</v>
      </c>
      <c r="CL27" s="54"/>
      <c r="CM27" s="53"/>
      <c r="CN27" s="74">
        <v>0</v>
      </c>
      <c r="CO27" s="74">
        <v>0</v>
      </c>
      <c r="CP27" s="54"/>
      <c r="CQ27" s="53"/>
      <c r="CR27" s="74">
        <v>0</v>
      </c>
      <c r="CS27" s="74">
        <v>0</v>
      </c>
      <c r="CT27" s="54"/>
      <c r="CU27" s="53"/>
      <c r="CV27" s="74">
        <v>0</v>
      </c>
      <c r="CW27" s="74">
        <v>0</v>
      </c>
      <c r="CX27" s="54"/>
      <c r="CY27" s="53"/>
      <c r="CZ27" s="74">
        <v>0</v>
      </c>
      <c r="DA27" s="74">
        <v>0</v>
      </c>
      <c r="DB27" s="54"/>
      <c r="DC27" s="53"/>
      <c r="DD27" s="74">
        <v>0</v>
      </c>
      <c r="DE27" s="74">
        <v>0</v>
      </c>
      <c r="DF27" s="54"/>
      <c r="DG27" s="53"/>
      <c r="DH27" s="74">
        <v>0</v>
      </c>
      <c r="DI27" s="74">
        <v>0</v>
      </c>
      <c r="DJ27" s="54"/>
      <c r="DK27" s="53"/>
      <c r="DL27" s="74">
        <v>0</v>
      </c>
      <c r="DM27" s="74">
        <v>0</v>
      </c>
      <c r="DN27" s="54"/>
      <c r="DO27" s="53"/>
      <c r="DP27" s="74">
        <v>0</v>
      </c>
      <c r="DQ27" s="74">
        <v>0</v>
      </c>
      <c r="DR27" s="54"/>
      <c r="DS27" s="53"/>
      <c r="DT27" s="74">
        <v>0</v>
      </c>
      <c r="DU27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692</v>
      </c>
      <c r="D2" s="25" t="s">
        <v>109</v>
      </c>
      <c r="E2" s="144" t="s">
        <v>693</v>
      </c>
      <c r="F2" s="3"/>
      <c r="G2" s="3"/>
      <c r="H2" s="3"/>
      <c r="I2" s="3"/>
      <c r="J2" s="3"/>
      <c r="K2" s="3"/>
      <c r="L2" s="3" t="str">
        <f>LEFT(D2,2)</f>
        <v>08</v>
      </c>
      <c r="M2" s="3" t="str">
        <f>IF(L2&lt;&gt;"",VLOOKUP(L2,$AK$6:$AL$34,2,FALSE),"-")</f>
        <v>茨城県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694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695</v>
      </c>
      <c r="C6" s="192"/>
      <c r="D6" s="193"/>
      <c r="E6" s="13" t="s">
        <v>43</v>
      </c>
      <c r="F6" s="14" t="s">
        <v>45</v>
      </c>
      <c r="H6" s="169" t="s">
        <v>696</v>
      </c>
      <c r="I6" s="194"/>
      <c r="J6" s="194"/>
      <c r="K6" s="182"/>
      <c r="L6" s="13" t="s">
        <v>43</v>
      </c>
      <c r="M6" s="13" t="s">
        <v>45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697</v>
      </c>
      <c r="AL6" s="28" t="s">
        <v>7</v>
      </c>
    </row>
    <row r="7" spans="2:38" ht="19.5" customHeight="1">
      <c r="B7" s="187" t="s">
        <v>79</v>
      </c>
      <c r="C7" s="189"/>
      <c r="D7" s="189"/>
      <c r="E7" s="17">
        <f aca="true" t="shared" si="0" ref="E7:E12">AF7</f>
        <v>408364</v>
      </c>
      <c r="F7" s="17">
        <f aca="true" t="shared" si="1" ref="F7:F12">AF14</f>
        <v>67006</v>
      </c>
      <c r="H7" s="175" t="s">
        <v>511</v>
      </c>
      <c r="I7" s="175" t="s">
        <v>698</v>
      </c>
      <c r="J7" s="169" t="s">
        <v>87</v>
      </c>
      <c r="K7" s="171"/>
      <c r="L7" s="17">
        <f aca="true" t="shared" si="2" ref="L7:L12">AF21</f>
        <v>43</v>
      </c>
      <c r="M7" s="17">
        <f aca="true" t="shared" si="3" ref="M7:M12">AF42</f>
        <v>0</v>
      </c>
      <c r="AC7" s="15" t="s">
        <v>79</v>
      </c>
      <c r="AD7" s="41" t="s">
        <v>699</v>
      </c>
      <c r="AE7" s="40" t="s">
        <v>700</v>
      </c>
      <c r="AF7" s="36">
        <f aca="true" ca="1" t="shared" si="4" ref="AF7:AF38">IF(AF$2=0,INDIRECT("'"&amp;AD7&amp;"'!"&amp;AE7&amp;$AI$2),0)</f>
        <v>408364</v>
      </c>
      <c r="AG7" s="40"/>
      <c r="AH7" s="122" t="str">
        <f>+'廃棄物事業経費（歳入）'!B7</f>
        <v>08000</v>
      </c>
      <c r="AI7" s="2">
        <v>7</v>
      </c>
      <c r="AK7" s="26" t="s">
        <v>701</v>
      </c>
      <c r="AL7" s="28" t="s">
        <v>8</v>
      </c>
    </row>
    <row r="8" spans="2:38" ht="19.5" customHeight="1">
      <c r="B8" s="187" t="s">
        <v>702</v>
      </c>
      <c r="C8" s="189"/>
      <c r="D8" s="189"/>
      <c r="E8" s="17">
        <f t="shared" si="0"/>
        <v>0</v>
      </c>
      <c r="F8" s="17">
        <f t="shared" si="1"/>
        <v>69408</v>
      </c>
      <c r="H8" s="178"/>
      <c r="I8" s="178"/>
      <c r="J8" s="169" t="s">
        <v>89</v>
      </c>
      <c r="K8" s="182"/>
      <c r="L8" s="17">
        <f t="shared" si="2"/>
        <v>2111159</v>
      </c>
      <c r="M8" s="17">
        <f t="shared" si="3"/>
        <v>640910</v>
      </c>
      <c r="AC8" s="15" t="s">
        <v>702</v>
      </c>
      <c r="AD8" s="41" t="s">
        <v>699</v>
      </c>
      <c r="AE8" s="40" t="s">
        <v>703</v>
      </c>
      <c r="AF8" s="36">
        <f ca="1" t="shared" si="4"/>
        <v>0</v>
      </c>
      <c r="AG8" s="40"/>
      <c r="AH8" s="122" t="str">
        <f>+'廃棄物事業経費（歳入）'!B8</f>
        <v>08201</v>
      </c>
      <c r="AI8" s="2">
        <v>8</v>
      </c>
      <c r="AK8" s="26" t="s">
        <v>704</v>
      </c>
      <c r="AL8" s="28" t="s">
        <v>9</v>
      </c>
    </row>
    <row r="9" spans="2:38" ht="19.5" customHeight="1">
      <c r="B9" s="187" t="s">
        <v>82</v>
      </c>
      <c r="C9" s="189"/>
      <c r="D9" s="189"/>
      <c r="E9" s="17">
        <f t="shared" si="0"/>
        <v>2270200</v>
      </c>
      <c r="F9" s="17">
        <f t="shared" si="1"/>
        <v>311800</v>
      </c>
      <c r="H9" s="178"/>
      <c r="I9" s="178"/>
      <c r="J9" s="169" t="s">
        <v>91</v>
      </c>
      <c r="K9" s="171"/>
      <c r="L9" s="17">
        <f t="shared" si="2"/>
        <v>59541</v>
      </c>
      <c r="M9" s="17">
        <f t="shared" si="3"/>
        <v>0</v>
      </c>
      <c r="AC9" s="15" t="s">
        <v>82</v>
      </c>
      <c r="AD9" s="41" t="s">
        <v>699</v>
      </c>
      <c r="AE9" s="40" t="s">
        <v>705</v>
      </c>
      <c r="AF9" s="36">
        <f ca="1" t="shared" si="4"/>
        <v>2270200</v>
      </c>
      <c r="AG9" s="40"/>
      <c r="AH9" s="122" t="str">
        <f>+'廃棄物事業経費（歳入）'!B9</f>
        <v>08202</v>
      </c>
      <c r="AI9" s="2">
        <v>9</v>
      </c>
      <c r="AK9" s="26" t="s">
        <v>706</v>
      </c>
      <c r="AL9" s="28" t="s">
        <v>10</v>
      </c>
    </row>
    <row r="10" spans="2:38" ht="19.5" customHeight="1">
      <c r="B10" s="187" t="s">
        <v>707</v>
      </c>
      <c r="C10" s="189"/>
      <c r="D10" s="189"/>
      <c r="E10" s="17">
        <f t="shared" si="0"/>
        <v>5286388</v>
      </c>
      <c r="F10" s="17">
        <f t="shared" si="1"/>
        <v>727377</v>
      </c>
      <c r="H10" s="178"/>
      <c r="I10" s="179"/>
      <c r="J10" s="169" t="s">
        <v>1</v>
      </c>
      <c r="K10" s="171"/>
      <c r="L10" s="17">
        <f t="shared" si="2"/>
        <v>13976</v>
      </c>
      <c r="M10" s="17">
        <f t="shared" si="3"/>
        <v>1134</v>
      </c>
      <c r="AC10" s="15" t="s">
        <v>707</v>
      </c>
      <c r="AD10" s="41" t="s">
        <v>699</v>
      </c>
      <c r="AE10" s="40" t="s">
        <v>708</v>
      </c>
      <c r="AF10" s="36">
        <f ca="1" t="shared" si="4"/>
        <v>5286388</v>
      </c>
      <c r="AG10" s="40"/>
      <c r="AH10" s="122" t="str">
        <f>+'廃棄物事業経費（歳入）'!B10</f>
        <v>08203</v>
      </c>
      <c r="AI10" s="2">
        <v>10</v>
      </c>
      <c r="AK10" s="26" t="s">
        <v>709</v>
      </c>
      <c r="AL10" s="28" t="s">
        <v>11</v>
      </c>
    </row>
    <row r="11" spans="2:38" ht="19.5" customHeight="1">
      <c r="B11" s="187" t="s">
        <v>710</v>
      </c>
      <c r="C11" s="189"/>
      <c r="D11" s="189"/>
      <c r="E11" s="17">
        <f t="shared" si="0"/>
        <v>11113486</v>
      </c>
      <c r="F11" s="17">
        <f t="shared" si="1"/>
        <v>2824042</v>
      </c>
      <c r="H11" s="178"/>
      <c r="I11" s="190" t="s">
        <v>59</v>
      </c>
      <c r="J11" s="190"/>
      <c r="K11" s="190"/>
      <c r="L11" s="17">
        <f t="shared" si="2"/>
        <v>25369</v>
      </c>
      <c r="M11" s="17">
        <f t="shared" si="3"/>
        <v>1985</v>
      </c>
      <c r="AC11" s="15" t="s">
        <v>710</v>
      </c>
      <c r="AD11" s="41" t="s">
        <v>699</v>
      </c>
      <c r="AE11" s="40" t="s">
        <v>711</v>
      </c>
      <c r="AF11" s="36">
        <f ca="1" t="shared" si="4"/>
        <v>11113486</v>
      </c>
      <c r="AG11" s="40"/>
      <c r="AH11" s="122" t="str">
        <f>+'廃棄物事業経費（歳入）'!B11</f>
        <v>08204</v>
      </c>
      <c r="AI11" s="2">
        <v>11</v>
      </c>
      <c r="AK11" s="26" t="s">
        <v>712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1363697</v>
      </c>
      <c r="F12" s="17">
        <f t="shared" si="1"/>
        <v>34763</v>
      </c>
      <c r="H12" s="178"/>
      <c r="I12" s="190" t="s">
        <v>713</v>
      </c>
      <c r="J12" s="190"/>
      <c r="K12" s="190"/>
      <c r="L12" s="17">
        <f t="shared" si="2"/>
        <v>1672848</v>
      </c>
      <c r="M12" s="17">
        <f t="shared" si="3"/>
        <v>143877</v>
      </c>
      <c r="AC12" s="15" t="s">
        <v>1</v>
      </c>
      <c r="AD12" s="41" t="s">
        <v>699</v>
      </c>
      <c r="AE12" s="40" t="s">
        <v>714</v>
      </c>
      <c r="AF12" s="36">
        <f ca="1" t="shared" si="4"/>
        <v>1363697</v>
      </c>
      <c r="AG12" s="40"/>
      <c r="AH12" s="122" t="str">
        <f>+'廃棄物事業経費（歳入）'!B12</f>
        <v>08205</v>
      </c>
      <c r="AI12" s="2">
        <v>12</v>
      </c>
      <c r="AK12" s="26" t="s">
        <v>715</v>
      </c>
      <c r="AL12" s="28" t="s">
        <v>13</v>
      </c>
    </row>
    <row r="13" spans="2:38" ht="19.5" customHeight="1">
      <c r="B13" s="183" t="s">
        <v>716</v>
      </c>
      <c r="C13" s="191"/>
      <c r="D13" s="191"/>
      <c r="E13" s="18">
        <f>SUM(E7:E12)</f>
        <v>20442135</v>
      </c>
      <c r="F13" s="18">
        <f>SUM(F7:F12)</f>
        <v>4034396</v>
      </c>
      <c r="H13" s="178"/>
      <c r="I13" s="172" t="s">
        <v>515</v>
      </c>
      <c r="J13" s="173"/>
      <c r="K13" s="174"/>
      <c r="L13" s="19">
        <f>SUM(L7:L12)</f>
        <v>3882936</v>
      </c>
      <c r="M13" s="19">
        <f>SUM(M7:M12)</f>
        <v>787906</v>
      </c>
      <c r="AC13" s="15" t="s">
        <v>56</v>
      </c>
      <c r="AD13" s="41" t="s">
        <v>699</v>
      </c>
      <c r="AE13" s="40" t="s">
        <v>717</v>
      </c>
      <c r="AF13" s="36">
        <f ca="1" t="shared" si="4"/>
        <v>27105185</v>
      </c>
      <c r="AG13" s="40"/>
      <c r="AH13" s="122" t="str">
        <f>+'廃棄物事業経費（歳入）'!B13</f>
        <v>08207</v>
      </c>
      <c r="AI13" s="2">
        <v>13</v>
      </c>
      <c r="AK13" s="26" t="s">
        <v>718</v>
      </c>
      <c r="AL13" s="28" t="s">
        <v>14</v>
      </c>
    </row>
    <row r="14" spans="2:38" ht="19.5" customHeight="1">
      <c r="B14" s="20"/>
      <c r="C14" s="185" t="s">
        <v>719</v>
      </c>
      <c r="D14" s="186"/>
      <c r="E14" s="22">
        <f>E13-E11</f>
        <v>9328649</v>
      </c>
      <c r="F14" s="22">
        <f>F13-F11</f>
        <v>1210354</v>
      </c>
      <c r="H14" s="179"/>
      <c r="I14" s="20"/>
      <c r="J14" s="24"/>
      <c r="K14" s="21" t="s">
        <v>719</v>
      </c>
      <c r="L14" s="23">
        <f>L13-L12</f>
        <v>2210088</v>
      </c>
      <c r="M14" s="23">
        <f>M13-M12</f>
        <v>644029</v>
      </c>
      <c r="AC14" s="15" t="s">
        <v>79</v>
      </c>
      <c r="AD14" s="41" t="s">
        <v>699</v>
      </c>
      <c r="AE14" s="40" t="s">
        <v>720</v>
      </c>
      <c r="AF14" s="36">
        <f ca="1" t="shared" si="4"/>
        <v>67006</v>
      </c>
      <c r="AG14" s="40"/>
      <c r="AH14" s="122" t="str">
        <f>+'廃棄物事業経費（歳入）'!B14</f>
        <v>08208</v>
      </c>
      <c r="AI14" s="2">
        <v>14</v>
      </c>
      <c r="AK14" s="26" t="s">
        <v>721</v>
      </c>
      <c r="AL14" s="28" t="s">
        <v>15</v>
      </c>
    </row>
    <row r="15" spans="2:38" ht="19.5" customHeight="1">
      <c r="B15" s="187" t="s">
        <v>56</v>
      </c>
      <c r="C15" s="189"/>
      <c r="D15" s="189"/>
      <c r="E15" s="17">
        <f>AF13</f>
        <v>27105185</v>
      </c>
      <c r="F15" s="17">
        <f>AF20</f>
        <v>5830975</v>
      </c>
      <c r="H15" s="175" t="s">
        <v>722</v>
      </c>
      <c r="I15" s="175" t="s">
        <v>723</v>
      </c>
      <c r="J15" s="16" t="s">
        <v>93</v>
      </c>
      <c r="K15" s="27"/>
      <c r="L15" s="17">
        <f aca="true" t="shared" si="5" ref="L15:L28">AF27</f>
        <v>3000643</v>
      </c>
      <c r="M15" s="17">
        <f aca="true" t="shared" si="6" ref="M15:M28">AF48</f>
        <v>1007123</v>
      </c>
      <c r="AC15" s="15" t="s">
        <v>702</v>
      </c>
      <c r="AD15" s="41" t="s">
        <v>699</v>
      </c>
      <c r="AE15" s="40" t="s">
        <v>724</v>
      </c>
      <c r="AF15" s="36">
        <f ca="1" t="shared" si="4"/>
        <v>69408</v>
      </c>
      <c r="AG15" s="40"/>
      <c r="AH15" s="122" t="str">
        <f>+'廃棄物事業経費（歳入）'!B15</f>
        <v>08210</v>
      </c>
      <c r="AI15" s="2">
        <v>15</v>
      </c>
      <c r="AK15" s="26" t="s">
        <v>725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47547320</v>
      </c>
      <c r="F16" s="18">
        <f>SUM(F13,F15)</f>
        <v>9865371</v>
      </c>
      <c r="H16" s="176"/>
      <c r="I16" s="178"/>
      <c r="J16" s="178" t="s">
        <v>726</v>
      </c>
      <c r="K16" s="13" t="s">
        <v>95</v>
      </c>
      <c r="L16" s="17">
        <f t="shared" si="5"/>
        <v>1151281</v>
      </c>
      <c r="M16" s="17">
        <f t="shared" si="6"/>
        <v>106420</v>
      </c>
      <c r="AC16" s="15" t="s">
        <v>82</v>
      </c>
      <c r="AD16" s="41" t="s">
        <v>699</v>
      </c>
      <c r="AE16" s="40" t="s">
        <v>727</v>
      </c>
      <c r="AF16" s="36">
        <f ca="1" t="shared" si="4"/>
        <v>311800</v>
      </c>
      <c r="AG16" s="40"/>
      <c r="AH16" s="122" t="str">
        <f>+'廃棄物事業経費（歳入）'!B16</f>
        <v>08211</v>
      </c>
      <c r="AI16" s="2">
        <v>16</v>
      </c>
      <c r="AK16" s="26" t="s">
        <v>728</v>
      </c>
      <c r="AL16" s="28" t="s">
        <v>17</v>
      </c>
    </row>
    <row r="17" spans="2:38" ht="19.5" customHeight="1">
      <c r="B17" s="20"/>
      <c r="C17" s="185" t="s">
        <v>719</v>
      </c>
      <c r="D17" s="186"/>
      <c r="E17" s="22">
        <f>SUM(E14:E15)</f>
        <v>36433834</v>
      </c>
      <c r="F17" s="22">
        <f>SUM(F14:F15)</f>
        <v>7041329</v>
      </c>
      <c r="H17" s="176"/>
      <c r="I17" s="178"/>
      <c r="J17" s="178"/>
      <c r="K17" s="13" t="s">
        <v>97</v>
      </c>
      <c r="L17" s="17">
        <f t="shared" si="5"/>
        <v>891657</v>
      </c>
      <c r="M17" s="17">
        <f t="shared" si="6"/>
        <v>382092</v>
      </c>
      <c r="AC17" s="15" t="s">
        <v>707</v>
      </c>
      <c r="AD17" s="41" t="s">
        <v>699</v>
      </c>
      <c r="AE17" s="40" t="s">
        <v>729</v>
      </c>
      <c r="AF17" s="36">
        <f ca="1" t="shared" si="4"/>
        <v>727377</v>
      </c>
      <c r="AG17" s="40"/>
      <c r="AH17" s="122" t="str">
        <f>+'廃棄物事業経費（歳入）'!B17</f>
        <v>08212</v>
      </c>
      <c r="AI17" s="2">
        <v>17</v>
      </c>
      <c r="AK17" s="26" t="s">
        <v>730</v>
      </c>
      <c r="AL17" s="28" t="s">
        <v>18</v>
      </c>
    </row>
    <row r="18" spans="8:38" ht="19.5" customHeight="1">
      <c r="H18" s="176"/>
      <c r="I18" s="179"/>
      <c r="J18" s="179"/>
      <c r="K18" s="13" t="s">
        <v>99</v>
      </c>
      <c r="L18" s="17">
        <f t="shared" si="5"/>
        <v>82925</v>
      </c>
      <c r="M18" s="17">
        <f t="shared" si="6"/>
        <v>0</v>
      </c>
      <c r="AC18" s="15" t="s">
        <v>710</v>
      </c>
      <c r="AD18" s="41" t="s">
        <v>699</v>
      </c>
      <c r="AE18" s="40" t="s">
        <v>731</v>
      </c>
      <c r="AF18" s="36">
        <f ca="1" t="shared" si="4"/>
        <v>2824042</v>
      </c>
      <c r="AG18" s="40"/>
      <c r="AH18" s="122" t="str">
        <f>+'廃棄物事業経費（歳入）'!B18</f>
        <v>08214</v>
      </c>
      <c r="AI18" s="2">
        <v>18</v>
      </c>
      <c r="AK18" s="26" t="s">
        <v>732</v>
      </c>
      <c r="AL18" s="28" t="s">
        <v>19</v>
      </c>
    </row>
    <row r="19" spans="8:38" ht="19.5" customHeight="1">
      <c r="H19" s="176"/>
      <c r="I19" s="175" t="s">
        <v>733</v>
      </c>
      <c r="J19" s="169" t="s">
        <v>101</v>
      </c>
      <c r="K19" s="171"/>
      <c r="L19" s="17">
        <f t="shared" si="5"/>
        <v>511254</v>
      </c>
      <c r="M19" s="17">
        <f t="shared" si="6"/>
        <v>145866</v>
      </c>
      <c r="AC19" s="15" t="s">
        <v>1</v>
      </c>
      <c r="AD19" s="41" t="s">
        <v>699</v>
      </c>
      <c r="AE19" s="40" t="s">
        <v>734</v>
      </c>
      <c r="AF19" s="36">
        <f ca="1" t="shared" si="4"/>
        <v>34763</v>
      </c>
      <c r="AG19" s="40"/>
      <c r="AH19" s="122" t="str">
        <f>+'廃棄物事業経費（歳入）'!B19</f>
        <v>08215</v>
      </c>
      <c r="AI19" s="2">
        <v>19</v>
      </c>
      <c r="AK19" s="26" t="s">
        <v>735</v>
      </c>
      <c r="AL19" s="28" t="s">
        <v>20</v>
      </c>
    </row>
    <row r="20" spans="2:38" ht="19.5" customHeight="1">
      <c r="B20" s="187" t="s">
        <v>736</v>
      </c>
      <c r="C20" s="188"/>
      <c r="D20" s="188"/>
      <c r="E20" s="29">
        <f>E11</f>
        <v>11113486</v>
      </c>
      <c r="F20" s="29">
        <f>F11</f>
        <v>2824042</v>
      </c>
      <c r="H20" s="176"/>
      <c r="I20" s="178"/>
      <c r="J20" s="169" t="s">
        <v>103</v>
      </c>
      <c r="K20" s="171"/>
      <c r="L20" s="17">
        <f t="shared" si="5"/>
        <v>6597143</v>
      </c>
      <c r="M20" s="17">
        <f t="shared" si="6"/>
        <v>2264981</v>
      </c>
      <c r="AC20" s="15" t="s">
        <v>56</v>
      </c>
      <c r="AD20" s="41" t="s">
        <v>699</v>
      </c>
      <c r="AE20" s="40" t="s">
        <v>737</v>
      </c>
      <c r="AF20" s="36">
        <f ca="1" t="shared" si="4"/>
        <v>5830975</v>
      </c>
      <c r="AG20" s="40"/>
      <c r="AH20" s="122" t="str">
        <f>+'廃棄物事業経費（歳入）'!B20</f>
        <v>08216</v>
      </c>
      <c r="AI20" s="2">
        <v>20</v>
      </c>
      <c r="AK20" s="26" t="s">
        <v>738</v>
      </c>
      <c r="AL20" s="28" t="s">
        <v>21</v>
      </c>
    </row>
    <row r="21" spans="2:38" ht="19.5" customHeight="1">
      <c r="B21" s="187" t="s">
        <v>739</v>
      </c>
      <c r="C21" s="187"/>
      <c r="D21" s="187"/>
      <c r="E21" s="29">
        <f>L12+L27</f>
        <v>11781099</v>
      </c>
      <c r="F21" s="29">
        <f>M12+M27</f>
        <v>2895393</v>
      </c>
      <c r="H21" s="176"/>
      <c r="I21" s="179"/>
      <c r="J21" s="169" t="s">
        <v>105</v>
      </c>
      <c r="K21" s="171"/>
      <c r="L21" s="17">
        <f t="shared" si="5"/>
        <v>298192</v>
      </c>
      <c r="M21" s="17">
        <f t="shared" si="6"/>
        <v>43</v>
      </c>
      <c r="AB21" s="28" t="s">
        <v>43</v>
      </c>
      <c r="AC21" s="15" t="s">
        <v>740</v>
      </c>
      <c r="AD21" s="41" t="s">
        <v>741</v>
      </c>
      <c r="AE21" s="40" t="s">
        <v>700</v>
      </c>
      <c r="AF21" s="36">
        <f ca="1" t="shared" si="4"/>
        <v>43</v>
      </c>
      <c r="AG21" s="40"/>
      <c r="AH21" s="122" t="str">
        <f>+'廃棄物事業経費（歳入）'!B21</f>
        <v>08217</v>
      </c>
      <c r="AI21" s="2">
        <v>21</v>
      </c>
      <c r="AK21" s="26" t="s">
        <v>742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64</v>
      </c>
      <c r="J22" s="170"/>
      <c r="K22" s="171"/>
      <c r="L22" s="17">
        <f t="shared" si="5"/>
        <v>85659</v>
      </c>
      <c r="M22" s="17">
        <f t="shared" si="6"/>
        <v>25233</v>
      </c>
      <c r="AB22" s="28" t="s">
        <v>43</v>
      </c>
      <c r="AC22" s="15" t="s">
        <v>743</v>
      </c>
      <c r="AD22" s="41" t="s">
        <v>741</v>
      </c>
      <c r="AE22" s="40" t="s">
        <v>703</v>
      </c>
      <c r="AF22" s="36">
        <f ca="1" t="shared" si="4"/>
        <v>2111159</v>
      </c>
      <c r="AH22" s="122" t="str">
        <f>+'廃棄物事業経費（歳入）'!B22</f>
        <v>08219</v>
      </c>
      <c r="AI22" s="2">
        <v>22</v>
      </c>
      <c r="AK22" s="26" t="s">
        <v>744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745</v>
      </c>
      <c r="J23" s="172" t="s">
        <v>101</v>
      </c>
      <c r="K23" s="174"/>
      <c r="L23" s="17">
        <f t="shared" si="5"/>
        <v>6187797</v>
      </c>
      <c r="M23" s="17">
        <f t="shared" si="6"/>
        <v>554675</v>
      </c>
      <c r="AB23" s="28" t="s">
        <v>43</v>
      </c>
      <c r="AC23" s="1" t="s">
        <v>746</v>
      </c>
      <c r="AD23" s="41" t="s">
        <v>741</v>
      </c>
      <c r="AE23" s="35" t="s">
        <v>705</v>
      </c>
      <c r="AF23" s="36">
        <f ca="1" t="shared" si="4"/>
        <v>59541</v>
      </c>
      <c r="AH23" s="122" t="str">
        <f>+'廃棄物事業経費（歳入）'!B23</f>
        <v>08220</v>
      </c>
      <c r="AI23" s="2">
        <v>23</v>
      </c>
      <c r="AK23" s="26" t="s">
        <v>747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103</v>
      </c>
      <c r="K24" s="171"/>
      <c r="L24" s="17">
        <f t="shared" si="5"/>
        <v>7782370</v>
      </c>
      <c r="M24" s="17">
        <f t="shared" si="6"/>
        <v>1045169</v>
      </c>
      <c r="AB24" s="28" t="s">
        <v>43</v>
      </c>
      <c r="AC24" s="15" t="s">
        <v>1</v>
      </c>
      <c r="AD24" s="41" t="s">
        <v>741</v>
      </c>
      <c r="AE24" s="40" t="s">
        <v>708</v>
      </c>
      <c r="AF24" s="36">
        <f ca="1" t="shared" si="4"/>
        <v>13976</v>
      </c>
      <c r="AH24" s="122" t="str">
        <f>+'廃棄物事業経費（歳入）'!B24</f>
        <v>08221</v>
      </c>
      <c r="AI24" s="2">
        <v>24</v>
      </c>
      <c r="AK24" s="26" t="s">
        <v>748</v>
      </c>
      <c r="AL24" s="28" t="s">
        <v>25</v>
      </c>
    </row>
    <row r="25" spans="8:38" ht="19.5" customHeight="1">
      <c r="H25" s="176"/>
      <c r="I25" s="178"/>
      <c r="J25" s="169" t="s">
        <v>105</v>
      </c>
      <c r="K25" s="171"/>
      <c r="L25" s="17">
        <f t="shared" si="5"/>
        <v>2148965</v>
      </c>
      <c r="M25" s="17">
        <f t="shared" si="6"/>
        <v>18390</v>
      </c>
      <c r="AB25" s="28" t="s">
        <v>43</v>
      </c>
      <c r="AC25" s="15" t="s">
        <v>59</v>
      </c>
      <c r="AD25" s="41" t="s">
        <v>741</v>
      </c>
      <c r="AE25" s="40" t="s">
        <v>711</v>
      </c>
      <c r="AF25" s="36">
        <f ca="1" t="shared" si="4"/>
        <v>25369</v>
      </c>
      <c r="AH25" s="122" t="str">
        <f>+'廃棄物事業経費（歳入）'!B25</f>
        <v>08222</v>
      </c>
      <c r="AI25" s="2">
        <v>25</v>
      </c>
      <c r="AK25" s="26" t="s">
        <v>749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1070899</v>
      </c>
      <c r="M26" s="17">
        <f t="shared" si="6"/>
        <v>122085</v>
      </c>
      <c r="AB26" s="28" t="s">
        <v>43</v>
      </c>
      <c r="AC26" s="1" t="s">
        <v>713</v>
      </c>
      <c r="AD26" s="41" t="s">
        <v>741</v>
      </c>
      <c r="AE26" s="35" t="s">
        <v>714</v>
      </c>
      <c r="AF26" s="36">
        <f ca="1" t="shared" si="4"/>
        <v>1672848</v>
      </c>
      <c r="AH26" s="122" t="str">
        <f>+'廃棄物事業経費（歳入）'!B26</f>
        <v>08223</v>
      </c>
      <c r="AI26" s="2">
        <v>26</v>
      </c>
      <c r="AK26" s="26" t="s">
        <v>750</v>
      </c>
      <c r="AL26" s="28" t="s">
        <v>27</v>
      </c>
    </row>
    <row r="27" spans="8:38" ht="19.5" customHeight="1">
      <c r="H27" s="176"/>
      <c r="I27" s="169" t="s">
        <v>713</v>
      </c>
      <c r="J27" s="170"/>
      <c r="K27" s="171"/>
      <c r="L27" s="17">
        <f t="shared" si="5"/>
        <v>10108251</v>
      </c>
      <c r="M27" s="17">
        <f t="shared" si="6"/>
        <v>2751516</v>
      </c>
      <c r="AB27" s="28" t="s">
        <v>43</v>
      </c>
      <c r="AC27" s="1" t="s">
        <v>751</v>
      </c>
      <c r="AD27" s="41" t="s">
        <v>741</v>
      </c>
      <c r="AE27" s="35" t="s">
        <v>752</v>
      </c>
      <c r="AF27" s="36">
        <f ca="1" t="shared" si="4"/>
        <v>3000643</v>
      </c>
      <c r="AH27" s="122" t="str">
        <f>+'廃棄物事業経費（歳入）'!B27</f>
        <v>08224</v>
      </c>
      <c r="AI27" s="2">
        <v>27</v>
      </c>
      <c r="AK27" s="26" t="s">
        <v>753</v>
      </c>
      <c r="AL27" s="28" t="s">
        <v>28</v>
      </c>
    </row>
    <row r="28" spans="8:38" ht="19.5" customHeight="1">
      <c r="H28" s="176"/>
      <c r="I28" s="169" t="s">
        <v>38</v>
      </c>
      <c r="J28" s="170"/>
      <c r="K28" s="171"/>
      <c r="L28" s="17">
        <f t="shared" si="5"/>
        <v>51621</v>
      </c>
      <c r="M28" s="17">
        <f t="shared" si="6"/>
        <v>5162</v>
      </c>
      <c r="AB28" s="28" t="s">
        <v>43</v>
      </c>
      <c r="AC28" s="1" t="s">
        <v>754</v>
      </c>
      <c r="AD28" s="41" t="s">
        <v>741</v>
      </c>
      <c r="AE28" s="35" t="s">
        <v>720</v>
      </c>
      <c r="AF28" s="36">
        <f ca="1" t="shared" si="4"/>
        <v>1151281</v>
      </c>
      <c r="AH28" s="122" t="str">
        <f>+'廃棄物事業経費（歳入）'!B28</f>
        <v>08225</v>
      </c>
      <c r="AI28" s="2">
        <v>28</v>
      </c>
      <c r="AK28" s="26" t="s">
        <v>755</v>
      </c>
      <c r="AL28" s="28" t="s">
        <v>29</v>
      </c>
    </row>
    <row r="29" spans="8:38" ht="19.5" customHeight="1">
      <c r="H29" s="176"/>
      <c r="I29" s="172" t="s">
        <v>515</v>
      </c>
      <c r="J29" s="173"/>
      <c r="K29" s="174"/>
      <c r="L29" s="19">
        <f>SUM(L15:L28)</f>
        <v>39968657</v>
      </c>
      <c r="M29" s="19">
        <f>SUM(M15:M28)</f>
        <v>8428755</v>
      </c>
      <c r="AB29" s="28" t="s">
        <v>43</v>
      </c>
      <c r="AC29" s="1" t="s">
        <v>756</v>
      </c>
      <c r="AD29" s="41" t="s">
        <v>741</v>
      </c>
      <c r="AE29" s="35" t="s">
        <v>724</v>
      </c>
      <c r="AF29" s="36">
        <f ca="1" t="shared" si="4"/>
        <v>891657</v>
      </c>
      <c r="AH29" s="122" t="str">
        <f>+'廃棄物事業経費（歳入）'!B29</f>
        <v>08226</v>
      </c>
      <c r="AI29" s="2">
        <v>29</v>
      </c>
      <c r="AK29" s="26" t="s">
        <v>757</v>
      </c>
      <c r="AL29" s="28" t="s">
        <v>30</v>
      </c>
    </row>
    <row r="30" spans="8:38" ht="19.5" customHeight="1">
      <c r="H30" s="177"/>
      <c r="I30" s="20"/>
      <c r="J30" s="24"/>
      <c r="K30" s="21" t="s">
        <v>719</v>
      </c>
      <c r="L30" s="23">
        <f>L29-L27</f>
        <v>29860406</v>
      </c>
      <c r="M30" s="23">
        <f>M29-M27</f>
        <v>5677239</v>
      </c>
      <c r="AB30" s="28" t="s">
        <v>43</v>
      </c>
      <c r="AC30" s="1" t="s">
        <v>758</v>
      </c>
      <c r="AD30" s="41" t="s">
        <v>741</v>
      </c>
      <c r="AE30" s="35" t="s">
        <v>727</v>
      </c>
      <c r="AF30" s="36">
        <f ca="1" t="shared" si="4"/>
        <v>82925</v>
      </c>
      <c r="AH30" s="122" t="str">
        <f>+'廃棄物事業経費（歳入）'!B30</f>
        <v>08227</v>
      </c>
      <c r="AI30" s="2">
        <v>30</v>
      </c>
      <c r="AK30" s="26" t="s">
        <v>759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3695727</v>
      </c>
      <c r="M31" s="17">
        <f>AF62</f>
        <v>648710</v>
      </c>
      <c r="AB31" s="28" t="s">
        <v>43</v>
      </c>
      <c r="AC31" s="1" t="s">
        <v>760</v>
      </c>
      <c r="AD31" s="41" t="s">
        <v>741</v>
      </c>
      <c r="AE31" s="35" t="s">
        <v>731</v>
      </c>
      <c r="AF31" s="36">
        <f ca="1" t="shared" si="4"/>
        <v>511254</v>
      </c>
      <c r="AH31" s="122" t="str">
        <f>+'廃棄物事業経費（歳入）'!B31</f>
        <v>08228</v>
      </c>
      <c r="AI31" s="2">
        <v>31</v>
      </c>
      <c r="AK31" s="26" t="s">
        <v>761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47547320</v>
      </c>
      <c r="M32" s="19">
        <f>SUM(M13,M29,M31)</f>
        <v>9865371</v>
      </c>
      <c r="AB32" s="28" t="s">
        <v>43</v>
      </c>
      <c r="AC32" s="1" t="s">
        <v>762</v>
      </c>
      <c r="AD32" s="41" t="s">
        <v>741</v>
      </c>
      <c r="AE32" s="35" t="s">
        <v>734</v>
      </c>
      <c r="AF32" s="36">
        <f ca="1" t="shared" si="4"/>
        <v>6597143</v>
      </c>
      <c r="AH32" s="122" t="str">
        <f>+'廃棄物事業経費（歳入）'!B32</f>
        <v>08229</v>
      </c>
      <c r="AI32" s="2">
        <v>32</v>
      </c>
      <c r="AK32" s="26" t="s">
        <v>763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719</v>
      </c>
      <c r="L33" s="23">
        <f>SUM(L14,L30,L31)</f>
        <v>35766221</v>
      </c>
      <c r="M33" s="23">
        <f>SUM(M14,M30,M31)</f>
        <v>6969978</v>
      </c>
      <c r="AB33" s="28" t="s">
        <v>43</v>
      </c>
      <c r="AC33" s="1" t="s">
        <v>764</v>
      </c>
      <c r="AD33" s="41" t="s">
        <v>741</v>
      </c>
      <c r="AE33" s="35" t="s">
        <v>737</v>
      </c>
      <c r="AF33" s="36">
        <f ca="1" t="shared" si="4"/>
        <v>298192</v>
      </c>
      <c r="AH33" s="122" t="str">
        <f>+'廃棄物事業経費（歳入）'!B33</f>
        <v>08230</v>
      </c>
      <c r="AI33" s="2">
        <v>33</v>
      </c>
      <c r="AK33" s="26" t="s">
        <v>765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43</v>
      </c>
      <c r="AC34" s="15" t="s">
        <v>64</v>
      </c>
      <c r="AD34" s="41" t="s">
        <v>741</v>
      </c>
      <c r="AE34" s="35" t="s">
        <v>766</v>
      </c>
      <c r="AF34" s="36">
        <f ca="1" t="shared" si="4"/>
        <v>85659</v>
      </c>
      <c r="AH34" s="122" t="str">
        <f>+'廃棄物事業経費（歳入）'!B34</f>
        <v>08231</v>
      </c>
      <c r="AI34" s="2">
        <v>34</v>
      </c>
      <c r="AK34" s="26" t="s">
        <v>767</v>
      </c>
      <c r="AL34" s="28" t="s">
        <v>35</v>
      </c>
    </row>
    <row r="35" spans="28:35" ht="14.25" hidden="1">
      <c r="AB35" s="28" t="s">
        <v>43</v>
      </c>
      <c r="AC35" s="1" t="s">
        <v>768</v>
      </c>
      <c r="AD35" s="41" t="s">
        <v>741</v>
      </c>
      <c r="AE35" s="35" t="s">
        <v>769</v>
      </c>
      <c r="AF35" s="36">
        <f ca="1" t="shared" si="4"/>
        <v>6187797</v>
      </c>
      <c r="AH35" s="122" t="str">
        <f>+'廃棄物事業経費（歳入）'!B35</f>
        <v>08232</v>
      </c>
      <c r="AI35" s="2">
        <v>35</v>
      </c>
    </row>
    <row r="36" spans="28:35" ht="14.25" hidden="1">
      <c r="AB36" s="28" t="s">
        <v>43</v>
      </c>
      <c r="AC36" s="1" t="s">
        <v>770</v>
      </c>
      <c r="AD36" s="41" t="s">
        <v>741</v>
      </c>
      <c r="AE36" s="35" t="s">
        <v>771</v>
      </c>
      <c r="AF36" s="36">
        <f ca="1" t="shared" si="4"/>
        <v>7782370</v>
      </c>
      <c r="AH36" s="122" t="str">
        <f>+'廃棄物事業経費（歳入）'!B36</f>
        <v>08233</v>
      </c>
      <c r="AI36" s="2">
        <v>36</v>
      </c>
    </row>
    <row r="37" spans="28:35" ht="14.25" hidden="1">
      <c r="AB37" s="28" t="s">
        <v>43</v>
      </c>
      <c r="AC37" s="1" t="s">
        <v>772</v>
      </c>
      <c r="AD37" s="41" t="s">
        <v>741</v>
      </c>
      <c r="AE37" s="35" t="s">
        <v>773</v>
      </c>
      <c r="AF37" s="36">
        <f ca="1" t="shared" si="4"/>
        <v>2148965</v>
      </c>
      <c r="AH37" s="122" t="str">
        <f>+'廃棄物事業経費（歳入）'!B37</f>
        <v>08234</v>
      </c>
      <c r="AI37" s="2">
        <v>37</v>
      </c>
    </row>
    <row r="38" spans="28:35" ht="14.25" hidden="1">
      <c r="AB38" s="28" t="s">
        <v>43</v>
      </c>
      <c r="AC38" s="1" t="s">
        <v>1</v>
      </c>
      <c r="AD38" s="41" t="s">
        <v>741</v>
      </c>
      <c r="AE38" s="35" t="s">
        <v>774</v>
      </c>
      <c r="AF38" s="35">
        <f ca="1" t="shared" si="4"/>
        <v>1070899</v>
      </c>
      <c r="AH38" s="122" t="str">
        <f>+'廃棄物事業経費（歳入）'!B38</f>
        <v>08235</v>
      </c>
      <c r="AI38" s="2">
        <v>38</v>
      </c>
    </row>
    <row r="39" spans="28:35" ht="14.25" hidden="1">
      <c r="AB39" s="28" t="s">
        <v>43</v>
      </c>
      <c r="AC39" s="1" t="s">
        <v>713</v>
      </c>
      <c r="AD39" s="41" t="s">
        <v>741</v>
      </c>
      <c r="AE39" s="35" t="s">
        <v>775</v>
      </c>
      <c r="AF39" s="35">
        <f aca="true" ca="1" t="shared" si="7" ref="AF39:AF70">IF(AF$2=0,INDIRECT("'"&amp;AD39&amp;"'!"&amp;AE39&amp;$AI$2),0)</f>
        <v>10108251</v>
      </c>
      <c r="AH39" s="122" t="str">
        <f>+'廃棄物事業経費（歳入）'!B39</f>
        <v>08236</v>
      </c>
      <c r="AI39" s="2">
        <v>39</v>
      </c>
    </row>
    <row r="40" spans="28:35" ht="14.25" hidden="1">
      <c r="AB40" s="28" t="s">
        <v>43</v>
      </c>
      <c r="AC40" s="1" t="s">
        <v>38</v>
      </c>
      <c r="AD40" s="41" t="s">
        <v>741</v>
      </c>
      <c r="AE40" s="35" t="s">
        <v>776</v>
      </c>
      <c r="AF40" s="35">
        <f ca="1" t="shared" si="7"/>
        <v>51621</v>
      </c>
      <c r="AH40" s="122" t="str">
        <f>+'廃棄物事業経費（歳入）'!B40</f>
        <v>08302</v>
      </c>
      <c r="AI40" s="2">
        <v>40</v>
      </c>
    </row>
    <row r="41" spans="28:35" ht="14.25" hidden="1">
      <c r="AB41" s="28" t="s">
        <v>43</v>
      </c>
      <c r="AC41" s="1" t="s">
        <v>1</v>
      </c>
      <c r="AD41" s="41" t="s">
        <v>741</v>
      </c>
      <c r="AE41" s="35" t="s">
        <v>777</v>
      </c>
      <c r="AF41" s="35">
        <f ca="1" t="shared" si="7"/>
        <v>3695727</v>
      </c>
      <c r="AH41" s="122" t="str">
        <f>+'廃棄物事業経費（歳入）'!B41</f>
        <v>08309</v>
      </c>
      <c r="AI41" s="2">
        <v>41</v>
      </c>
    </row>
    <row r="42" spans="28:35" ht="14.25" hidden="1">
      <c r="AB42" s="28" t="s">
        <v>45</v>
      </c>
      <c r="AC42" s="15" t="s">
        <v>740</v>
      </c>
      <c r="AD42" s="41" t="s">
        <v>741</v>
      </c>
      <c r="AE42" s="35" t="s">
        <v>778</v>
      </c>
      <c r="AF42" s="35">
        <f ca="1" t="shared" si="7"/>
        <v>0</v>
      </c>
      <c r="AH42" s="122" t="str">
        <f>+'廃棄物事業経費（歳入）'!B42</f>
        <v>08310</v>
      </c>
      <c r="AI42" s="2">
        <v>42</v>
      </c>
    </row>
    <row r="43" spans="28:35" ht="14.25" hidden="1">
      <c r="AB43" s="28" t="s">
        <v>45</v>
      </c>
      <c r="AC43" s="15" t="s">
        <v>743</v>
      </c>
      <c r="AD43" s="41" t="s">
        <v>741</v>
      </c>
      <c r="AE43" s="35" t="s">
        <v>779</v>
      </c>
      <c r="AF43" s="35">
        <f ca="1" t="shared" si="7"/>
        <v>640910</v>
      </c>
      <c r="AH43" s="122" t="str">
        <f>+'廃棄物事業経費（歳入）'!B43</f>
        <v>08341</v>
      </c>
      <c r="AI43" s="2">
        <v>43</v>
      </c>
    </row>
    <row r="44" spans="28:35" ht="14.25" hidden="1">
      <c r="AB44" s="28" t="s">
        <v>45</v>
      </c>
      <c r="AC44" s="1" t="s">
        <v>746</v>
      </c>
      <c r="AD44" s="41" t="s">
        <v>741</v>
      </c>
      <c r="AE44" s="35" t="s">
        <v>780</v>
      </c>
      <c r="AF44" s="35">
        <f ca="1" t="shared" si="7"/>
        <v>0</v>
      </c>
      <c r="AH44" s="122" t="str">
        <f>+'廃棄物事業経費（歳入）'!B44</f>
        <v>08364</v>
      </c>
      <c r="AI44" s="2">
        <v>44</v>
      </c>
    </row>
    <row r="45" spans="28:35" ht="14.25" hidden="1">
      <c r="AB45" s="28" t="s">
        <v>45</v>
      </c>
      <c r="AC45" s="15" t="s">
        <v>1</v>
      </c>
      <c r="AD45" s="41" t="s">
        <v>741</v>
      </c>
      <c r="AE45" s="35" t="s">
        <v>781</v>
      </c>
      <c r="AF45" s="35">
        <f ca="1" t="shared" si="7"/>
        <v>1134</v>
      </c>
      <c r="AH45" s="122" t="str">
        <f>+'廃棄物事業経費（歳入）'!B45</f>
        <v>08442</v>
      </c>
      <c r="AI45" s="2">
        <v>45</v>
      </c>
    </row>
    <row r="46" spans="28:35" ht="14.25" hidden="1">
      <c r="AB46" s="28" t="s">
        <v>45</v>
      </c>
      <c r="AC46" s="15" t="s">
        <v>59</v>
      </c>
      <c r="AD46" s="41" t="s">
        <v>741</v>
      </c>
      <c r="AE46" s="35" t="s">
        <v>782</v>
      </c>
      <c r="AF46" s="35">
        <f ca="1" t="shared" si="7"/>
        <v>1985</v>
      </c>
      <c r="AH46" s="122" t="str">
        <f>+'廃棄物事業経費（歳入）'!B46</f>
        <v>08443</v>
      </c>
      <c r="AI46" s="2">
        <v>46</v>
      </c>
    </row>
    <row r="47" spans="28:35" ht="14.25" hidden="1">
      <c r="AB47" s="28" t="s">
        <v>45</v>
      </c>
      <c r="AC47" s="1" t="s">
        <v>713</v>
      </c>
      <c r="AD47" s="41" t="s">
        <v>741</v>
      </c>
      <c r="AE47" s="35" t="s">
        <v>783</v>
      </c>
      <c r="AF47" s="35">
        <f ca="1" t="shared" si="7"/>
        <v>143877</v>
      </c>
      <c r="AH47" s="122" t="str">
        <f>+'廃棄物事業経費（歳入）'!B47</f>
        <v>08447</v>
      </c>
      <c r="AI47" s="2">
        <v>47</v>
      </c>
    </row>
    <row r="48" spans="28:35" ht="14.25" hidden="1">
      <c r="AB48" s="28" t="s">
        <v>45</v>
      </c>
      <c r="AC48" s="1" t="s">
        <v>751</v>
      </c>
      <c r="AD48" s="41" t="s">
        <v>741</v>
      </c>
      <c r="AE48" s="35" t="s">
        <v>784</v>
      </c>
      <c r="AF48" s="35">
        <f ca="1" t="shared" si="7"/>
        <v>1007123</v>
      </c>
      <c r="AH48" s="122" t="str">
        <f>+'廃棄物事業経費（歳入）'!B48</f>
        <v>08521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45</v>
      </c>
      <c r="AC49" s="1" t="s">
        <v>754</v>
      </c>
      <c r="AD49" s="41" t="s">
        <v>741</v>
      </c>
      <c r="AE49" s="35" t="s">
        <v>785</v>
      </c>
      <c r="AF49" s="35">
        <f ca="1" t="shared" si="7"/>
        <v>106420</v>
      </c>
      <c r="AG49" s="28"/>
      <c r="AH49" s="122" t="str">
        <f>+'廃棄物事業経費（歳入）'!B49</f>
        <v>08542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45</v>
      </c>
      <c r="AC50" s="1" t="s">
        <v>756</v>
      </c>
      <c r="AD50" s="41" t="s">
        <v>741</v>
      </c>
      <c r="AE50" s="35" t="s">
        <v>786</v>
      </c>
      <c r="AF50" s="35">
        <f ca="1" t="shared" si="7"/>
        <v>382092</v>
      </c>
      <c r="AG50" s="28"/>
      <c r="AH50" s="122" t="str">
        <f>+'廃棄物事業経費（歳入）'!B50</f>
        <v>08546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45</v>
      </c>
      <c r="AC51" s="1" t="s">
        <v>758</v>
      </c>
      <c r="AD51" s="41" t="s">
        <v>741</v>
      </c>
      <c r="AE51" s="35" t="s">
        <v>787</v>
      </c>
      <c r="AF51" s="35">
        <f ca="1" t="shared" si="7"/>
        <v>0</v>
      </c>
      <c r="AG51" s="28"/>
      <c r="AH51" s="122" t="str">
        <f>+'廃棄物事業経費（歳入）'!B51</f>
        <v>08564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45</v>
      </c>
      <c r="AC52" s="1" t="s">
        <v>760</v>
      </c>
      <c r="AD52" s="41" t="s">
        <v>741</v>
      </c>
      <c r="AE52" s="35" t="s">
        <v>788</v>
      </c>
      <c r="AF52" s="35">
        <f ca="1" t="shared" si="7"/>
        <v>145866</v>
      </c>
      <c r="AG52" s="28"/>
      <c r="AH52" s="122" t="str">
        <f>+'廃棄物事業経費（歳入）'!B52</f>
        <v>08832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45</v>
      </c>
      <c r="AC53" s="1" t="s">
        <v>762</v>
      </c>
      <c r="AD53" s="41" t="s">
        <v>741</v>
      </c>
      <c r="AE53" s="35" t="s">
        <v>789</v>
      </c>
      <c r="AF53" s="35">
        <f ca="1" t="shared" si="7"/>
        <v>2264981</v>
      </c>
      <c r="AG53" s="28"/>
      <c r="AH53" s="122" t="str">
        <f>+'廃棄物事業経費（歳入）'!B53</f>
        <v>08836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45</v>
      </c>
      <c r="AC54" s="1" t="s">
        <v>764</v>
      </c>
      <c r="AD54" s="41" t="s">
        <v>741</v>
      </c>
      <c r="AE54" s="35" t="s">
        <v>790</v>
      </c>
      <c r="AF54" s="35">
        <f ca="1" t="shared" si="7"/>
        <v>43</v>
      </c>
      <c r="AG54" s="28"/>
      <c r="AH54" s="122" t="str">
        <f>+'廃棄物事業経費（歳入）'!B54</f>
        <v>08843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45</v>
      </c>
      <c r="AC55" s="15" t="s">
        <v>64</v>
      </c>
      <c r="AD55" s="41" t="s">
        <v>741</v>
      </c>
      <c r="AE55" s="35" t="s">
        <v>791</v>
      </c>
      <c r="AF55" s="35">
        <f ca="1" t="shared" si="7"/>
        <v>25233</v>
      </c>
      <c r="AG55" s="28"/>
      <c r="AH55" s="122" t="str">
        <f>+'廃棄物事業経費（歳入）'!B55</f>
        <v>08845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45</v>
      </c>
      <c r="AC56" s="1" t="s">
        <v>768</v>
      </c>
      <c r="AD56" s="41" t="s">
        <v>741</v>
      </c>
      <c r="AE56" s="35" t="s">
        <v>792</v>
      </c>
      <c r="AF56" s="35">
        <f ca="1" t="shared" si="7"/>
        <v>554675</v>
      </c>
      <c r="AG56" s="28"/>
      <c r="AH56" s="122" t="str">
        <f>+'廃棄物事業経費（歳入）'!B56</f>
        <v>08850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45</v>
      </c>
      <c r="AC57" s="1" t="s">
        <v>770</v>
      </c>
      <c r="AD57" s="41" t="s">
        <v>741</v>
      </c>
      <c r="AE57" s="35" t="s">
        <v>793</v>
      </c>
      <c r="AF57" s="35">
        <f ca="1" t="shared" si="7"/>
        <v>1045169</v>
      </c>
      <c r="AG57" s="28"/>
      <c r="AH57" s="122" t="str">
        <f>+'廃棄物事業経費（歳入）'!B57</f>
        <v>08851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45</v>
      </c>
      <c r="AC58" s="1" t="s">
        <v>772</v>
      </c>
      <c r="AD58" s="41" t="s">
        <v>741</v>
      </c>
      <c r="AE58" s="35" t="s">
        <v>794</v>
      </c>
      <c r="AF58" s="35">
        <f ca="1" t="shared" si="7"/>
        <v>18390</v>
      </c>
      <c r="AG58" s="28"/>
      <c r="AH58" s="122" t="str">
        <f>+'廃棄物事業経費（歳入）'!B58</f>
        <v>08853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45</v>
      </c>
      <c r="AC59" s="1" t="s">
        <v>1</v>
      </c>
      <c r="AD59" s="41" t="s">
        <v>741</v>
      </c>
      <c r="AE59" s="35" t="s">
        <v>795</v>
      </c>
      <c r="AF59" s="35">
        <f ca="1" t="shared" si="7"/>
        <v>122085</v>
      </c>
      <c r="AG59" s="28"/>
      <c r="AH59" s="122" t="str">
        <f>+'廃棄物事業経費（歳入）'!B59</f>
        <v>08855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45</v>
      </c>
      <c r="AC60" s="1" t="s">
        <v>713</v>
      </c>
      <c r="AD60" s="41" t="s">
        <v>741</v>
      </c>
      <c r="AE60" s="35" t="s">
        <v>796</v>
      </c>
      <c r="AF60" s="35">
        <f ca="1" t="shared" si="7"/>
        <v>2751516</v>
      </c>
      <c r="AG60" s="28"/>
      <c r="AH60" s="122" t="str">
        <f>+'廃棄物事業経費（歳入）'!B60</f>
        <v>08859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45</v>
      </c>
      <c r="AC61" s="1" t="s">
        <v>38</v>
      </c>
      <c r="AD61" s="41" t="s">
        <v>741</v>
      </c>
      <c r="AE61" s="35" t="s">
        <v>797</v>
      </c>
      <c r="AF61" s="35">
        <f ca="1" t="shared" si="7"/>
        <v>5162</v>
      </c>
      <c r="AG61" s="28"/>
      <c r="AH61" s="122" t="str">
        <f>+'廃棄物事業経費（歳入）'!B61</f>
        <v>08867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45</v>
      </c>
      <c r="AC62" s="1" t="s">
        <v>1</v>
      </c>
      <c r="AD62" s="41" t="s">
        <v>741</v>
      </c>
      <c r="AE62" s="35" t="s">
        <v>798</v>
      </c>
      <c r="AF62" s="35">
        <f ca="1" t="shared" si="7"/>
        <v>648710</v>
      </c>
      <c r="AG62" s="28"/>
      <c r="AH62" s="122" t="str">
        <f>+'廃棄物事業経費（歳入）'!B62</f>
        <v>08871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08879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 t="str">
        <f>+'廃棄物事業経費（歳入）'!B64</f>
        <v>08886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 t="str">
        <f>+'廃棄物事業経費（歳入）'!B65</f>
        <v>08887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 t="str">
        <f>+'廃棄物事業経費（歳入）'!B66</f>
        <v>08895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 t="str">
        <f>+'廃棄物事業経費（歳入）'!B67</f>
        <v>08898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 t="str">
        <f>+'廃棄物事業経費（歳入）'!B68</f>
        <v>08904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 t="str">
        <f>+'廃棄物事業経費（歳入）'!B69</f>
        <v>08916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 t="str">
        <f>+'廃棄物事業経費（歳入）'!B70</f>
        <v>08928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 t="str">
        <f>+'廃棄物事業経費（歳入）'!B71</f>
        <v>08934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2011-03-29T13:47:53Z</dcterms:modified>
  <cp:category/>
  <cp:version/>
  <cp:contentType/>
  <cp:contentStatus/>
</cp:coreProperties>
</file>