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'し尿処理状況'!$2:$51</definedName>
    <definedName name="_xlnm.Print_Area" localSheetId="0">'水洗化人口等'!$2:$51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<sst xmlns="http://schemas.openxmlformats.org/spreadsheetml/2006/main" count="839" uniqueCount="349">
  <si>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</si>
  <si>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</si>
  <si>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</si>
  <si>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</si>
  <si>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</si>
  <si>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</si>
  <si>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</si>
  <si>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</si>
  <si>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</si>
  <si>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</si>
  <si>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</si>
  <si>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</si>
  <si>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</si>
  <si>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</si>
  <si>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</si>
  <si>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</si>
  <si>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</si>
  <si>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</si>
  <si>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</si>
  <si>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</si>
  <si>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</si>
  <si>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</si>
  <si>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</si>
  <si>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</si>
  <si>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</si>
  <si>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</si>
  <si>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</si>
  <si>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</si>
  <si>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</si>
  <si>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</si>
  <si>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</si>
  <si>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</si>
  <si>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</si>
  <si>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</si>
  <si>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</si>
  <si>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</si>
  <si>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</si>
  <si>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</si>
  <si>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</si>
  <si>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</si>
  <si>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</si>
  <si>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</si>
  <si>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</si>
  <si>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</si>
  <si>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</si>
  <si>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</si>
  <si>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</si>
  <si>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</si>
  <si>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</si>
  <si>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</si>
  <si>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</si>
  <si>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</si>
  <si>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</si>
  <si>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</si>
  <si>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</si>
  <si>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</si>
  <si>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</si>
  <si>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</si>
  <si>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</si>
  <si>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</si>
  <si>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</si>
  <si>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</si>
  <si>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</si>
  <si>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</si>
  <si>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</si>
  <si>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</si>
  <si>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</si>
  <si>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</si>
  <si>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</si>
  <si>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</si>
  <si>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</si>
  <si>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</si>
  <si>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</si>
  <si>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</si>
  <si>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</si>
  <si>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</si>
  <si>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</si>
  <si>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</si>
  <si>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</si>
  <si>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</si>
  <si>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</si>
  <si>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</si>
  <si>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</si>
  <si>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</si>
  <si>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</si>
  <si>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茨城県</t>
  </si>
  <si>
    <t>08000</t>
  </si>
  <si>
    <t>08000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</si>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</sst>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SUM(D8:D51)</f>
        <v>2976933</v>
      </c>
      <c r="E7" s="74">
        <f>SUM(E8:E51)</f>
        <v>349300</v>
      </c>
      <c r="F7" s="78">
        <f>IF(D7&gt;0,E7/D7*100,"-")</f>
        <v>11.733552619424085</v>
      </c>
      <c r="G7" s="74">
        <f>SUM(G8:G51)</f>
        <v>348659</v>
      </c>
      <c r="H7" s="74">
        <f>SUM(H8:H51)</f>
        <v>641</v>
      </c>
      <c r="I7" s="74">
        <f>SUM(I8:I51)</f>
        <v>2627633</v>
      </c>
      <c r="J7" s="78">
        <f>IF($D7&gt;0,I7/$D7*100,"-")</f>
        <v>88.26644738057593</v>
      </c>
      <c r="K7" s="74">
        <f>SUM(K8:K51)</f>
        <v>1487702</v>
      </c>
      <c r="L7" s="78">
        <f>IF($D7&gt;0,K7/$D7*100,"-")</f>
        <v>49.974319207049675</v>
      </c>
      <c r="M7" s="74">
        <f>SUM(M8:M51)</f>
        <v>10917</v>
      </c>
      <c r="N7" s="78">
        <f>IF($D7&gt;0,M7/$D7*100,"-")</f>
        <v>0.366719707833532</v>
      </c>
      <c r="O7" s="74">
        <f>SUM(O8:O51)</f>
        <v>1129014</v>
      </c>
      <c r="P7" s="74">
        <f>SUM(P8:P51)</f>
        <v>568693</v>
      </c>
      <c r="Q7" s="78">
        <f>IF($D7&gt;0,O7/$D7*100,"-")</f>
        <v>37.92540846569271</v>
      </c>
      <c r="R7" s="74">
        <f>SUM(R8:R51)</f>
        <v>55082</v>
      </c>
      <c r="S7" s="112">
        <f>COUNTIF(S8:S51,"○")</f>
        <v>30</v>
      </c>
      <c r="T7" s="112">
        <f>COUNTIF(T8:T51,"○")</f>
        <v>3</v>
      </c>
      <c r="U7" s="112">
        <f>COUNTIF(U8:U51,"○")</f>
        <v>0</v>
      </c>
      <c r="V7" s="112">
        <f>COUNTIF(V8:V51,"○")</f>
        <v>11</v>
      </c>
      <c r="W7" s="112">
        <f>COUNTIF(W8:W51,"○")</f>
        <v>31</v>
      </c>
      <c r="X7" s="112">
        <f>COUNTIF(X8:X51,"○")</f>
        <v>1</v>
      </c>
      <c r="Y7" s="112">
        <f>COUNTIF(Y8:Y51,"○")</f>
        <v>0</v>
      </c>
      <c r="Z7" s="112">
        <f>COUNTIF(Z8:Z51,"○")</f>
        <v>12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266559</v>
      </c>
      <c r="E8" s="75">
        <f>+SUM(G8,+H8)</f>
        <v>19159</v>
      </c>
      <c r="F8" s="79">
        <f>IF(D8&gt;0,E8/D8*100,"-")</f>
        <v>7.18752696401172</v>
      </c>
      <c r="G8" s="75">
        <v>19159</v>
      </c>
      <c r="H8" s="75">
        <v>0</v>
      </c>
      <c r="I8" s="75">
        <f>+SUM(K8,+M8,+O8)</f>
        <v>247400</v>
      </c>
      <c r="J8" s="79">
        <f>IF($D8&gt;0,I8/$D8*100,"-")</f>
        <v>92.81247303598829</v>
      </c>
      <c r="K8" s="75">
        <v>152232</v>
      </c>
      <c r="L8" s="79">
        <f>IF($D8&gt;0,K8/$D8*100,"-")</f>
        <v>57.1100581859926</v>
      </c>
      <c r="M8" s="75">
        <v>0</v>
      </c>
      <c r="N8" s="79">
        <f>IF($D8&gt;0,M8/$D8*100,"-")</f>
        <v>0</v>
      </c>
      <c r="O8" s="75">
        <v>95168</v>
      </c>
      <c r="P8" s="75">
        <v>55529</v>
      </c>
      <c r="Q8" s="79">
        <f>IF($D8&gt;0,O8/$D8*100,"-")</f>
        <v>35.702414849995684</v>
      </c>
      <c r="R8" s="75">
        <v>3130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197265</v>
      </c>
      <c r="E9" s="75">
        <f>+SUM(G9,+H9)</f>
        <v>4066</v>
      </c>
      <c r="F9" s="79">
        <f>IF(D9&gt;0,E9/D9*100,"-")</f>
        <v>2.0611867285124075</v>
      </c>
      <c r="G9" s="75">
        <v>4066</v>
      </c>
      <c r="H9" s="75">
        <v>0</v>
      </c>
      <c r="I9" s="75">
        <f>+SUM(K9,+M9,+O9)</f>
        <v>193199</v>
      </c>
      <c r="J9" s="79">
        <f>IF($D9&gt;0,I9/$D9*100,"-")</f>
        <v>97.93881327148759</v>
      </c>
      <c r="K9" s="75">
        <v>190339</v>
      </c>
      <c r="L9" s="79">
        <f>IF($D9&gt;0,K9/$D9*100,"-")</f>
        <v>96.48898689580007</v>
      </c>
      <c r="M9" s="75">
        <v>0</v>
      </c>
      <c r="N9" s="79">
        <f>IF($D9&gt;0,M9/$D9*100,"-")</f>
        <v>0</v>
      </c>
      <c r="O9" s="75">
        <v>2860</v>
      </c>
      <c r="P9" s="75">
        <v>2171</v>
      </c>
      <c r="Q9" s="79">
        <f>IF($D9&gt;0,O9/$D9*100,"-")</f>
        <v>1.449826375687527</v>
      </c>
      <c r="R9" s="75">
        <v>1433</v>
      </c>
      <c r="S9" s="68"/>
      <c r="T9" s="68" t="s">
        <v>90</v>
      </c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143705</v>
      </c>
      <c r="E10" s="75">
        <f>+SUM(G10,+H10)</f>
        <v>11116</v>
      </c>
      <c r="F10" s="79">
        <f>IF(D10&gt;0,E10/D10*100,"-")</f>
        <v>7.735291047632302</v>
      </c>
      <c r="G10" s="75">
        <v>11116</v>
      </c>
      <c r="H10" s="75">
        <v>0</v>
      </c>
      <c r="I10" s="75">
        <f>+SUM(K10,+M10,+O10)</f>
        <v>132589</v>
      </c>
      <c r="J10" s="79">
        <f>IF($D10&gt;0,I10/$D10*100,"-")</f>
        <v>92.2647089523677</v>
      </c>
      <c r="K10" s="75">
        <v>115482</v>
      </c>
      <c r="L10" s="79">
        <f>IF($D10&gt;0,K10/$D10*100,"-")</f>
        <v>80.3604606659476</v>
      </c>
      <c r="M10" s="75">
        <v>0</v>
      </c>
      <c r="N10" s="79">
        <f>IF($D10&gt;0,M10/$D10*100,"-")</f>
        <v>0</v>
      </c>
      <c r="O10" s="75">
        <v>17107</v>
      </c>
      <c r="P10" s="75">
        <v>8262</v>
      </c>
      <c r="Q10" s="79">
        <f>IF($D10&gt;0,O10/$D10*100,"-")</f>
        <v>11.904248286420097</v>
      </c>
      <c r="R10" s="75">
        <v>3695</v>
      </c>
      <c r="S10" s="68"/>
      <c r="T10" s="68" t="s">
        <v>90</v>
      </c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145315</v>
      </c>
      <c r="E11" s="75">
        <f>+SUM(G11,+H11)</f>
        <v>12720</v>
      </c>
      <c r="F11" s="79">
        <f>IF(D11&gt;0,E11/D11*100,"-")</f>
        <v>8.753397791005746</v>
      </c>
      <c r="G11" s="75">
        <v>12720</v>
      </c>
      <c r="H11" s="75">
        <v>0</v>
      </c>
      <c r="I11" s="75">
        <f>+SUM(K11,+M11,+O11)</f>
        <v>132595</v>
      </c>
      <c r="J11" s="79">
        <f>IF($D11&gt;0,I11/$D11*100,"-")</f>
        <v>91.24660220899426</v>
      </c>
      <c r="K11" s="75">
        <v>64285</v>
      </c>
      <c r="L11" s="79">
        <f>IF($D11&gt;0,K11/$D11*100,"-")</f>
        <v>44.23837869456009</v>
      </c>
      <c r="M11" s="75">
        <v>0</v>
      </c>
      <c r="N11" s="79">
        <f>IF($D11&gt;0,M11/$D11*100,"-")</f>
        <v>0</v>
      </c>
      <c r="O11" s="75">
        <v>68310</v>
      </c>
      <c r="P11" s="75">
        <v>28020</v>
      </c>
      <c r="Q11" s="79">
        <f>IF($D11&gt;0,O11/$D11*100,"-")</f>
        <v>47.008223514434164</v>
      </c>
      <c r="R11" s="75">
        <v>2498</v>
      </c>
      <c r="S11" s="68" t="s">
        <v>90</v>
      </c>
      <c r="T11" s="68"/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80979</v>
      </c>
      <c r="E12" s="76">
        <f>+SUM(G12,+H12)</f>
        <v>21022</v>
      </c>
      <c r="F12" s="96">
        <f>IF(D12&gt;0,E12/D12*100,"-")</f>
        <v>25.95981674261228</v>
      </c>
      <c r="G12" s="76">
        <v>21022</v>
      </c>
      <c r="H12" s="76">
        <v>0</v>
      </c>
      <c r="I12" s="76">
        <f>+SUM(K12,+M12,+O12)</f>
        <v>59957</v>
      </c>
      <c r="J12" s="96">
        <f>IF($D12&gt;0,I12/$D12*100,"-")</f>
        <v>74.04018325738771</v>
      </c>
      <c r="K12" s="76">
        <v>31974</v>
      </c>
      <c r="L12" s="96">
        <f>IF($D12&gt;0,K12/$D12*100,"-")</f>
        <v>39.48431074723076</v>
      </c>
      <c r="M12" s="76">
        <v>0</v>
      </c>
      <c r="N12" s="96">
        <f>IF($D12&gt;0,M12/$D12*100,"-")</f>
        <v>0</v>
      </c>
      <c r="O12" s="76">
        <v>27983</v>
      </c>
      <c r="P12" s="76">
        <v>15693</v>
      </c>
      <c r="Q12" s="96">
        <f>IF($D12&gt;0,O12/$D12*100,"-")</f>
        <v>34.55587251015695</v>
      </c>
      <c r="R12" s="76">
        <v>1239</v>
      </c>
      <c r="S12" s="70"/>
      <c r="T12" s="70" t="s">
        <v>90</v>
      </c>
      <c r="U12" s="70"/>
      <c r="V12" s="70"/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52385</v>
      </c>
      <c r="E13" s="76">
        <f>+SUM(G13,+H13)</f>
        <v>4268</v>
      </c>
      <c r="F13" s="96">
        <f>IF(D13&gt;0,E13/D13*100,"-")</f>
        <v>8.147370430466736</v>
      </c>
      <c r="G13" s="76">
        <v>4268</v>
      </c>
      <c r="H13" s="76">
        <v>0</v>
      </c>
      <c r="I13" s="76">
        <f>+SUM(K13,+M13,+O13)</f>
        <v>48117</v>
      </c>
      <c r="J13" s="96">
        <f>IF($D13&gt;0,I13/$D13*100,"-")</f>
        <v>91.85262956953326</v>
      </c>
      <c r="K13" s="76">
        <v>23821</v>
      </c>
      <c r="L13" s="96">
        <f>IF($D13&gt;0,K13/$D13*100,"-")</f>
        <v>45.47294072730744</v>
      </c>
      <c r="M13" s="76">
        <v>0</v>
      </c>
      <c r="N13" s="96">
        <f>IF($D13&gt;0,M13/$D13*100,"-")</f>
        <v>0</v>
      </c>
      <c r="O13" s="76">
        <v>24296</v>
      </c>
      <c r="P13" s="76">
        <v>9615</v>
      </c>
      <c r="Q13" s="96">
        <f>IF($D13&gt;0,O13/$D13*100,"-")</f>
        <v>46.37968884222583</v>
      </c>
      <c r="R13" s="76">
        <v>1836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79397</v>
      </c>
      <c r="E14" s="76">
        <f>+SUM(G14,+H14)</f>
        <v>2120</v>
      </c>
      <c r="F14" s="96">
        <f>IF(D14&gt;0,E14/D14*100,"-")</f>
        <v>2.6701260752925173</v>
      </c>
      <c r="G14" s="76">
        <v>2120</v>
      </c>
      <c r="H14" s="76">
        <v>0</v>
      </c>
      <c r="I14" s="76">
        <f>+SUM(K14,+M14,+O14)</f>
        <v>77277</v>
      </c>
      <c r="J14" s="96">
        <f>IF($D14&gt;0,I14/$D14*100,"-")</f>
        <v>97.32987392470747</v>
      </c>
      <c r="K14" s="76">
        <v>60148</v>
      </c>
      <c r="L14" s="96">
        <f>IF($D14&gt;0,K14/$D14*100,"-")</f>
        <v>75.75601093240299</v>
      </c>
      <c r="M14" s="76">
        <v>0</v>
      </c>
      <c r="N14" s="96">
        <f>IF($D14&gt;0,M14/$D14*100,"-")</f>
        <v>0</v>
      </c>
      <c r="O14" s="76">
        <v>17129</v>
      </c>
      <c r="P14" s="76">
        <v>4422</v>
      </c>
      <c r="Q14" s="96">
        <f>IF($D14&gt;0,O14/$D14*100,"-")</f>
        <v>21.573862992304495</v>
      </c>
      <c r="R14" s="76">
        <v>1251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44935</v>
      </c>
      <c r="E15" s="76">
        <f>+SUM(G15,+H15)</f>
        <v>4785</v>
      </c>
      <c r="F15" s="96">
        <f>IF(D15&gt;0,E15/D15*100,"-")</f>
        <v>10.648714810281518</v>
      </c>
      <c r="G15" s="76">
        <v>4785</v>
      </c>
      <c r="H15" s="76"/>
      <c r="I15" s="76">
        <f>+SUM(K15,+M15,+O15)</f>
        <v>40150</v>
      </c>
      <c r="J15" s="96">
        <f>IF($D15&gt;0,I15/$D15*100,"-")</f>
        <v>89.35128518971848</v>
      </c>
      <c r="K15" s="76">
        <v>6420</v>
      </c>
      <c r="L15" s="96">
        <f>IF($D15&gt;0,K15/$D15*100,"-")</f>
        <v>14.287303883387114</v>
      </c>
      <c r="M15" s="76">
        <v>0</v>
      </c>
      <c r="N15" s="96">
        <f>IF($D15&gt;0,M15/$D15*100,"-")</f>
        <v>0</v>
      </c>
      <c r="O15" s="76">
        <v>33730</v>
      </c>
      <c r="P15" s="76">
        <v>12465</v>
      </c>
      <c r="Q15" s="96">
        <f>IF($D15&gt;0,O15/$D15*100,"-")</f>
        <v>75.06398130633136</v>
      </c>
      <c r="R15" s="76">
        <v>2000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61015</v>
      </c>
      <c r="E16" s="76">
        <f>+SUM(G16,+H16)</f>
        <v>27111</v>
      </c>
      <c r="F16" s="96">
        <f>IF(D16&gt;0,E16/D16*100,"-")</f>
        <v>44.43333606490207</v>
      </c>
      <c r="G16" s="76">
        <v>27111</v>
      </c>
      <c r="H16" s="76">
        <v>0</v>
      </c>
      <c r="I16" s="76">
        <f>+SUM(K16,+M16,+O16)</f>
        <v>33904</v>
      </c>
      <c r="J16" s="96">
        <f>IF($D16&gt;0,I16/$D16*100,"-")</f>
        <v>55.56666393509793</v>
      </c>
      <c r="K16" s="76">
        <v>13718</v>
      </c>
      <c r="L16" s="96">
        <f>IF($D16&gt;0,K16/$D16*100,"-")</f>
        <v>22.482995984593952</v>
      </c>
      <c r="M16" s="76">
        <v>0</v>
      </c>
      <c r="N16" s="96">
        <f>IF($D16&gt;0,M16/$D16*100,"-")</f>
        <v>0</v>
      </c>
      <c r="O16" s="76">
        <v>20186</v>
      </c>
      <c r="P16" s="76">
        <v>0</v>
      </c>
      <c r="Q16" s="96">
        <f>IF($D16&gt;0,O16/$D16*100,"-")</f>
        <v>33.08366795050397</v>
      </c>
      <c r="R16" s="76">
        <v>3433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59529</v>
      </c>
      <c r="E17" s="76">
        <f>+SUM(G17,+H17)</f>
        <v>10062</v>
      </c>
      <c r="F17" s="96">
        <f>IF(D17&gt;0,E17/D17*100,"-")</f>
        <v>16.902686085773322</v>
      </c>
      <c r="G17" s="76">
        <v>10037</v>
      </c>
      <c r="H17" s="76">
        <v>25</v>
      </c>
      <c r="I17" s="76">
        <f>+SUM(K17,+M17,+O17)</f>
        <v>49467</v>
      </c>
      <c r="J17" s="96">
        <f>IF($D17&gt;0,I17/$D17*100,"-")</f>
        <v>83.09731391422667</v>
      </c>
      <c r="K17" s="76">
        <v>12586</v>
      </c>
      <c r="L17" s="96">
        <f>IF($D17&gt;0,K17/$D17*100,"-")</f>
        <v>21.142636362109222</v>
      </c>
      <c r="M17" s="76">
        <v>305</v>
      </c>
      <c r="N17" s="96">
        <f>IF($D17&gt;0,M17/$D17*100,"-")</f>
        <v>0.5123553226158679</v>
      </c>
      <c r="O17" s="76">
        <v>36576</v>
      </c>
      <c r="P17" s="76">
        <v>23892</v>
      </c>
      <c r="Q17" s="96">
        <f>IF($D17&gt;0,O17/$D17*100,"-")</f>
        <v>61.44232222950159</v>
      </c>
      <c r="R17" s="76">
        <v>144</v>
      </c>
      <c r="S17" s="70"/>
      <c r="T17" s="70"/>
      <c r="U17" s="70"/>
      <c r="V17" s="70" t="s">
        <v>90</v>
      </c>
      <c r="W17" s="70"/>
      <c r="X17" s="70"/>
      <c r="Y17" s="70"/>
      <c r="Z17" s="70" t="s">
        <v>90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32185</v>
      </c>
      <c r="E18" s="76">
        <f>+SUM(G18,+H18)</f>
        <v>4394</v>
      </c>
      <c r="F18" s="96">
        <f>IF(D18&gt;0,E18/D18*100,"-")</f>
        <v>13.65232251048625</v>
      </c>
      <c r="G18" s="76">
        <v>4394</v>
      </c>
      <c r="H18" s="76">
        <v>0</v>
      </c>
      <c r="I18" s="76">
        <f>+SUM(K18,+M18,+O18)</f>
        <v>27791</v>
      </c>
      <c r="J18" s="96">
        <f>IF($D18&gt;0,I18/$D18*100,"-")</f>
        <v>86.34767748951376</v>
      </c>
      <c r="K18" s="76">
        <v>23309</v>
      </c>
      <c r="L18" s="96">
        <f>IF($D18&gt;0,K18/$D18*100,"-")</f>
        <v>72.421935684325</v>
      </c>
      <c r="M18" s="76">
        <v>0</v>
      </c>
      <c r="N18" s="96">
        <f>IF($D18&gt;0,M18/$D18*100,"-")</f>
        <v>0</v>
      </c>
      <c r="O18" s="76">
        <v>4482</v>
      </c>
      <c r="P18" s="76">
        <v>2147</v>
      </c>
      <c r="Q18" s="96">
        <f>IF($D18&gt;0,O18/$D18*100,"-")</f>
        <v>13.925741805188752</v>
      </c>
      <c r="R18" s="76">
        <v>157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48965</v>
      </c>
      <c r="E19" s="76">
        <f>+SUM(G19,+H19)</f>
        <v>8977</v>
      </c>
      <c r="F19" s="96">
        <f>IF(D19&gt;0,E19/D19*100,"-")</f>
        <v>18.333503522924538</v>
      </c>
      <c r="G19" s="76">
        <v>8977</v>
      </c>
      <c r="H19" s="76">
        <v>0</v>
      </c>
      <c r="I19" s="76">
        <f>+SUM(K19,+M19,+O19)</f>
        <v>39988</v>
      </c>
      <c r="J19" s="96">
        <f>IF($D19&gt;0,I19/$D19*100,"-")</f>
        <v>81.66649647707547</v>
      </c>
      <c r="K19" s="76">
        <v>3394</v>
      </c>
      <c r="L19" s="96">
        <f>IF($D19&gt;0,K19/$D19*100,"-")</f>
        <v>6.931481670581027</v>
      </c>
      <c r="M19" s="76">
        <v>0</v>
      </c>
      <c r="N19" s="96">
        <f>IF($D19&gt;0,M19/$D19*100,"-")</f>
        <v>0</v>
      </c>
      <c r="O19" s="76">
        <v>36594</v>
      </c>
      <c r="P19" s="76">
        <v>20414</v>
      </c>
      <c r="Q19" s="96">
        <f>IF($D19&gt;0,O19/$D19*100,"-")</f>
        <v>74.73501480649443</v>
      </c>
      <c r="R19" s="76">
        <v>230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79806</v>
      </c>
      <c r="E20" s="76">
        <f>+SUM(G20,+H20)</f>
        <v>21184</v>
      </c>
      <c r="F20" s="96">
        <f>IF(D20&gt;0,E20/D20*100,"-")</f>
        <v>26.544370097486404</v>
      </c>
      <c r="G20" s="76">
        <v>21184</v>
      </c>
      <c r="H20" s="76">
        <v>0</v>
      </c>
      <c r="I20" s="76">
        <f>+SUM(K20,+M20,+O20)</f>
        <v>58622</v>
      </c>
      <c r="J20" s="96">
        <f>IF($D20&gt;0,I20/$D20*100,"-")</f>
        <v>73.45562990251359</v>
      </c>
      <c r="K20" s="76">
        <v>30778</v>
      </c>
      <c r="L20" s="96">
        <f>IF($D20&gt;0,K20/$D20*100,"-")</f>
        <v>38.56602260481668</v>
      </c>
      <c r="M20" s="76">
        <v>987</v>
      </c>
      <c r="N20" s="96">
        <f>IF($D20&gt;0,M20/$D20*100,"-")</f>
        <v>1.2367491166077738</v>
      </c>
      <c r="O20" s="76">
        <v>26857</v>
      </c>
      <c r="P20" s="76">
        <v>13381</v>
      </c>
      <c r="Q20" s="96">
        <f>IF($D20&gt;0,O20/$D20*100,"-")</f>
        <v>33.652858181089144</v>
      </c>
      <c r="R20" s="76">
        <v>622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110871</v>
      </c>
      <c r="E21" s="76">
        <f>+SUM(G21,+H21)</f>
        <v>6654</v>
      </c>
      <c r="F21" s="96">
        <f>IF(D21&gt;0,E21/D21*100,"-")</f>
        <v>6.001569391454934</v>
      </c>
      <c r="G21" s="76">
        <v>6654</v>
      </c>
      <c r="H21" s="76">
        <v>0</v>
      </c>
      <c r="I21" s="76">
        <f>+SUM(K21,+M21,+O21)</f>
        <v>104217</v>
      </c>
      <c r="J21" s="96">
        <f>IF($D21&gt;0,I21/$D21*100,"-")</f>
        <v>93.99843060854506</v>
      </c>
      <c r="K21" s="76">
        <v>65728</v>
      </c>
      <c r="L21" s="96">
        <f>IF($D21&gt;0,K21/$D21*100,"-")</f>
        <v>59.28331123558009</v>
      </c>
      <c r="M21" s="76">
        <v>0</v>
      </c>
      <c r="N21" s="96">
        <f>IF($D21&gt;0,M21/$D21*100,"-")</f>
        <v>0</v>
      </c>
      <c r="O21" s="76">
        <v>38489</v>
      </c>
      <c r="P21" s="76">
        <v>17527</v>
      </c>
      <c r="Q21" s="96">
        <f>IF($D21&gt;0,O21/$D21*100,"-")</f>
        <v>34.71511937296498</v>
      </c>
      <c r="R21" s="76">
        <v>1290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79804</v>
      </c>
      <c r="E22" s="76">
        <f>+SUM(G22,+H22)</f>
        <v>1320</v>
      </c>
      <c r="F22" s="96">
        <f>IF(D22&gt;0,E22/D22*100,"-")</f>
        <v>1.6540524284497018</v>
      </c>
      <c r="G22" s="76">
        <v>1320</v>
      </c>
      <c r="H22" s="76">
        <v>0</v>
      </c>
      <c r="I22" s="76">
        <f>+SUM(K22,+M22,+O22)</f>
        <v>78484</v>
      </c>
      <c r="J22" s="96">
        <f>IF($D22&gt;0,I22/$D22*100,"-")</f>
        <v>98.3459475715503</v>
      </c>
      <c r="K22" s="76">
        <v>68157</v>
      </c>
      <c r="L22" s="96">
        <f>IF($D22&gt;0,K22/$D22*100,"-")</f>
        <v>85.40549345897449</v>
      </c>
      <c r="M22" s="76">
        <v>0</v>
      </c>
      <c r="N22" s="96">
        <f>IF($D22&gt;0,M22/$D22*100,"-")</f>
        <v>0</v>
      </c>
      <c r="O22" s="76">
        <v>10327</v>
      </c>
      <c r="P22" s="76">
        <v>4887</v>
      </c>
      <c r="Q22" s="96">
        <f>IF($D22&gt;0,O22/$D22*100,"-")</f>
        <v>12.94045411257581</v>
      </c>
      <c r="R22" s="76">
        <v>1563</v>
      </c>
      <c r="S22" s="70"/>
      <c r="T22" s="70"/>
      <c r="U22" s="70"/>
      <c r="V22" s="70" t="s">
        <v>90</v>
      </c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203253</v>
      </c>
      <c r="E23" s="76">
        <f>+SUM(G23,+H23)</f>
        <v>11597</v>
      </c>
      <c r="F23" s="96">
        <f>IF(D23&gt;0,E23/D23*100,"-")</f>
        <v>5.7056968408830375</v>
      </c>
      <c r="G23" s="76">
        <v>11597</v>
      </c>
      <c r="H23" s="76">
        <v>0</v>
      </c>
      <c r="I23" s="76">
        <f>+SUM(K23,+M23,+O23)</f>
        <v>191656</v>
      </c>
      <c r="J23" s="96">
        <f>IF($D23&gt;0,I23/$D23*100,"-")</f>
        <v>94.29430315911696</v>
      </c>
      <c r="K23" s="76">
        <v>148546</v>
      </c>
      <c r="L23" s="96">
        <f>IF($D23&gt;0,K23/$D23*100,"-")</f>
        <v>73.0842841188076</v>
      </c>
      <c r="M23" s="76">
        <v>0</v>
      </c>
      <c r="N23" s="96">
        <f>IF($D23&gt;0,M23/$D23*100,"-")</f>
        <v>0</v>
      </c>
      <c r="O23" s="76">
        <v>43110</v>
      </c>
      <c r="P23" s="76">
        <v>17047</v>
      </c>
      <c r="Q23" s="96">
        <f>IF($D23&gt;0,O23/$D23*100,"-")</f>
        <v>21.21001904030937</v>
      </c>
      <c r="R23" s="76">
        <v>7537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158203</v>
      </c>
      <c r="E24" s="76">
        <f>+SUM(G24,+H24)</f>
        <v>16050</v>
      </c>
      <c r="F24" s="96">
        <f>IF(D24&gt;0,E24/D24*100,"-")</f>
        <v>10.145193201140307</v>
      </c>
      <c r="G24" s="76">
        <v>16050</v>
      </c>
      <c r="H24" s="76">
        <v>0</v>
      </c>
      <c r="I24" s="76">
        <f>+SUM(K24,+M24,+O24)</f>
        <v>142153</v>
      </c>
      <c r="J24" s="96">
        <f>IF($D24&gt;0,I24/$D24*100,"-")</f>
        <v>89.85480679885968</v>
      </c>
      <c r="K24" s="76">
        <v>84502</v>
      </c>
      <c r="L24" s="96">
        <f>IF($D24&gt;0,K24/$D24*100,"-")</f>
        <v>53.413652079922635</v>
      </c>
      <c r="M24" s="76">
        <v>0</v>
      </c>
      <c r="N24" s="96">
        <f>IF($D24&gt;0,M24/$D24*100,"-")</f>
        <v>0</v>
      </c>
      <c r="O24" s="76">
        <v>57651</v>
      </c>
      <c r="P24" s="76">
        <v>35328</v>
      </c>
      <c r="Q24" s="96">
        <f>IF($D24&gt;0,O24/$D24*100,"-")</f>
        <v>36.441154718937064</v>
      </c>
      <c r="R24" s="76">
        <v>1405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65776</v>
      </c>
      <c r="E25" s="76">
        <f>+SUM(G25,+H25)</f>
        <v>4947</v>
      </c>
      <c r="F25" s="96">
        <f>IF(D25&gt;0,E25/D25*100,"-")</f>
        <v>7.520980296764777</v>
      </c>
      <c r="G25" s="76">
        <v>4947</v>
      </c>
      <c r="H25" s="76">
        <v>0</v>
      </c>
      <c r="I25" s="76">
        <f>+SUM(K25,+M25,+O25)</f>
        <v>60829</v>
      </c>
      <c r="J25" s="96">
        <f>IF($D25&gt;0,I25/$D25*100,"-")</f>
        <v>92.47901970323522</v>
      </c>
      <c r="K25" s="76">
        <v>25056</v>
      </c>
      <c r="L25" s="96">
        <f>IF($D25&gt;0,K25/$D25*100,"-")</f>
        <v>38.09292143030893</v>
      </c>
      <c r="M25" s="76">
        <v>0</v>
      </c>
      <c r="N25" s="96">
        <f>IF($D25&gt;0,M25/$D25*100,"-")</f>
        <v>0</v>
      </c>
      <c r="O25" s="76">
        <v>35773</v>
      </c>
      <c r="P25" s="76">
        <v>18093</v>
      </c>
      <c r="Q25" s="96">
        <f>IF($D25&gt;0,O25/$D25*100,"-")</f>
        <v>54.3860982729263</v>
      </c>
      <c r="R25" s="76">
        <v>805</v>
      </c>
      <c r="S25" s="70"/>
      <c r="T25" s="70"/>
      <c r="U25" s="70"/>
      <c r="V25" s="70" t="s">
        <v>90</v>
      </c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30718</v>
      </c>
      <c r="E26" s="76">
        <f>+SUM(G26,+H26)</f>
        <v>2727</v>
      </c>
      <c r="F26" s="96">
        <f>IF(D26&gt;0,E26/D26*100,"-")</f>
        <v>8.877531089263623</v>
      </c>
      <c r="G26" s="76">
        <v>2727</v>
      </c>
      <c r="H26" s="76">
        <v>0</v>
      </c>
      <c r="I26" s="76">
        <f>+SUM(K26,+M26,+O26)</f>
        <v>27991</v>
      </c>
      <c r="J26" s="96">
        <f>IF($D26&gt;0,I26/$D26*100,"-")</f>
        <v>91.12246891073637</v>
      </c>
      <c r="K26" s="76">
        <v>18582</v>
      </c>
      <c r="L26" s="96">
        <f>IF($D26&gt;0,K26/$D26*100,"-")</f>
        <v>60.49221954554332</v>
      </c>
      <c r="M26" s="76">
        <v>0</v>
      </c>
      <c r="N26" s="96">
        <f>IF($D26&gt;0,M26/$D26*100,"-")</f>
        <v>0</v>
      </c>
      <c r="O26" s="76">
        <v>9409</v>
      </c>
      <c r="P26" s="76">
        <v>1907</v>
      </c>
      <c r="Q26" s="96">
        <f>IF($D26&gt;0,O26/$D26*100,"-")</f>
        <v>30.630249365193045</v>
      </c>
      <c r="R26" s="76">
        <v>432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60617</v>
      </c>
      <c r="E27" s="76">
        <f>+SUM(G27,+H27)</f>
        <v>791</v>
      </c>
      <c r="F27" s="96">
        <f>IF(D27&gt;0,E27/D27*100,"-")</f>
        <v>1.3049144629394394</v>
      </c>
      <c r="G27" s="76">
        <v>791</v>
      </c>
      <c r="H27" s="76">
        <v>0</v>
      </c>
      <c r="I27" s="76">
        <f>+SUM(K27,+M27,+O27)</f>
        <v>59826</v>
      </c>
      <c r="J27" s="96">
        <f>IF($D27&gt;0,I27/$D27*100,"-")</f>
        <v>98.69508553706055</v>
      </c>
      <c r="K27" s="76">
        <v>58393</v>
      </c>
      <c r="L27" s="96">
        <f>IF($D27&gt;0,K27/$D27*100,"-")</f>
        <v>96.33106224326508</v>
      </c>
      <c r="M27" s="76">
        <v>0</v>
      </c>
      <c r="N27" s="96">
        <f>IF($D27&gt;0,M27/$D27*100,"-")</f>
        <v>0</v>
      </c>
      <c r="O27" s="76">
        <v>1433</v>
      </c>
      <c r="P27" s="76">
        <v>316</v>
      </c>
      <c r="Q27" s="96">
        <f>IF($D27&gt;0,O27/$D27*100,"-")</f>
        <v>2.36402329379547</v>
      </c>
      <c r="R27" s="76">
        <v>731</v>
      </c>
      <c r="S27" s="70"/>
      <c r="T27" s="70"/>
      <c r="U27" s="70"/>
      <c r="V27" s="70" t="s">
        <v>90</v>
      </c>
      <c r="W27" s="70"/>
      <c r="X27" s="70"/>
      <c r="Y27" s="70"/>
      <c r="Z27" s="70" t="s">
        <v>90</v>
      </c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47224</v>
      </c>
      <c r="E28" s="76">
        <f>+SUM(G28,+H28)</f>
        <v>18346</v>
      </c>
      <c r="F28" s="96">
        <f>IF(D28&gt;0,E28/D28*100,"-")</f>
        <v>38.84889039471455</v>
      </c>
      <c r="G28" s="76">
        <v>18322</v>
      </c>
      <c r="H28" s="76">
        <v>24</v>
      </c>
      <c r="I28" s="76">
        <f>+SUM(K28,+M28,+O28)</f>
        <v>28878</v>
      </c>
      <c r="J28" s="96">
        <f>IF($D28&gt;0,I28/$D28*100,"-")</f>
        <v>61.15110960528545</v>
      </c>
      <c r="K28" s="76">
        <v>5701</v>
      </c>
      <c r="L28" s="96">
        <f>IF($D28&gt;0,K28/$D28*100,"-")</f>
        <v>12.072251397594444</v>
      </c>
      <c r="M28" s="76">
        <v>0</v>
      </c>
      <c r="N28" s="96">
        <f>IF($D28&gt;0,M28/$D28*100,"-")</f>
        <v>0</v>
      </c>
      <c r="O28" s="76">
        <v>23177</v>
      </c>
      <c r="P28" s="76">
        <v>20156</v>
      </c>
      <c r="Q28" s="96">
        <f>IF($D28&gt;0,O28/$D28*100,"-")</f>
        <v>49.078858207691006</v>
      </c>
      <c r="R28" s="76">
        <v>290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56230</v>
      </c>
      <c r="E29" s="76">
        <f>+SUM(G29,+H29)</f>
        <v>7360</v>
      </c>
      <c r="F29" s="96">
        <f>IF(D29&gt;0,E29/D29*100,"-")</f>
        <v>13.089098346078606</v>
      </c>
      <c r="G29" s="76">
        <v>7360</v>
      </c>
      <c r="H29" s="76">
        <v>0</v>
      </c>
      <c r="I29" s="76">
        <f>+SUM(K29,+M29,+O29)</f>
        <v>48870</v>
      </c>
      <c r="J29" s="96">
        <f>IF($D29&gt;0,I29/$D29*100,"-")</f>
        <v>86.91090165392139</v>
      </c>
      <c r="K29" s="76">
        <v>24479</v>
      </c>
      <c r="L29" s="96">
        <f>IF($D29&gt;0,K29/$D29*100,"-")</f>
        <v>43.53370087142095</v>
      </c>
      <c r="M29" s="76">
        <v>0</v>
      </c>
      <c r="N29" s="96">
        <f>IF($D29&gt;0,M29/$D29*100,"-")</f>
        <v>0</v>
      </c>
      <c r="O29" s="76">
        <v>24391</v>
      </c>
      <c r="P29" s="76">
        <v>14251</v>
      </c>
      <c r="Q29" s="96">
        <f>IF($D29&gt;0,O29/$D29*100,"-")</f>
        <v>43.377200782500445</v>
      </c>
      <c r="R29" s="76">
        <v>222</v>
      </c>
      <c r="S29" s="70" t="s">
        <v>90</v>
      </c>
      <c r="T29" s="70"/>
      <c r="U29" s="70"/>
      <c r="V29" s="70"/>
      <c r="W29" s="70"/>
      <c r="X29" s="70" t="s">
        <v>90</v>
      </c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108976</v>
      </c>
      <c r="E30" s="76">
        <f>+SUM(G30,+H30)</f>
        <v>18373</v>
      </c>
      <c r="F30" s="96">
        <f>IF(D30&gt;0,E30/D30*100,"-")</f>
        <v>16.859675524886214</v>
      </c>
      <c r="G30" s="76">
        <v>18373</v>
      </c>
      <c r="H30" s="76">
        <v>0</v>
      </c>
      <c r="I30" s="76">
        <f>+SUM(K30,+M30,+O30)</f>
        <v>90603</v>
      </c>
      <c r="J30" s="96">
        <f>IF($D30&gt;0,I30/$D30*100,"-")</f>
        <v>83.14032447511379</v>
      </c>
      <c r="K30" s="76">
        <v>33400</v>
      </c>
      <c r="L30" s="96">
        <f>IF($D30&gt;0,K30/$D30*100,"-")</f>
        <v>30.648950227573046</v>
      </c>
      <c r="M30" s="76">
        <v>5788</v>
      </c>
      <c r="N30" s="96">
        <f>IF($D30&gt;0,M30/$D30*100,"-")</f>
        <v>5.311261195125532</v>
      </c>
      <c r="O30" s="76">
        <v>51415</v>
      </c>
      <c r="P30" s="76">
        <v>35169</v>
      </c>
      <c r="Q30" s="96">
        <f>IF($D30&gt;0,O30/$D30*100,"-")</f>
        <v>47.180113052415216</v>
      </c>
      <c r="R30" s="76">
        <v>2201</v>
      </c>
      <c r="S30" s="70"/>
      <c r="T30" s="70"/>
      <c r="U30" s="70"/>
      <c r="V30" s="70" t="s">
        <v>90</v>
      </c>
      <c r="W30" s="70"/>
      <c r="X30" s="70"/>
      <c r="Y30" s="70"/>
      <c r="Z30" s="70" t="s">
        <v>90</v>
      </c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57209</v>
      </c>
      <c r="E31" s="76">
        <f>+SUM(G31,+H31)</f>
        <v>3010</v>
      </c>
      <c r="F31" s="96">
        <f>IF(D31&gt;0,E31/D31*100,"-")</f>
        <v>5.2614099180198926</v>
      </c>
      <c r="G31" s="76">
        <v>3010</v>
      </c>
      <c r="H31" s="76">
        <v>0</v>
      </c>
      <c r="I31" s="76">
        <f>+SUM(K31,+M31,+O31)</f>
        <v>54199</v>
      </c>
      <c r="J31" s="96">
        <f>IF($D31&gt;0,I31/$D31*100,"-")</f>
        <v>94.7385900819801</v>
      </c>
      <c r="K31" s="76">
        <v>11053</v>
      </c>
      <c r="L31" s="96">
        <f>IF($D31&gt;0,K31/$D31*100,"-")</f>
        <v>19.320386652449788</v>
      </c>
      <c r="M31" s="76">
        <v>0</v>
      </c>
      <c r="N31" s="96">
        <f>IF($D31&gt;0,M31/$D31*100,"-")</f>
        <v>0</v>
      </c>
      <c r="O31" s="76">
        <v>43146</v>
      </c>
      <c r="P31" s="76">
        <v>13245</v>
      </c>
      <c r="Q31" s="96">
        <f>IF($D31&gt;0,O31/$D31*100,"-")</f>
        <v>75.41820342953032</v>
      </c>
      <c r="R31" s="76">
        <v>1625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46949</v>
      </c>
      <c r="E32" s="76">
        <f>+SUM(G32,+H32)</f>
        <v>12046</v>
      </c>
      <c r="F32" s="96">
        <f>IF(D32&gt;0,E32/D32*100,"-")</f>
        <v>25.65762849048968</v>
      </c>
      <c r="G32" s="76">
        <v>12046</v>
      </c>
      <c r="H32" s="76">
        <v>0</v>
      </c>
      <c r="I32" s="76">
        <f>+SUM(K32,+M32,+O32)</f>
        <v>34903</v>
      </c>
      <c r="J32" s="96">
        <f>IF($D32&gt;0,I32/$D32*100,"-")</f>
        <v>74.34237150951031</v>
      </c>
      <c r="K32" s="76">
        <v>8366</v>
      </c>
      <c r="L32" s="96">
        <f>IF($D32&gt;0,K32/$D32*100,"-")</f>
        <v>17.81933587509851</v>
      </c>
      <c r="M32" s="76">
        <v>0</v>
      </c>
      <c r="N32" s="96">
        <f>IF($D32&gt;0,M32/$D32*100,"-")</f>
        <v>0</v>
      </c>
      <c r="O32" s="76">
        <v>26537</v>
      </c>
      <c r="P32" s="76">
        <v>16501</v>
      </c>
      <c r="Q32" s="96">
        <f>IF($D32&gt;0,O32/$D32*100,"-")</f>
        <v>56.52303563441181</v>
      </c>
      <c r="R32" s="76">
        <v>948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44332</v>
      </c>
      <c r="E33" s="76">
        <f>+SUM(G33,+H33)</f>
        <v>2625</v>
      </c>
      <c r="F33" s="96">
        <f>IF(D33&gt;0,E33/D33*100,"-")</f>
        <v>5.921230713705675</v>
      </c>
      <c r="G33" s="76">
        <v>2625</v>
      </c>
      <c r="H33" s="76">
        <v>0</v>
      </c>
      <c r="I33" s="76">
        <f>+SUM(K33,+M33,+O33)</f>
        <v>41707</v>
      </c>
      <c r="J33" s="96">
        <f>IF($D33&gt;0,I33/$D33*100,"-")</f>
        <v>94.07876928629433</v>
      </c>
      <c r="K33" s="76">
        <v>22004</v>
      </c>
      <c r="L33" s="96">
        <f>IF($D33&gt;0,K33/$D33*100,"-")</f>
        <v>49.634575475954165</v>
      </c>
      <c r="M33" s="76">
        <v>0</v>
      </c>
      <c r="N33" s="96">
        <f>IF($D33&gt;0,M33/$D33*100,"-")</f>
        <v>0</v>
      </c>
      <c r="O33" s="76">
        <v>19703</v>
      </c>
      <c r="P33" s="76">
        <v>13693</v>
      </c>
      <c r="Q33" s="96">
        <f>IF($D33&gt;0,O33/$D33*100,"-")</f>
        <v>44.44419381034016</v>
      </c>
      <c r="R33" s="76">
        <v>1113</v>
      </c>
      <c r="S33" s="70"/>
      <c r="T33" s="70"/>
      <c r="U33" s="70"/>
      <c r="V33" s="70" t="s">
        <v>90</v>
      </c>
      <c r="W33" s="70"/>
      <c r="X33" s="70"/>
      <c r="Y33" s="70"/>
      <c r="Z33" s="70" t="s">
        <v>90</v>
      </c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47929</v>
      </c>
      <c r="E34" s="76">
        <f>+SUM(G34,+H34)</f>
        <v>12462</v>
      </c>
      <c r="F34" s="96">
        <f>IF(D34&gt;0,E34/D34*100,"-")</f>
        <v>26.000959752967933</v>
      </c>
      <c r="G34" s="76">
        <v>12462</v>
      </c>
      <c r="H34" s="76">
        <v>0</v>
      </c>
      <c r="I34" s="76">
        <f>+SUM(K34,+M34,+O34)</f>
        <v>35467</v>
      </c>
      <c r="J34" s="96">
        <f>IF($D34&gt;0,I34/$D34*100,"-")</f>
        <v>73.99904024703207</v>
      </c>
      <c r="K34" s="76">
        <v>2072</v>
      </c>
      <c r="L34" s="96">
        <f>IF($D34&gt;0,K34/$D34*100,"-")</f>
        <v>4.323061194683803</v>
      </c>
      <c r="M34" s="76">
        <v>0</v>
      </c>
      <c r="N34" s="96">
        <f>IF($D34&gt;0,M34/$D34*100,"-")</f>
        <v>0</v>
      </c>
      <c r="O34" s="76">
        <v>33395</v>
      </c>
      <c r="P34" s="76">
        <v>14812</v>
      </c>
      <c r="Q34" s="96">
        <f>IF($D34&gt;0,O34/$D34*100,"-")</f>
        <v>69.67597905234827</v>
      </c>
      <c r="R34" s="76">
        <v>314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91912</v>
      </c>
      <c r="E35" s="76">
        <f>+SUM(G35,+H35)</f>
        <v>4782</v>
      </c>
      <c r="F35" s="96">
        <f>IF(D35&gt;0,E35/D35*100,"-")</f>
        <v>5.202802680825138</v>
      </c>
      <c r="G35" s="76">
        <v>4782</v>
      </c>
      <c r="H35" s="76">
        <v>0</v>
      </c>
      <c r="I35" s="76">
        <f>+SUM(K35,+M35,+O35)</f>
        <v>87130</v>
      </c>
      <c r="J35" s="96">
        <f>IF($D35&gt;0,I35/$D35*100,"-")</f>
        <v>94.79719731917487</v>
      </c>
      <c r="K35" s="76">
        <v>33699</v>
      </c>
      <c r="L35" s="96">
        <f>IF($D35&gt;0,K35/$D35*100,"-")</f>
        <v>36.66441813908957</v>
      </c>
      <c r="M35" s="76">
        <v>0</v>
      </c>
      <c r="N35" s="96">
        <f>IF($D35&gt;0,M35/$D35*100,"-")</f>
        <v>0</v>
      </c>
      <c r="O35" s="76">
        <v>53431</v>
      </c>
      <c r="P35" s="76">
        <v>33731</v>
      </c>
      <c r="Q35" s="96">
        <f>IF($D35&gt;0,O35/$D35*100,"-")</f>
        <v>58.1327791800853</v>
      </c>
      <c r="R35" s="76">
        <v>2933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38948</v>
      </c>
      <c r="E36" s="76">
        <f>+SUM(G36,+H36)</f>
        <v>6693</v>
      </c>
      <c r="F36" s="96">
        <f>IF(D36&gt;0,E36/D36*100,"-")</f>
        <v>17.184451062955734</v>
      </c>
      <c r="G36" s="76">
        <v>6693</v>
      </c>
      <c r="H36" s="76">
        <v>0</v>
      </c>
      <c r="I36" s="76">
        <f>+SUM(K36,+M36,+O36)</f>
        <v>32255</v>
      </c>
      <c r="J36" s="96">
        <f>IF($D36&gt;0,I36/$D36*100,"-")</f>
        <v>82.81554893704426</v>
      </c>
      <c r="K36" s="76">
        <v>4015</v>
      </c>
      <c r="L36" s="96">
        <f>IF($D36&gt;0,K36/$D36*100,"-")</f>
        <v>10.308616617027832</v>
      </c>
      <c r="M36" s="76">
        <v>0</v>
      </c>
      <c r="N36" s="96">
        <f>IF($D36&gt;0,M36/$D36*100,"-")</f>
        <v>0</v>
      </c>
      <c r="O36" s="76">
        <v>28240</v>
      </c>
      <c r="P36" s="76">
        <v>10329</v>
      </c>
      <c r="Q36" s="96">
        <f>IF($D36&gt;0,O36/$D36*100,"-")</f>
        <v>72.50693232001643</v>
      </c>
      <c r="R36" s="76">
        <v>1028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51642</v>
      </c>
      <c r="E37" s="76">
        <f>+SUM(G37,+H37)</f>
        <v>6850</v>
      </c>
      <c r="F37" s="96">
        <f>IF(D37&gt;0,E37/D37*100,"-")</f>
        <v>13.26439719608071</v>
      </c>
      <c r="G37" s="76">
        <v>6850</v>
      </c>
      <c r="H37" s="76">
        <v>0</v>
      </c>
      <c r="I37" s="76">
        <f>+SUM(K37,+M37,+O37)</f>
        <v>44792</v>
      </c>
      <c r="J37" s="96">
        <f>IF($D37&gt;0,I37/$D37*100,"-")</f>
        <v>86.73560280391929</v>
      </c>
      <c r="K37" s="76">
        <v>0</v>
      </c>
      <c r="L37" s="96">
        <f>IF($D37&gt;0,K37/$D37*100,"-")</f>
        <v>0</v>
      </c>
      <c r="M37" s="76">
        <v>0</v>
      </c>
      <c r="N37" s="96">
        <f>IF($D37&gt;0,M37/$D37*100,"-")</f>
        <v>0</v>
      </c>
      <c r="O37" s="76">
        <v>44792</v>
      </c>
      <c r="P37" s="76">
        <v>16385</v>
      </c>
      <c r="Q37" s="96">
        <f>IF($D37&gt;0,O37/$D37*100,"-")</f>
        <v>86.73560280391929</v>
      </c>
      <c r="R37" s="76">
        <v>2142</v>
      </c>
      <c r="S37" s="70"/>
      <c r="T37" s="70"/>
      <c r="U37" s="70"/>
      <c r="V37" s="70" t="s">
        <v>90</v>
      </c>
      <c r="W37" s="70"/>
      <c r="X37" s="70"/>
      <c r="Y37" s="70"/>
      <c r="Z37" s="70" t="s">
        <v>90</v>
      </c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44411</v>
      </c>
      <c r="E38" s="76">
        <f>+SUM(G38,+H38)</f>
        <v>8282</v>
      </c>
      <c r="F38" s="96">
        <f>IF(D38&gt;0,E38/D38*100,"-")</f>
        <v>18.648533021098377</v>
      </c>
      <c r="G38" s="76">
        <v>8282</v>
      </c>
      <c r="H38" s="76">
        <v>0</v>
      </c>
      <c r="I38" s="76">
        <f>+SUM(K38,+M38,+O38)</f>
        <v>36129</v>
      </c>
      <c r="J38" s="96">
        <f>IF($D38&gt;0,I38/$D38*100,"-")</f>
        <v>81.35146697890163</v>
      </c>
      <c r="K38" s="76">
        <v>21156</v>
      </c>
      <c r="L38" s="96">
        <f>IF($D38&gt;0,K38/$D38*100,"-")</f>
        <v>47.636846727162194</v>
      </c>
      <c r="M38" s="76">
        <v>1688</v>
      </c>
      <c r="N38" s="96">
        <f>IF($D38&gt;0,M38/$D38*100,"-")</f>
        <v>3.8008601472608134</v>
      </c>
      <c r="O38" s="76">
        <v>13285</v>
      </c>
      <c r="P38" s="76">
        <v>5106</v>
      </c>
      <c r="Q38" s="96">
        <f>IF($D38&gt;0,O38/$D38*100,"-")</f>
        <v>29.91376010447862</v>
      </c>
      <c r="R38" s="76">
        <v>394</v>
      </c>
      <c r="S38" s="70"/>
      <c r="T38" s="70"/>
      <c r="U38" s="70"/>
      <c r="V38" s="70" t="s">
        <v>90</v>
      </c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53001</v>
      </c>
      <c r="E39" s="76">
        <f>+SUM(G39,+H39)</f>
        <v>4240</v>
      </c>
      <c r="F39" s="96">
        <f>IF(D39&gt;0,E39/D39*100,"-")</f>
        <v>7.999849059451708</v>
      </c>
      <c r="G39" s="76">
        <v>4240</v>
      </c>
      <c r="H39" s="76">
        <v>0</v>
      </c>
      <c r="I39" s="76">
        <f>+SUM(K39,+M39,+O39)</f>
        <v>48761</v>
      </c>
      <c r="J39" s="96">
        <f>IF($D39&gt;0,I39/$D39*100,"-")</f>
        <v>92.00015094054828</v>
      </c>
      <c r="K39" s="76">
        <v>17454</v>
      </c>
      <c r="L39" s="96">
        <f>IF($D39&gt;0,K39/$D39*100,"-")</f>
        <v>32.9314541235071</v>
      </c>
      <c r="M39" s="76">
        <v>0</v>
      </c>
      <c r="N39" s="96">
        <f>IF($D39&gt;0,M39/$D39*100,"-")</f>
        <v>0</v>
      </c>
      <c r="O39" s="76">
        <v>31307</v>
      </c>
      <c r="P39" s="76">
        <v>20881</v>
      </c>
      <c r="Q39" s="96">
        <f>IF($D39&gt;0,O39/$D39*100,"-")</f>
        <v>59.068696817041186</v>
      </c>
      <c r="R39" s="76">
        <v>1342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35090</v>
      </c>
      <c r="E40" s="76">
        <f>+SUM(G40,+H40)</f>
        <v>8627</v>
      </c>
      <c r="F40" s="96">
        <f>IF(D40&gt;0,E40/D40*100,"-")</f>
        <v>24.585351952123112</v>
      </c>
      <c r="G40" s="76">
        <v>8627</v>
      </c>
      <c r="H40" s="76">
        <v>0</v>
      </c>
      <c r="I40" s="76">
        <f>+SUM(K40,+M40,+O40)</f>
        <v>26463</v>
      </c>
      <c r="J40" s="96">
        <f>IF($D40&gt;0,I40/$D40*100,"-")</f>
        <v>75.41464804787688</v>
      </c>
      <c r="K40" s="76">
        <v>6192</v>
      </c>
      <c r="L40" s="96">
        <f>IF($D40&gt;0,K40/$D40*100,"-")</f>
        <v>17.646053006554574</v>
      </c>
      <c r="M40" s="76">
        <v>0</v>
      </c>
      <c r="N40" s="96">
        <f>IF($D40&gt;0,M40/$D40*100,"-")</f>
        <v>0</v>
      </c>
      <c r="O40" s="76">
        <v>20271</v>
      </c>
      <c r="P40" s="76">
        <v>11718</v>
      </c>
      <c r="Q40" s="96">
        <f>IF($D40&gt;0,O40/$D40*100,"-")</f>
        <v>57.768595041322314</v>
      </c>
      <c r="R40" s="76">
        <v>471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18409</v>
      </c>
      <c r="E41" s="76">
        <f>+SUM(G41,+H41)</f>
        <v>4486</v>
      </c>
      <c r="F41" s="96">
        <f>IF(D41&gt;0,E41/D41*100,"-")</f>
        <v>24.36851540007605</v>
      </c>
      <c r="G41" s="76">
        <v>4486</v>
      </c>
      <c r="H41" s="76">
        <v>0</v>
      </c>
      <c r="I41" s="76">
        <f>+SUM(K41,+M41,+O41)</f>
        <v>13923</v>
      </c>
      <c r="J41" s="96">
        <f>IF($D41&gt;0,I41/$D41*100,"-")</f>
        <v>75.63148459992395</v>
      </c>
      <c r="K41" s="76">
        <v>3652</v>
      </c>
      <c r="L41" s="96">
        <f>IF($D41&gt;0,K41/$D41*100,"-")</f>
        <v>19.83812265739584</v>
      </c>
      <c r="M41" s="76">
        <v>1906</v>
      </c>
      <c r="N41" s="96">
        <f>IF($D41&gt;0,M41/$D41*100,"-")</f>
        <v>10.353631375957411</v>
      </c>
      <c r="O41" s="76">
        <v>8365</v>
      </c>
      <c r="P41" s="76">
        <v>2378</v>
      </c>
      <c r="Q41" s="96">
        <f>IF($D41&gt;0,O41/$D41*100,"-")</f>
        <v>45.4397305665707</v>
      </c>
      <c r="R41" s="76">
        <v>1046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22571</v>
      </c>
      <c r="E42" s="76">
        <f>+SUM(G42,+H42)</f>
        <v>4925</v>
      </c>
      <c r="F42" s="96">
        <f>IF(D42&gt;0,E42/D42*100,"-")</f>
        <v>21.820034557618182</v>
      </c>
      <c r="G42" s="76">
        <v>4828</v>
      </c>
      <c r="H42" s="76">
        <v>97</v>
      </c>
      <c r="I42" s="76">
        <f>+SUM(K42,+M42,+O42)</f>
        <v>17646</v>
      </c>
      <c r="J42" s="96">
        <f>IF($D42&gt;0,I42/$D42*100,"-")</f>
        <v>78.17996544238181</v>
      </c>
      <c r="K42" s="76">
        <v>6006</v>
      </c>
      <c r="L42" s="96">
        <f>IF($D42&gt;0,K42/$D42*100,"-")</f>
        <v>26.609366000620266</v>
      </c>
      <c r="M42" s="76">
        <v>243</v>
      </c>
      <c r="N42" s="96">
        <f>IF($D42&gt;0,M42/$D42*100,"-")</f>
        <v>1.0766027203048159</v>
      </c>
      <c r="O42" s="76">
        <v>11397</v>
      </c>
      <c r="P42" s="76">
        <v>4103</v>
      </c>
      <c r="Q42" s="96">
        <f>IF($D42&gt;0,O42/$D42*100,"-")</f>
        <v>50.49399672145674</v>
      </c>
      <c r="R42" s="76">
        <v>94</v>
      </c>
      <c r="S42" s="70"/>
      <c r="T42" s="70"/>
      <c r="U42" s="70"/>
      <c r="V42" s="70" t="s">
        <v>90</v>
      </c>
      <c r="W42" s="70"/>
      <c r="X42" s="70"/>
      <c r="Y42" s="70"/>
      <c r="Z42" s="70" t="s">
        <v>90</v>
      </c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37214</v>
      </c>
      <c r="E43" s="76">
        <f>+SUM(G43,+H43)</f>
        <v>4528</v>
      </c>
      <c r="F43" s="96">
        <f>IF(D43&gt;0,E43/D43*100,"-")</f>
        <v>12.167463857687967</v>
      </c>
      <c r="G43" s="76">
        <v>4528</v>
      </c>
      <c r="H43" s="76">
        <v>0</v>
      </c>
      <c r="I43" s="76">
        <f>+SUM(K43,+M43,+O43)</f>
        <v>32686</v>
      </c>
      <c r="J43" s="96">
        <f>IF($D43&gt;0,I43/$D43*100,"-")</f>
        <v>87.83253614231204</v>
      </c>
      <c r="K43" s="76">
        <v>30767</v>
      </c>
      <c r="L43" s="96">
        <f>IF($D43&gt;0,K43/$D43*100,"-")</f>
        <v>82.67587467082281</v>
      </c>
      <c r="M43" s="76">
        <v>0</v>
      </c>
      <c r="N43" s="96">
        <f>IF($D43&gt;0,M43/$D43*100,"-")</f>
        <v>0</v>
      </c>
      <c r="O43" s="76">
        <v>1919</v>
      </c>
      <c r="P43" s="76">
        <v>1819</v>
      </c>
      <c r="Q43" s="96">
        <f>IF($D43&gt;0,O43/$D43*100,"-")</f>
        <v>5.156661471489224</v>
      </c>
      <c r="R43" s="76">
        <v>305</v>
      </c>
      <c r="S43" s="70" t="s">
        <v>90</v>
      </c>
      <c r="T43" s="70"/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21060</v>
      </c>
      <c r="E44" s="76">
        <f>+SUM(G44,+H44)</f>
        <v>5980</v>
      </c>
      <c r="F44" s="96">
        <f>IF(D44&gt;0,E44/D44*100,"-")</f>
        <v>28.39506172839506</v>
      </c>
      <c r="G44" s="76">
        <v>5485</v>
      </c>
      <c r="H44" s="76">
        <v>495</v>
      </c>
      <c r="I44" s="76">
        <f>+SUM(K44,+M44,+O44)</f>
        <v>15080</v>
      </c>
      <c r="J44" s="96">
        <f>IF($D44&gt;0,I44/$D44*100,"-")</f>
        <v>71.60493827160494</v>
      </c>
      <c r="K44" s="76">
        <v>0</v>
      </c>
      <c r="L44" s="96">
        <f>IF($D44&gt;0,K44/$D44*100,"-")</f>
        <v>0</v>
      </c>
      <c r="M44" s="76">
        <v>0</v>
      </c>
      <c r="N44" s="96">
        <f>IF($D44&gt;0,M44/$D44*100,"-")</f>
        <v>0</v>
      </c>
      <c r="O44" s="76">
        <v>15080</v>
      </c>
      <c r="P44" s="76">
        <v>7371</v>
      </c>
      <c r="Q44" s="96">
        <f>IF($D44&gt;0,O44/$D44*100,"-")</f>
        <v>71.60493827160494</v>
      </c>
      <c r="R44" s="76">
        <v>99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17815</v>
      </c>
      <c r="E45" s="76">
        <f>+SUM(G45,+H45)</f>
        <v>400</v>
      </c>
      <c r="F45" s="96">
        <f>IF(D45&gt;0,E45/D45*100,"-")</f>
        <v>2.245298905416784</v>
      </c>
      <c r="G45" s="76">
        <v>400</v>
      </c>
      <c r="H45" s="76">
        <v>0</v>
      </c>
      <c r="I45" s="76">
        <f>+SUM(K45,+M45,+O45)</f>
        <v>17415</v>
      </c>
      <c r="J45" s="96">
        <f>IF($D45&gt;0,I45/$D45*100,"-")</f>
        <v>97.75470109458323</v>
      </c>
      <c r="K45" s="76">
        <v>2834</v>
      </c>
      <c r="L45" s="96">
        <f>IF($D45&gt;0,K45/$D45*100,"-")</f>
        <v>15.907942744877912</v>
      </c>
      <c r="M45" s="76">
        <v>0</v>
      </c>
      <c r="N45" s="96">
        <f>IF($D45&gt;0,M45/$D45*100,"-")</f>
        <v>0</v>
      </c>
      <c r="O45" s="76">
        <v>14581</v>
      </c>
      <c r="P45" s="76">
        <v>7072</v>
      </c>
      <c r="Q45" s="96">
        <f>IF($D45&gt;0,O45/$D45*100,"-")</f>
        <v>81.84675834970531</v>
      </c>
      <c r="R45" s="76">
        <v>321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46813</v>
      </c>
      <c r="E46" s="76">
        <f>+SUM(G46,+H46)</f>
        <v>7284</v>
      </c>
      <c r="F46" s="96">
        <f>IF(D46&gt;0,E46/D46*100,"-")</f>
        <v>15.559780402879541</v>
      </c>
      <c r="G46" s="76">
        <v>7284</v>
      </c>
      <c r="H46" s="76">
        <v>0</v>
      </c>
      <c r="I46" s="76">
        <f>+SUM(K46,+M46,+O46)</f>
        <v>39529</v>
      </c>
      <c r="J46" s="96">
        <f>IF($D46&gt;0,I46/$D46*100,"-")</f>
        <v>84.44021959712046</v>
      </c>
      <c r="K46" s="76">
        <v>27508</v>
      </c>
      <c r="L46" s="96">
        <f>IF($D46&gt;0,K46/$D46*100,"-")</f>
        <v>58.76145515134685</v>
      </c>
      <c r="M46" s="76">
        <v>0</v>
      </c>
      <c r="N46" s="96">
        <f>IF($D46&gt;0,M46/$D46*100,"-")</f>
        <v>0</v>
      </c>
      <c r="O46" s="76">
        <v>12021</v>
      </c>
      <c r="P46" s="76">
        <v>7128</v>
      </c>
      <c r="Q46" s="96">
        <f>IF($D46&gt;0,O46/$D46*100,"-")</f>
        <v>25.67876444577361</v>
      </c>
      <c r="R46" s="76">
        <v>788</v>
      </c>
      <c r="S46" s="70"/>
      <c r="T46" s="70"/>
      <c r="U46" s="70"/>
      <c r="V46" s="70" t="s">
        <v>90</v>
      </c>
      <c r="W46" s="70"/>
      <c r="X46" s="70"/>
      <c r="Y46" s="70"/>
      <c r="Z46" s="70" t="s">
        <v>90</v>
      </c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10667</v>
      </c>
      <c r="E47" s="76">
        <f>+SUM(G47,+H47)</f>
        <v>3270</v>
      </c>
      <c r="F47" s="96">
        <f>IF(D47&gt;0,E47/D47*100,"-")</f>
        <v>30.655292022124307</v>
      </c>
      <c r="G47" s="76">
        <v>3270</v>
      </c>
      <c r="H47" s="76">
        <v>0</v>
      </c>
      <c r="I47" s="76">
        <f>+SUM(K47,+M47,+O47)</f>
        <v>7397</v>
      </c>
      <c r="J47" s="96">
        <f>IF($D47&gt;0,I47/$D47*100,"-")</f>
        <v>69.34470797787569</v>
      </c>
      <c r="K47" s="76">
        <v>1740</v>
      </c>
      <c r="L47" s="96">
        <f>IF($D47&gt;0,K47/$D47*100,"-")</f>
        <v>16.311990250304678</v>
      </c>
      <c r="M47" s="76">
        <v>0</v>
      </c>
      <c r="N47" s="96">
        <f>IF($D47&gt;0,M47/$D47*100,"-")</f>
        <v>0</v>
      </c>
      <c r="O47" s="76">
        <v>5657</v>
      </c>
      <c r="P47" s="76">
        <v>2648</v>
      </c>
      <c r="Q47" s="96">
        <f>IF($D47&gt;0,O47/$D47*100,"-")</f>
        <v>53.03271772757101</v>
      </c>
      <c r="R47" s="76">
        <v>121</v>
      </c>
      <c r="S47" s="70" t="s">
        <v>90</v>
      </c>
      <c r="T47" s="70"/>
      <c r="U47" s="70"/>
      <c r="V47" s="70"/>
      <c r="W47" s="70" t="s">
        <v>90</v>
      </c>
      <c r="X47" s="70"/>
      <c r="Y47" s="70"/>
      <c r="Z47" s="70"/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23423</v>
      </c>
      <c r="E48" s="76">
        <f>+SUM(G48,+H48)</f>
        <v>2803</v>
      </c>
      <c r="F48" s="96">
        <f>IF(D48&gt;0,E48/D48*100,"-")</f>
        <v>11.966870170345386</v>
      </c>
      <c r="G48" s="76">
        <v>2803</v>
      </c>
      <c r="H48" s="76">
        <v>0</v>
      </c>
      <c r="I48" s="76">
        <f>+SUM(K48,+M48,+O48)</f>
        <v>20620</v>
      </c>
      <c r="J48" s="96">
        <f>IF($D48&gt;0,I48/$D48*100,"-")</f>
        <v>88.03312982965461</v>
      </c>
      <c r="K48" s="76">
        <v>759</v>
      </c>
      <c r="L48" s="96">
        <f>IF($D48&gt;0,K48/$D48*100,"-")</f>
        <v>3.240404730393203</v>
      </c>
      <c r="M48" s="76">
        <v>0</v>
      </c>
      <c r="N48" s="96">
        <f>IF($D48&gt;0,M48/$D48*100,"-")</f>
        <v>0</v>
      </c>
      <c r="O48" s="76">
        <v>19861</v>
      </c>
      <c r="P48" s="76">
        <v>8817</v>
      </c>
      <c r="Q48" s="96">
        <f>IF($D48&gt;0,O48/$D48*100,"-")</f>
        <v>84.79272509926142</v>
      </c>
      <c r="R48" s="76">
        <v>916</v>
      </c>
      <c r="S48" s="70" t="s">
        <v>90</v>
      </c>
      <c r="T48" s="70"/>
      <c r="U48" s="70"/>
      <c r="V48" s="70"/>
      <c r="W48" s="70" t="s">
        <v>90</v>
      </c>
      <c r="X48" s="70"/>
      <c r="Y48" s="70"/>
      <c r="Z48" s="70"/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9619</v>
      </c>
      <c r="E49" s="76">
        <f>+SUM(G49,+H49)</f>
        <v>408</v>
      </c>
      <c r="F49" s="96">
        <f>IF(D49&gt;0,E49/D49*100,"-")</f>
        <v>4.241605156461171</v>
      </c>
      <c r="G49" s="76">
        <v>408</v>
      </c>
      <c r="H49" s="76">
        <v>0</v>
      </c>
      <c r="I49" s="76">
        <f>+SUM(K49,+M49,+O49)</f>
        <v>9211</v>
      </c>
      <c r="J49" s="96">
        <f>IF($D49&gt;0,I49/$D49*100,"-")</f>
        <v>95.75839484353882</v>
      </c>
      <c r="K49" s="76">
        <v>4860</v>
      </c>
      <c r="L49" s="96">
        <f>IF($D49&gt;0,K49/$D49*100,"-")</f>
        <v>50.52500259902277</v>
      </c>
      <c r="M49" s="76">
        <v>0</v>
      </c>
      <c r="N49" s="96">
        <f>IF($D49&gt;0,M49/$D49*100,"-")</f>
        <v>0</v>
      </c>
      <c r="O49" s="76">
        <v>4351</v>
      </c>
      <c r="P49" s="76">
        <v>2844</v>
      </c>
      <c r="Q49" s="96">
        <f>IF($D49&gt;0,O49/$D49*100,"-")</f>
        <v>45.23339224451606</v>
      </c>
      <c r="R49" s="76">
        <v>108</v>
      </c>
      <c r="S49" s="70"/>
      <c r="T49" s="70"/>
      <c r="U49" s="70"/>
      <c r="V49" s="70" t="s">
        <v>90</v>
      </c>
      <c r="W49" s="70"/>
      <c r="X49" s="70"/>
      <c r="Y49" s="70"/>
      <c r="Z49" s="70" t="s">
        <v>90</v>
      </c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26272</v>
      </c>
      <c r="E50" s="76">
        <f>+SUM(G50,+H50)</f>
        <v>5423</v>
      </c>
      <c r="F50" s="96">
        <f>IF(D50&gt;0,E50/D50*100,"-")</f>
        <v>20.641747868453105</v>
      </c>
      <c r="G50" s="76">
        <v>5423</v>
      </c>
      <c r="H50" s="76">
        <v>0</v>
      </c>
      <c r="I50" s="76">
        <f>+SUM(K50,+M50,+O50)</f>
        <v>20849</v>
      </c>
      <c r="J50" s="96">
        <f>IF($D50&gt;0,I50/$D50*100,"-")</f>
        <v>79.35825213154689</v>
      </c>
      <c r="K50" s="76">
        <v>8242</v>
      </c>
      <c r="L50" s="96">
        <f>IF($D50&gt;0,K50/$D50*100,"-")</f>
        <v>31.37180267965895</v>
      </c>
      <c r="M50" s="76">
        <v>0</v>
      </c>
      <c r="N50" s="96">
        <f>IF($D50&gt;0,M50/$D50*100,"-")</f>
        <v>0</v>
      </c>
      <c r="O50" s="76">
        <v>12607</v>
      </c>
      <c r="P50" s="76">
        <v>6364</v>
      </c>
      <c r="Q50" s="96">
        <f>IF($D50&gt;0,O50/$D50*100,"-")</f>
        <v>47.98644945188794</v>
      </c>
      <c r="R50" s="76">
        <v>697</v>
      </c>
      <c r="S50" s="70" t="s">
        <v>90</v>
      </c>
      <c r="T50" s="70"/>
      <c r="U50" s="70"/>
      <c r="V50" s="70"/>
      <c r="W50" s="70" t="s">
        <v>90</v>
      </c>
      <c r="X50" s="70"/>
      <c r="Y50" s="70"/>
      <c r="Z50" s="70"/>
    </row>
    <row r="51" spans="1:26" s="61" customFormat="1" ht="12" customHeight="1">
      <c r="A51" s="62" t="s">
        <v>85</v>
      </c>
      <c r="B51" s="63" t="s">
        <v>175</v>
      </c>
      <c r="C51" s="62" t="s">
        <v>176</v>
      </c>
      <c r="D51" s="76">
        <f>+SUM(E51,+I51)</f>
        <v>17935</v>
      </c>
      <c r="E51" s="76">
        <f>+SUM(G51,+H51)</f>
        <v>1027</v>
      </c>
      <c r="F51" s="96">
        <f>IF(D51&gt;0,E51/D51*100,"-")</f>
        <v>5.72623362141065</v>
      </c>
      <c r="G51" s="76">
        <v>1027</v>
      </c>
      <c r="H51" s="76">
        <v>0</v>
      </c>
      <c r="I51" s="76">
        <f>+SUM(K51,+M51,+O51)</f>
        <v>16908</v>
      </c>
      <c r="J51" s="96">
        <f>IF($D51&gt;0,I51/$D51*100,"-")</f>
        <v>94.27376637858936</v>
      </c>
      <c r="K51" s="76">
        <v>14293</v>
      </c>
      <c r="L51" s="96">
        <f>IF($D51&gt;0,K51/$D51*100,"-")</f>
        <v>79.69333705045999</v>
      </c>
      <c r="M51" s="76">
        <v>0</v>
      </c>
      <c r="N51" s="96">
        <f>IF($D51&gt;0,M51/$D51*100,"-")</f>
        <v>0</v>
      </c>
      <c r="O51" s="76">
        <v>2615</v>
      </c>
      <c r="P51" s="76">
        <v>1056</v>
      </c>
      <c r="Q51" s="96">
        <f>IF($D51&gt;0,O51/$D51*100,"-")</f>
        <v>14.580429328129357</v>
      </c>
      <c r="R51" s="76">
        <v>133</v>
      </c>
      <c r="S51" s="70" t="s">
        <v>90</v>
      </c>
      <c r="T51" s="70"/>
      <c r="U51" s="70"/>
      <c r="V51" s="70"/>
      <c r="W51" s="70" t="s">
        <v>90</v>
      </c>
      <c r="X51" s="70"/>
      <c r="Y51" s="70"/>
      <c r="Z51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177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178</v>
      </c>
      <c r="B2" s="136" t="s">
        <v>179</v>
      </c>
      <c r="C2" s="136" t="s">
        <v>180</v>
      </c>
      <c r="D2" s="183" t="s">
        <v>181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182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183</v>
      </c>
      <c r="AG2" s="143"/>
      <c r="AH2" s="143"/>
      <c r="AI2" s="144"/>
      <c r="AJ2" s="142" t="s">
        <v>184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185</v>
      </c>
      <c r="AU2" s="136"/>
      <c r="AV2" s="136"/>
      <c r="AW2" s="136"/>
      <c r="AX2" s="136"/>
      <c r="AY2" s="136"/>
      <c r="AZ2" s="142" t="s">
        <v>186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187</v>
      </c>
      <c r="E3" s="184" t="s">
        <v>188</v>
      </c>
      <c r="F3" s="143"/>
      <c r="G3" s="144"/>
      <c r="H3" s="185" t="s">
        <v>189</v>
      </c>
      <c r="I3" s="147"/>
      <c r="J3" s="148"/>
      <c r="K3" s="184" t="s">
        <v>190</v>
      </c>
      <c r="L3" s="147"/>
      <c r="M3" s="148"/>
      <c r="N3" s="89" t="s">
        <v>187</v>
      </c>
      <c r="O3" s="184" t="s">
        <v>191</v>
      </c>
      <c r="P3" s="145"/>
      <c r="Q3" s="145"/>
      <c r="R3" s="145"/>
      <c r="S3" s="145"/>
      <c r="T3" s="145"/>
      <c r="U3" s="146"/>
      <c r="V3" s="184" t="s">
        <v>192</v>
      </c>
      <c r="W3" s="145"/>
      <c r="X3" s="145"/>
      <c r="Y3" s="145"/>
      <c r="Z3" s="145"/>
      <c r="AA3" s="145"/>
      <c r="AB3" s="146"/>
      <c r="AC3" s="186" t="s">
        <v>193</v>
      </c>
      <c r="AD3" s="87"/>
      <c r="AE3" s="88"/>
      <c r="AF3" s="138" t="s">
        <v>187</v>
      </c>
      <c r="AG3" s="136" t="s">
        <v>195</v>
      </c>
      <c r="AH3" s="136" t="s">
        <v>197</v>
      </c>
      <c r="AI3" s="136" t="s">
        <v>198</v>
      </c>
      <c r="AJ3" s="137" t="s">
        <v>64</v>
      </c>
      <c r="AK3" s="136" t="s">
        <v>200</v>
      </c>
      <c r="AL3" s="136" t="s">
        <v>201</v>
      </c>
      <c r="AM3" s="136" t="s">
        <v>202</v>
      </c>
      <c r="AN3" s="136" t="s">
        <v>197</v>
      </c>
      <c r="AO3" s="136" t="s">
        <v>198</v>
      </c>
      <c r="AP3" s="136" t="s">
        <v>203</v>
      </c>
      <c r="AQ3" s="136" t="s">
        <v>204</v>
      </c>
      <c r="AR3" s="136" t="s">
        <v>205</v>
      </c>
      <c r="AS3" s="136" t="s">
        <v>206</v>
      </c>
      <c r="AT3" s="138" t="s">
        <v>64</v>
      </c>
      <c r="AU3" s="136" t="s">
        <v>200</v>
      </c>
      <c r="AV3" s="136" t="s">
        <v>201</v>
      </c>
      <c r="AW3" s="136" t="s">
        <v>202</v>
      </c>
      <c r="AX3" s="136" t="s">
        <v>197</v>
      </c>
      <c r="AY3" s="136" t="s">
        <v>198</v>
      </c>
      <c r="AZ3" s="138" t="s">
        <v>64</v>
      </c>
      <c r="BA3" s="136" t="s">
        <v>207</v>
      </c>
      <c r="BB3" s="136" t="s">
        <v>197</v>
      </c>
      <c r="BC3" s="136" t="s">
        <v>198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208</v>
      </c>
      <c r="G4" s="120" t="s">
        <v>209</v>
      </c>
      <c r="H4" s="89" t="s">
        <v>64</v>
      </c>
      <c r="I4" s="120" t="s">
        <v>208</v>
      </c>
      <c r="J4" s="120" t="s">
        <v>209</v>
      </c>
      <c r="K4" s="89" t="s">
        <v>64</v>
      </c>
      <c r="L4" s="120" t="s">
        <v>208</v>
      </c>
      <c r="M4" s="120" t="s">
        <v>209</v>
      </c>
      <c r="N4" s="89"/>
      <c r="O4" s="89" t="s">
        <v>64</v>
      </c>
      <c r="P4" s="120" t="s">
        <v>207</v>
      </c>
      <c r="Q4" s="120" t="s">
        <v>197</v>
      </c>
      <c r="R4" s="120" t="s">
        <v>198</v>
      </c>
      <c r="S4" s="120" t="s">
        <v>211</v>
      </c>
      <c r="T4" s="120" t="s">
        <v>213</v>
      </c>
      <c r="U4" s="120" t="s">
        <v>215</v>
      </c>
      <c r="V4" s="89" t="s">
        <v>64</v>
      </c>
      <c r="W4" s="120" t="s">
        <v>207</v>
      </c>
      <c r="X4" s="120" t="s">
        <v>197</v>
      </c>
      <c r="Y4" s="120" t="s">
        <v>198</v>
      </c>
      <c r="Z4" s="120" t="s">
        <v>211</v>
      </c>
      <c r="AA4" s="120" t="s">
        <v>213</v>
      </c>
      <c r="AB4" s="120" t="s">
        <v>215</v>
      </c>
      <c r="AC4" s="89" t="s">
        <v>64</v>
      </c>
      <c r="AD4" s="120" t="s">
        <v>208</v>
      </c>
      <c r="AE4" s="120" t="s">
        <v>209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216</v>
      </c>
      <c r="E6" s="94" t="s">
        <v>216</v>
      </c>
      <c r="F6" s="94" t="s">
        <v>216</v>
      </c>
      <c r="G6" s="94" t="s">
        <v>216</v>
      </c>
      <c r="H6" s="94" t="s">
        <v>216</v>
      </c>
      <c r="I6" s="94" t="s">
        <v>216</v>
      </c>
      <c r="J6" s="94" t="s">
        <v>216</v>
      </c>
      <c r="K6" s="94" t="s">
        <v>216</v>
      </c>
      <c r="L6" s="94" t="s">
        <v>216</v>
      </c>
      <c r="M6" s="94" t="s">
        <v>216</v>
      </c>
      <c r="N6" s="94" t="s">
        <v>216</v>
      </c>
      <c r="O6" s="94" t="s">
        <v>216</v>
      </c>
      <c r="P6" s="94" t="s">
        <v>216</v>
      </c>
      <c r="Q6" s="94" t="s">
        <v>216</v>
      </c>
      <c r="R6" s="94" t="s">
        <v>216</v>
      </c>
      <c r="S6" s="94" t="s">
        <v>216</v>
      </c>
      <c r="T6" s="94" t="s">
        <v>216</v>
      </c>
      <c r="U6" s="94" t="s">
        <v>216</v>
      </c>
      <c r="V6" s="94" t="s">
        <v>216</v>
      </c>
      <c r="W6" s="94" t="s">
        <v>216</v>
      </c>
      <c r="X6" s="94" t="s">
        <v>216</v>
      </c>
      <c r="Y6" s="94" t="s">
        <v>216</v>
      </c>
      <c r="Z6" s="94" t="s">
        <v>216</v>
      </c>
      <c r="AA6" s="94" t="s">
        <v>216</v>
      </c>
      <c r="AB6" s="94" t="s">
        <v>216</v>
      </c>
      <c r="AC6" s="94" t="s">
        <v>216</v>
      </c>
      <c r="AD6" s="94" t="s">
        <v>216</v>
      </c>
      <c r="AE6" s="94" t="s">
        <v>216</v>
      </c>
      <c r="AF6" s="95" t="s">
        <v>217</v>
      </c>
      <c r="AG6" s="95" t="s">
        <v>217</v>
      </c>
      <c r="AH6" s="95" t="s">
        <v>217</v>
      </c>
      <c r="AI6" s="95" t="s">
        <v>217</v>
      </c>
      <c r="AJ6" s="95" t="s">
        <v>217</v>
      </c>
      <c r="AK6" s="95" t="s">
        <v>217</v>
      </c>
      <c r="AL6" s="95" t="s">
        <v>217</v>
      </c>
      <c r="AM6" s="95" t="s">
        <v>217</v>
      </c>
      <c r="AN6" s="95" t="s">
        <v>217</v>
      </c>
      <c r="AO6" s="95" t="s">
        <v>217</v>
      </c>
      <c r="AP6" s="95" t="s">
        <v>217</v>
      </c>
      <c r="AQ6" s="95" t="s">
        <v>217</v>
      </c>
      <c r="AR6" s="95" t="s">
        <v>217</v>
      </c>
      <c r="AS6" s="95" t="s">
        <v>217</v>
      </c>
      <c r="AT6" s="95" t="s">
        <v>217</v>
      </c>
      <c r="AU6" s="95" t="s">
        <v>217</v>
      </c>
      <c r="AV6" s="95" t="s">
        <v>217</v>
      </c>
      <c r="AW6" s="95" t="s">
        <v>217</v>
      </c>
      <c r="AX6" s="95" t="s">
        <v>217</v>
      </c>
      <c r="AY6" s="95" t="s">
        <v>217</v>
      </c>
      <c r="AZ6" s="95" t="s">
        <v>217</v>
      </c>
      <c r="BA6" s="95" t="s">
        <v>217</v>
      </c>
      <c r="BB6" s="95" t="s">
        <v>217</v>
      </c>
      <c r="BC6" s="95" t="s">
        <v>217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SUM(D8:D51)</f>
        <v>683267</v>
      </c>
      <c r="E7" s="81">
        <f>SUM(E8:E51)</f>
        <v>9650</v>
      </c>
      <c r="F7" s="81">
        <f>SUM(F8:F51)</f>
        <v>3852</v>
      </c>
      <c r="G7" s="81">
        <f>SUM(G8:G51)</f>
        <v>5798</v>
      </c>
      <c r="H7" s="81">
        <f>SUM(H8:H51)</f>
        <v>47700</v>
      </c>
      <c r="I7" s="81">
        <f>SUM(I8:I51)</f>
        <v>47349</v>
      </c>
      <c r="J7" s="81">
        <f>SUM(J8:J51)</f>
        <v>351</v>
      </c>
      <c r="K7" s="81">
        <f>SUM(K8:K51)</f>
        <v>625917</v>
      </c>
      <c r="L7" s="81">
        <f>SUM(L8:L51)</f>
        <v>133423</v>
      </c>
      <c r="M7" s="81">
        <f>SUM(M8:M51)</f>
        <v>492494</v>
      </c>
      <c r="N7" s="81">
        <f>SUM(N8:N51)</f>
        <v>683709</v>
      </c>
      <c r="O7" s="81">
        <f>SUM(O8:O51)</f>
        <v>184624</v>
      </c>
      <c r="P7" s="81">
        <f>SUM(P8:P51)</f>
        <v>184624</v>
      </c>
      <c r="Q7" s="81">
        <f>SUM(Q8:Q51)</f>
        <v>0</v>
      </c>
      <c r="R7" s="81">
        <f>SUM(R8:R51)</f>
        <v>0</v>
      </c>
      <c r="S7" s="81">
        <f>SUM(S8:S51)</f>
        <v>0</v>
      </c>
      <c r="T7" s="81">
        <f>SUM(T8:T51)</f>
        <v>0</v>
      </c>
      <c r="U7" s="81">
        <f>SUM(U8:U51)</f>
        <v>0</v>
      </c>
      <c r="V7" s="81">
        <f>SUM(V8:V51)</f>
        <v>498643</v>
      </c>
      <c r="W7" s="81">
        <f>SUM(W8:W51)</f>
        <v>492445</v>
      </c>
      <c r="X7" s="81">
        <f>SUM(X8:X51)</f>
        <v>351</v>
      </c>
      <c r="Y7" s="81">
        <f>SUM(Y8:Y51)</f>
        <v>0</v>
      </c>
      <c r="Z7" s="81">
        <f>SUM(Z8:Z51)</f>
        <v>5847</v>
      </c>
      <c r="AA7" s="81">
        <f>SUM(AA8:AA51)</f>
        <v>0</v>
      </c>
      <c r="AB7" s="81">
        <f>SUM(AB8:AB51)</f>
        <v>0</v>
      </c>
      <c r="AC7" s="81">
        <f>SUM(AC8:AC51)</f>
        <v>442</v>
      </c>
      <c r="AD7" s="81">
        <f>SUM(AD8:AD51)</f>
        <v>442</v>
      </c>
      <c r="AE7" s="81">
        <f>SUM(AE8:AE51)</f>
        <v>0</v>
      </c>
      <c r="AF7" s="81">
        <f>SUM(AF8:AF51)</f>
        <v>9051</v>
      </c>
      <c r="AG7" s="81">
        <f>SUM(AG8:AG51)</f>
        <v>9051</v>
      </c>
      <c r="AH7" s="81">
        <f>SUM(AH8:AH51)</f>
        <v>0</v>
      </c>
      <c r="AI7" s="81">
        <f>SUM(AI8:AI51)</f>
        <v>0</v>
      </c>
      <c r="AJ7" s="81">
        <f>SUM(AJ8:AJ51)</f>
        <v>14078</v>
      </c>
      <c r="AK7" s="81">
        <f>SUM(AK8:AK51)</f>
        <v>4413</v>
      </c>
      <c r="AL7" s="81">
        <f>SUM(AL8:AL51)</f>
        <v>1130</v>
      </c>
      <c r="AM7" s="81">
        <f>SUM(AM8:AM51)</f>
        <v>3823</v>
      </c>
      <c r="AN7" s="81">
        <f>SUM(AN8:AN51)</f>
        <v>2538</v>
      </c>
      <c r="AO7" s="81">
        <f>SUM(AO8:AO51)</f>
        <v>0</v>
      </c>
      <c r="AP7" s="81">
        <f>SUM(AP8:AP51)</f>
        <v>0</v>
      </c>
      <c r="AQ7" s="81">
        <f>SUM(AQ8:AQ51)</f>
        <v>0</v>
      </c>
      <c r="AR7" s="81">
        <f>SUM(AR8:AR51)</f>
        <v>219</v>
      </c>
      <c r="AS7" s="81">
        <f>SUM(AS8:AS51)</f>
        <v>1955</v>
      </c>
      <c r="AT7" s="81">
        <f>SUM(AT8:AT51)</f>
        <v>920</v>
      </c>
      <c r="AU7" s="81">
        <f>SUM(AU8:AU51)</f>
        <v>516</v>
      </c>
      <c r="AV7" s="81">
        <f>SUM(AV8:AV51)</f>
        <v>0</v>
      </c>
      <c r="AW7" s="81">
        <f>SUM(AW8:AW51)</f>
        <v>404</v>
      </c>
      <c r="AX7" s="81">
        <f>SUM(AX8:AX51)</f>
        <v>0</v>
      </c>
      <c r="AY7" s="81">
        <f>SUM(AY8:AY51)</f>
        <v>0</v>
      </c>
      <c r="AZ7" s="81">
        <f>SUM(AZ8:AZ51)</f>
        <v>2476</v>
      </c>
      <c r="BA7" s="81">
        <f>SUM(BA8:BA51)</f>
        <v>2286</v>
      </c>
      <c r="BB7" s="81">
        <f>SUM(BB8:BB51)</f>
        <v>190</v>
      </c>
      <c r="BC7" s="81">
        <f>SUM(BC8:BC51)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54108</v>
      </c>
      <c r="E8" s="75">
        <f>SUM(F8:G8)</f>
        <v>0</v>
      </c>
      <c r="F8" s="75">
        <v>0</v>
      </c>
      <c r="G8" s="75">
        <v>0</v>
      </c>
      <c r="H8" s="75">
        <f>SUM(I8:J8)</f>
        <v>11417</v>
      </c>
      <c r="I8" s="75">
        <v>11417</v>
      </c>
      <c r="J8" s="75">
        <v>0</v>
      </c>
      <c r="K8" s="75">
        <f>SUM(L8:M8)</f>
        <v>42691</v>
      </c>
      <c r="L8" s="75">
        <v>3136</v>
      </c>
      <c r="M8" s="75">
        <v>39555</v>
      </c>
      <c r="N8" s="75">
        <f>SUM(O8,+V8,+AC8)</f>
        <v>54108</v>
      </c>
      <c r="O8" s="75">
        <f>SUM(P8:U8)</f>
        <v>14553</v>
      </c>
      <c r="P8" s="75">
        <v>14553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39555</v>
      </c>
      <c r="W8" s="75">
        <v>39555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2791</v>
      </c>
      <c r="AG8" s="75">
        <v>2791</v>
      </c>
      <c r="AH8" s="75">
        <v>0</v>
      </c>
      <c r="AI8" s="75">
        <v>0</v>
      </c>
      <c r="AJ8" s="75">
        <f>SUM(AK8:AS8)</f>
        <v>2839</v>
      </c>
      <c r="AK8" s="75">
        <v>58</v>
      </c>
      <c r="AL8" s="75">
        <v>0</v>
      </c>
      <c r="AM8" s="75">
        <v>950</v>
      </c>
      <c r="AN8" s="75">
        <v>1830</v>
      </c>
      <c r="AO8" s="75">
        <v>0</v>
      </c>
      <c r="AP8" s="75">
        <v>0</v>
      </c>
      <c r="AQ8" s="75">
        <v>0</v>
      </c>
      <c r="AR8" s="75">
        <v>1</v>
      </c>
      <c r="AS8" s="75">
        <v>0</v>
      </c>
      <c r="AT8" s="75">
        <f>SUM(AU8:AY8)</f>
        <v>58</v>
      </c>
      <c r="AU8" s="75">
        <v>10</v>
      </c>
      <c r="AV8" s="75">
        <v>0</v>
      </c>
      <c r="AW8" s="75">
        <v>48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4906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4906</v>
      </c>
      <c r="L9" s="75">
        <v>2195</v>
      </c>
      <c r="M9" s="75">
        <v>2711</v>
      </c>
      <c r="N9" s="75">
        <f>SUM(O9,+V9,+AC9)</f>
        <v>4906</v>
      </c>
      <c r="O9" s="75">
        <f>SUM(P9:U9)</f>
        <v>2195</v>
      </c>
      <c r="P9" s="75">
        <v>2195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2711</v>
      </c>
      <c r="W9" s="75">
        <v>2711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6</v>
      </c>
      <c r="AG9" s="75">
        <v>6</v>
      </c>
      <c r="AH9" s="75">
        <v>0</v>
      </c>
      <c r="AI9" s="75">
        <v>0</v>
      </c>
      <c r="AJ9" s="75">
        <f>SUM(AK9:AS9)</f>
        <v>10</v>
      </c>
      <c r="AK9" s="75">
        <v>8</v>
      </c>
      <c r="AL9" s="75">
        <v>0</v>
      </c>
      <c r="AM9" s="75">
        <v>2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4</v>
      </c>
      <c r="AU9" s="75">
        <v>4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12191</v>
      </c>
      <c r="E10" s="75">
        <f>SUM(F10:G10)</f>
        <v>0</v>
      </c>
      <c r="F10" s="75">
        <v>0</v>
      </c>
      <c r="G10" s="75">
        <v>0</v>
      </c>
      <c r="H10" s="75">
        <f>SUM(I10:J10)</f>
        <v>5084</v>
      </c>
      <c r="I10" s="75">
        <v>5084</v>
      </c>
      <c r="J10" s="75">
        <v>0</v>
      </c>
      <c r="K10" s="75">
        <f>SUM(L10:M10)</f>
        <v>7107</v>
      </c>
      <c r="L10" s="75">
        <v>0</v>
      </c>
      <c r="M10" s="75">
        <v>7107</v>
      </c>
      <c r="N10" s="75">
        <f>SUM(O10,+V10,+AC10)</f>
        <v>12191</v>
      </c>
      <c r="O10" s="75">
        <f>SUM(P10:U10)</f>
        <v>5084</v>
      </c>
      <c r="P10" s="75">
        <v>5084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7107</v>
      </c>
      <c r="W10" s="75">
        <v>7107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694</v>
      </c>
      <c r="AG10" s="75">
        <v>694</v>
      </c>
      <c r="AH10" s="75">
        <v>0</v>
      </c>
      <c r="AI10" s="75">
        <v>0</v>
      </c>
      <c r="AJ10" s="75">
        <f>SUM(AK10:AS10)</f>
        <v>796</v>
      </c>
      <c r="AK10" s="75">
        <v>100</v>
      </c>
      <c r="AL10" s="75">
        <v>5</v>
      </c>
      <c r="AM10" s="75">
        <v>93</v>
      </c>
      <c r="AN10" s="75">
        <v>598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6</v>
      </c>
      <c r="AU10" s="75">
        <v>3</v>
      </c>
      <c r="AV10" s="75">
        <v>0</v>
      </c>
      <c r="AW10" s="75">
        <v>3</v>
      </c>
      <c r="AX10" s="75">
        <v>0</v>
      </c>
      <c r="AY10" s="75">
        <v>0</v>
      </c>
      <c r="AZ10" s="75">
        <f>SUM(BA10:BC10)</f>
        <v>5</v>
      </c>
      <c r="BA10" s="75">
        <v>5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31536</v>
      </c>
      <c r="E11" s="75">
        <f>SUM(F11:G11)</f>
        <v>0</v>
      </c>
      <c r="F11" s="75">
        <v>0</v>
      </c>
      <c r="G11" s="75">
        <v>0</v>
      </c>
      <c r="H11" s="75">
        <f>SUM(I11:J11)</f>
        <v>2509</v>
      </c>
      <c r="I11" s="75">
        <v>2509</v>
      </c>
      <c r="J11" s="75">
        <v>0</v>
      </c>
      <c r="K11" s="75">
        <f>SUM(L11:M11)</f>
        <v>29027</v>
      </c>
      <c r="L11" s="75">
        <v>4855</v>
      </c>
      <c r="M11" s="75">
        <v>24172</v>
      </c>
      <c r="N11" s="75">
        <f>SUM(O11,+V11,+AC11)</f>
        <v>31536</v>
      </c>
      <c r="O11" s="75">
        <f>SUM(P11:U11)</f>
        <v>7364</v>
      </c>
      <c r="P11" s="75">
        <v>7364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24172</v>
      </c>
      <c r="W11" s="75">
        <v>24172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408</v>
      </c>
      <c r="AG11" s="75">
        <v>408</v>
      </c>
      <c r="AH11" s="75">
        <v>0</v>
      </c>
      <c r="AI11" s="75">
        <v>0</v>
      </c>
      <c r="AJ11" s="75">
        <f>SUM(AK11:AS11)</f>
        <v>668</v>
      </c>
      <c r="AK11" s="75">
        <v>0</v>
      </c>
      <c r="AL11" s="75">
        <v>260</v>
      </c>
      <c r="AM11" s="75">
        <v>408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98</v>
      </c>
      <c r="AU11" s="75">
        <v>0</v>
      </c>
      <c r="AV11" s="75">
        <v>0</v>
      </c>
      <c r="AW11" s="75">
        <v>98</v>
      </c>
      <c r="AX11" s="75">
        <v>0</v>
      </c>
      <c r="AY11" s="75">
        <v>0</v>
      </c>
      <c r="AZ11" s="75">
        <f>SUM(BA11:BC11)</f>
        <v>260</v>
      </c>
      <c r="BA11" s="75">
        <v>260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23580</v>
      </c>
      <c r="E12" s="76">
        <f>SUM(F12:G12)</f>
        <v>0</v>
      </c>
      <c r="F12" s="76">
        <v>0</v>
      </c>
      <c r="G12" s="76">
        <v>0</v>
      </c>
      <c r="H12" s="76">
        <f>SUM(I12:J12)</f>
        <v>3068</v>
      </c>
      <c r="I12" s="76">
        <v>3068</v>
      </c>
      <c r="J12" s="76">
        <v>0</v>
      </c>
      <c r="K12" s="76">
        <f>SUM(L12:M12)</f>
        <v>20512</v>
      </c>
      <c r="L12" s="76">
        <v>2088</v>
      </c>
      <c r="M12" s="76">
        <v>18424</v>
      </c>
      <c r="N12" s="76">
        <f>SUM(O12,+V12,+AC12)</f>
        <v>23580</v>
      </c>
      <c r="O12" s="76">
        <f>SUM(P12:U12)</f>
        <v>5156</v>
      </c>
      <c r="P12" s="76">
        <v>5156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18424</v>
      </c>
      <c r="W12" s="76">
        <v>18424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49</v>
      </c>
      <c r="AG12" s="76">
        <v>49</v>
      </c>
      <c r="AH12" s="76">
        <v>0</v>
      </c>
      <c r="AI12" s="76">
        <v>0</v>
      </c>
      <c r="AJ12" s="76">
        <f>SUM(AK12:AS12)</f>
        <v>326</v>
      </c>
      <c r="AK12" s="76">
        <v>192</v>
      </c>
      <c r="AL12" s="76">
        <v>134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49</v>
      </c>
      <c r="AU12" s="76">
        <v>49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103</v>
      </c>
      <c r="BA12" s="76">
        <v>103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10271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10271</v>
      </c>
      <c r="L13" s="76">
        <v>1294</v>
      </c>
      <c r="M13" s="76">
        <v>8977</v>
      </c>
      <c r="N13" s="76">
        <f>SUM(O13,+V13,+AC13)</f>
        <v>10271</v>
      </c>
      <c r="O13" s="76">
        <f>SUM(P13:U13)</f>
        <v>1294</v>
      </c>
      <c r="P13" s="76">
        <v>1294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8977</v>
      </c>
      <c r="W13" s="76">
        <v>8977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511</v>
      </c>
      <c r="AG13" s="76">
        <v>511</v>
      </c>
      <c r="AH13" s="76">
        <v>0</v>
      </c>
      <c r="AI13" s="76">
        <v>0</v>
      </c>
      <c r="AJ13" s="76">
        <f>SUM(AK13:AS13)</f>
        <v>511</v>
      </c>
      <c r="AK13" s="76">
        <v>0</v>
      </c>
      <c r="AL13" s="76">
        <v>0</v>
      </c>
      <c r="AM13" s="76">
        <v>511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77</v>
      </c>
      <c r="AU13" s="76">
        <v>0</v>
      </c>
      <c r="AV13" s="76">
        <v>0</v>
      </c>
      <c r="AW13" s="76">
        <v>77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15213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15213</v>
      </c>
      <c r="L14" s="76">
        <v>3410</v>
      </c>
      <c r="M14" s="76">
        <v>11803</v>
      </c>
      <c r="N14" s="76">
        <f>SUM(O14,+V14,+AC14)</f>
        <v>15213</v>
      </c>
      <c r="O14" s="76">
        <f>SUM(P14:U14)</f>
        <v>3410</v>
      </c>
      <c r="P14" s="76">
        <v>3410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11803</v>
      </c>
      <c r="W14" s="76">
        <v>11803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40</v>
      </c>
      <c r="AG14" s="76">
        <v>40</v>
      </c>
      <c r="AH14" s="76">
        <v>0</v>
      </c>
      <c r="AI14" s="76">
        <v>0</v>
      </c>
      <c r="AJ14" s="76">
        <f>SUM(AK14:AS14)</f>
        <v>39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39</v>
      </c>
      <c r="AS14" s="76">
        <v>0</v>
      </c>
      <c r="AT14" s="76">
        <f>SUM(AU14:AY14)</f>
        <v>1</v>
      </c>
      <c r="AU14" s="76">
        <v>1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115</v>
      </c>
      <c r="BA14" s="76">
        <v>115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13951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13951</v>
      </c>
      <c r="L15" s="76">
        <v>1593</v>
      </c>
      <c r="M15" s="76">
        <v>12358</v>
      </c>
      <c r="N15" s="76">
        <f>SUM(O15,+V15,+AC15)</f>
        <v>13951</v>
      </c>
      <c r="O15" s="76">
        <f>SUM(P15:U15)</f>
        <v>1593</v>
      </c>
      <c r="P15" s="76">
        <v>1593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12358</v>
      </c>
      <c r="W15" s="76">
        <v>12358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702</v>
      </c>
      <c r="AG15" s="76">
        <v>702</v>
      </c>
      <c r="AH15" s="76">
        <v>0</v>
      </c>
      <c r="AI15" s="76">
        <v>0</v>
      </c>
      <c r="AJ15" s="76">
        <f>SUM(AK15:AS15)</f>
        <v>702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702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21879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21879</v>
      </c>
      <c r="L16" s="76">
        <v>2382</v>
      </c>
      <c r="M16" s="76">
        <v>19497</v>
      </c>
      <c r="N16" s="76">
        <f>SUM(O16,+V16,+AC16)</f>
        <v>21879</v>
      </c>
      <c r="O16" s="76">
        <f>SUM(P16:U16)</f>
        <v>2382</v>
      </c>
      <c r="P16" s="76">
        <v>2382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19497</v>
      </c>
      <c r="W16" s="76">
        <v>19497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398</v>
      </c>
      <c r="AG16" s="76">
        <v>398</v>
      </c>
      <c r="AH16" s="76">
        <v>0</v>
      </c>
      <c r="AI16" s="76">
        <v>0</v>
      </c>
      <c r="AJ16" s="76">
        <f>SUM(AK16:AS16)</f>
        <v>398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398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117</v>
      </c>
      <c r="BA16" s="76">
        <v>117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17176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17176</v>
      </c>
      <c r="L17" s="76">
        <v>3478</v>
      </c>
      <c r="M17" s="76">
        <v>13698</v>
      </c>
      <c r="N17" s="76">
        <f>SUM(O17,+V17,+AC17)</f>
        <v>17186</v>
      </c>
      <c r="O17" s="76">
        <f>SUM(P17:U17)</f>
        <v>3478</v>
      </c>
      <c r="P17" s="76">
        <v>3478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13698</v>
      </c>
      <c r="W17" s="76">
        <v>13698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10</v>
      </c>
      <c r="AD17" s="76">
        <v>10</v>
      </c>
      <c r="AE17" s="76">
        <v>0</v>
      </c>
      <c r="AF17" s="76">
        <f>SUM(AG17:AI17)</f>
        <v>56</v>
      </c>
      <c r="AG17" s="76">
        <v>56</v>
      </c>
      <c r="AH17" s="76">
        <v>0</v>
      </c>
      <c r="AI17" s="76">
        <v>0</v>
      </c>
      <c r="AJ17" s="76">
        <f>SUM(AK17:AS17)</f>
        <v>989</v>
      </c>
      <c r="AK17" s="76">
        <v>949</v>
      </c>
      <c r="AL17" s="76">
        <v>40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56</v>
      </c>
      <c r="AU17" s="76">
        <v>56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40</v>
      </c>
      <c r="BA17" s="76">
        <v>40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6514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6514</v>
      </c>
      <c r="L18" s="76">
        <v>2250</v>
      </c>
      <c r="M18" s="76">
        <v>4264</v>
      </c>
      <c r="N18" s="76">
        <f>SUM(O18,+V18,+AC18)</f>
        <v>6514</v>
      </c>
      <c r="O18" s="76">
        <f>SUM(P18:U18)</f>
        <v>2250</v>
      </c>
      <c r="P18" s="76">
        <v>2250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4264</v>
      </c>
      <c r="W18" s="76">
        <v>4264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18</v>
      </c>
      <c r="AG18" s="76">
        <v>18</v>
      </c>
      <c r="AH18" s="76">
        <v>0</v>
      </c>
      <c r="AI18" s="76">
        <v>0</v>
      </c>
      <c r="AJ18" s="76">
        <f>SUM(AK18:AS18)</f>
        <v>39</v>
      </c>
      <c r="AK18" s="76">
        <v>39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18</v>
      </c>
      <c r="AU18" s="76">
        <v>18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33094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33094</v>
      </c>
      <c r="L19" s="76">
        <v>16341</v>
      </c>
      <c r="M19" s="76">
        <v>16753</v>
      </c>
      <c r="N19" s="76">
        <f>SUM(O19,+V19,+AC19)</f>
        <v>33094</v>
      </c>
      <c r="O19" s="76">
        <f>SUM(P19:U19)</f>
        <v>16341</v>
      </c>
      <c r="P19" s="76">
        <v>16341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16753</v>
      </c>
      <c r="W19" s="76">
        <v>16753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78</v>
      </c>
      <c r="AG19" s="76">
        <v>78</v>
      </c>
      <c r="AH19" s="76">
        <v>0</v>
      </c>
      <c r="AI19" s="76">
        <v>0</v>
      </c>
      <c r="AJ19" s="76">
        <f>SUM(AK19:AS19)</f>
        <v>214</v>
      </c>
      <c r="AK19" s="76">
        <v>214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78</v>
      </c>
      <c r="AU19" s="76">
        <v>78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24804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24804</v>
      </c>
      <c r="L20" s="76">
        <v>6237</v>
      </c>
      <c r="M20" s="76">
        <v>18567</v>
      </c>
      <c r="N20" s="76">
        <f>SUM(O20,+V20,+AC20)</f>
        <v>24804</v>
      </c>
      <c r="O20" s="76">
        <f>SUM(P20:U20)</f>
        <v>6237</v>
      </c>
      <c r="P20" s="76">
        <v>6237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18567</v>
      </c>
      <c r="W20" s="76">
        <v>18567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154</v>
      </c>
      <c r="AG20" s="76">
        <v>154</v>
      </c>
      <c r="AH20" s="76">
        <v>0</v>
      </c>
      <c r="AI20" s="76">
        <v>0</v>
      </c>
      <c r="AJ20" s="76">
        <f>SUM(AK20:AS20)</f>
        <v>154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154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26553</v>
      </c>
      <c r="E21" s="76">
        <f>SUM(F21:G21)</f>
        <v>0</v>
      </c>
      <c r="F21" s="76">
        <v>0</v>
      </c>
      <c r="G21" s="76">
        <v>0</v>
      </c>
      <c r="H21" s="76">
        <f>SUM(I21:J21)</f>
        <v>8022</v>
      </c>
      <c r="I21" s="76">
        <v>8022</v>
      </c>
      <c r="J21" s="76">
        <v>0</v>
      </c>
      <c r="K21" s="76">
        <f>SUM(L21:M21)</f>
        <v>18531</v>
      </c>
      <c r="L21" s="76">
        <v>0</v>
      </c>
      <c r="M21" s="76">
        <v>18531</v>
      </c>
      <c r="N21" s="76">
        <f>SUM(O21,+V21,+AC21)</f>
        <v>26553</v>
      </c>
      <c r="O21" s="76">
        <f>SUM(P21:U21)</f>
        <v>8022</v>
      </c>
      <c r="P21" s="76">
        <v>8022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18531</v>
      </c>
      <c r="W21" s="76">
        <v>18531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69</v>
      </c>
      <c r="AG21" s="76">
        <v>69</v>
      </c>
      <c r="AH21" s="76">
        <v>0</v>
      </c>
      <c r="AI21" s="76">
        <v>0</v>
      </c>
      <c r="AJ21" s="76">
        <f>SUM(AK21:AS21)</f>
        <v>67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67</v>
      </c>
      <c r="AS21" s="76">
        <v>0</v>
      </c>
      <c r="AT21" s="76">
        <f>SUM(AU21:AY21)</f>
        <v>2</v>
      </c>
      <c r="AU21" s="76">
        <v>2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201</v>
      </c>
      <c r="BA21" s="76">
        <v>201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7757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7757</v>
      </c>
      <c r="L22" s="76">
        <v>2324</v>
      </c>
      <c r="M22" s="76">
        <v>5433</v>
      </c>
      <c r="N22" s="76">
        <f>SUM(O22,+V22,+AC22)</f>
        <v>7757</v>
      </c>
      <c r="O22" s="76">
        <f>SUM(P22:U22)</f>
        <v>2324</v>
      </c>
      <c r="P22" s="76">
        <v>2324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5433</v>
      </c>
      <c r="W22" s="76">
        <v>5433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21</v>
      </c>
      <c r="AG22" s="76">
        <v>21</v>
      </c>
      <c r="AH22" s="76">
        <v>0</v>
      </c>
      <c r="AI22" s="76">
        <v>0</v>
      </c>
      <c r="AJ22" s="76">
        <f>SUM(AK22:AS22)</f>
        <v>20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20</v>
      </c>
      <c r="AS22" s="76">
        <v>0</v>
      </c>
      <c r="AT22" s="76">
        <f>SUM(AU22:AY22)</f>
        <v>1</v>
      </c>
      <c r="AU22" s="76">
        <v>1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59</v>
      </c>
      <c r="BA22" s="76">
        <v>59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22655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22655</v>
      </c>
      <c r="L23" s="76">
        <v>7387</v>
      </c>
      <c r="M23" s="76">
        <v>15268</v>
      </c>
      <c r="N23" s="76">
        <f>SUM(O23,+V23,+AC23)</f>
        <v>22655</v>
      </c>
      <c r="O23" s="76">
        <f>SUM(P23:U23)</f>
        <v>7387</v>
      </c>
      <c r="P23" s="76">
        <v>7387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15268</v>
      </c>
      <c r="W23" s="76">
        <v>15268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982</v>
      </c>
      <c r="AG23" s="76">
        <v>982</v>
      </c>
      <c r="AH23" s="76">
        <v>0</v>
      </c>
      <c r="AI23" s="76">
        <v>0</v>
      </c>
      <c r="AJ23" s="76">
        <f>SUM(AK23:AS23)</f>
        <v>982</v>
      </c>
      <c r="AK23" s="76">
        <v>0</v>
      </c>
      <c r="AL23" s="76">
        <v>0</v>
      </c>
      <c r="AM23" s="76">
        <v>982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150</v>
      </c>
      <c r="AU23" s="76">
        <v>0</v>
      </c>
      <c r="AV23" s="76">
        <v>0</v>
      </c>
      <c r="AW23" s="76">
        <v>150</v>
      </c>
      <c r="AX23" s="76">
        <v>0</v>
      </c>
      <c r="AY23" s="76">
        <v>0</v>
      </c>
      <c r="AZ23" s="76">
        <f>SUM(BA23:BC23)</f>
        <v>0</v>
      </c>
      <c r="BA23" s="76"/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43116</v>
      </c>
      <c r="E24" s="76">
        <f>SUM(F24:G24)</f>
        <v>0</v>
      </c>
      <c r="F24" s="76">
        <v>0</v>
      </c>
      <c r="G24" s="76">
        <v>0</v>
      </c>
      <c r="H24" s="76">
        <f>SUM(I24:J24)</f>
        <v>17249</v>
      </c>
      <c r="I24" s="76">
        <v>17249</v>
      </c>
      <c r="J24" s="76">
        <v>0</v>
      </c>
      <c r="K24" s="76">
        <f>SUM(L24:M24)</f>
        <v>25867</v>
      </c>
      <c r="L24" s="76">
        <v>0</v>
      </c>
      <c r="M24" s="76">
        <v>25867</v>
      </c>
      <c r="N24" s="76">
        <f>SUM(O24,+V24,+AC24)</f>
        <v>43116</v>
      </c>
      <c r="O24" s="76">
        <f>SUM(P24:U24)</f>
        <v>17249</v>
      </c>
      <c r="P24" s="76">
        <v>17249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25867</v>
      </c>
      <c r="W24" s="76">
        <v>20020</v>
      </c>
      <c r="X24" s="76">
        <v>0</v>
      </c>
      <c r="Y24" s="76">
        <v>0</v>
      </c>
      <c r="Z24" s="76">
        <v>5847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160</v>
      </c>
      <c r="AG24" s="76">
        <v>160</v>
      </c>
      <c r="AH24" s="76">
        <v>0</v>
      </c>
      <c r="AI24" s="76">
        <v>0</v>
      </c>
      <c r="AJ24" s="76">
        <f>SUM(AK24:AS24)</f>
        <v>0</v>
      </c>
      <c r="AK24" s="76"/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160</v>
      </c>
      <c r="AU24" s="76">
        <v>160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22262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22262</v>
      </c>
      <c r="L25" s="76">
        <v>36</v>
      </c>
      <c r="M25" s="76">
        <v>22226</v>
      </c>
      <c r="N25" s="76">
        <f>SUM(O25,+V25,+AC25)</f>
        <v>22262</v>
      </c>
      <c r="O25" s="76">
        <f>SUM(P25:U25)</f>
        <v>36</v>
      </c>
      <c r="P25" s="76">
        <v>36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22226</v>
      </c>
      <c r="W25" s="76">
        <v>22226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9</v>
      </c>
      <c r="AG25" s="76">
        <v>9</v>
      </c>
      <c r="AH25" s="76">
        <v>0</v>
      </c>
      <c r="AI25" s="76">
        <v>0</v>
      </c>
      <c r="AJ25" s="76">
        <f>SUM(AK25:AS25)</f>
        <v>9</v>
      </c>
      <c r="AK25" s="76">
        <v>0</v>
      </c>
      <c r="AL25" s="76">
        <v>0</v>
      </c>
      <c r="AM25" s="76">
        <v>9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/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195</v>
      </c>
      <c r="BA25" s="76">
        <v>195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4509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4509</v>
      </c>
      <c r="L26" s="76">
        <v>756</v>
      </c>
      <c r="M26" s="76">
        <v>3753</v>
      </c>
      <c r="N26" s="76">
        <f>SUM(O26,+V26,+AC26)</f>
        <v>4509</v>
      </c>
      <c r="O26" s="76">
        <f>SUM(P26:U26)</f>
        <v>756</v>
      </c>
      <c r="P26" s="76">
        <v>756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3753</v>
      </c>
      <c r="W26" s="76">
        <v>3753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2</v>
      </c>
      <c r="AG26" s="76">
        <v>2</v>
      </c>
      <c r="AH26" s="76">
        <v>0</v>
      </c>
      <c r="AI26" s="76">
        <v>0</v>
      </c>
      <c r="AJ26" s="76">
        <f>SUM(AK26:AS26)</f>
        <v>363</v>
      </c>
      <c r="AK26" s="76">
        <v>363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2</v>
      </c>
      <c r="AU26" s="76">
        <v>2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975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975</v>
      </c>
      <c r="L27" s="76">
        <v>495</v>
      </c>
      <c r="M27" s="76">
        <v>480</v>
      </c>
      <c r="N27" s="76">
        <f>SUM(O27,+V27,+AC27)</f>
        <v>975</v>
      </c>
      <c r="O27" s="76">
        <f>SUM(P27:U27)</f>
        <v>495</v>
      </c>
      <c r="P27" s="76">
        <v>495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480</v>
      </c>
      <c r="W27" s="76">
        <v>480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0</v>
      </c>
      <c r="AG27" s="76">
        <v>0</v>
      </c>
      <c r="AH27" s="76">
        <v>0</v>
      </c>
      <c r="AI27" s="76">
        <v>0</v>
      </c>
      <c r="AJ27" s="76">
        <f>SUM(AK27:AS27)</f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18146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18146</v>
      </c>
      <c r="L28" s="76">
        <v>3755</v>
      </c>
      <c r="M28" s="76">
        <v>14391</v>
      </c>
      <c r="N28" s="76">
        <f>SUM(O28,+V28,+AC28)</f>
        <v>18161</v>
      </c>
      <c r="O28" s="76">
        <f>SUM(P28:U28)</f>
        <v>3755</v>
      </c>
      <c r="P28" s="76">
        <v>3755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14391</v>
      </c>
      <c r="W28" s="76">
        <v>14391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15</v>
      </c>
      <c r="AD28" s="76">
        <v>15</v>
      </c>
      <c r="AE28" s="76">
        <v>0</v>
      </c>
      <c r="AF28" s="76">
        <f>SUM(AG28:AI28)</f>
        <v>63</v>
      </c>
      <c r="AG28" s="76">
        <v>63</v>
      </c>
      <c r="AH28" s="76">
        <v>0</v>
      </c>
      <c r="AI28" s="76">
        <v>0</v>
      </c>
      <c r="AJ28" s="76">
        <f>SUM(AK28:AS28)</f>
        <v>297</v>
      </c>
      <c r="AK28" s="76">
        <v>54</v>
      </c>
      <c r="AL28" s="76">
        <v>185</v>
      </c>
      <c r="AM28" s="76">
        <v>36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22</v>
      </c>
      <c r="AT28" s="76">
        <f>SUM(AU28:AY28)</f>
        <v>12</v>
      </c>
      <c r="AU28" s="76">
        <v>5</v>
      </c>
      <c r="AV28" s="76">
        <v>0</v>
      </c>
      <c r="AW28" s="76">
        <v>7</v>
      </c>
      <c r="AX28" s="76">
        <v>0</v>
      </c>
      <c r="AY28" s="76">
        <v>0</v>
      </c>
      <c r="AZ28" s="76">
        <f>SUM(BA28:BC28)</f>
        <v>185</v>
      </c>
      <c r="BA28" s="76">
        <v>185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13303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13303</v>
      </c>
      <c r="L29" s="76">
        <v>4121</v>
      </c>
      <c r="M29" s="76">
        <v>9182</v>
      </c>
      <c r="N29" s="76">
        <f>SUM(O29,+V29,+AC29)</f>
        <v>13303</v>
      </c>
      <c r="O29" s="76">
        <f>SUM(P29:U29)</f>
        <v>4121</v>
      </c>
      <c r="P29" s="76">
        <v>4121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9182</v>
      </c>
      <c r="W29" s="76">
        <v>9182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46</v>
      </c>
      <c r="AG29" s="76">
        <v>46</v>
      </c>
      <c r="AH29" s="76">
        <v>0</v>
      </c>
      <c r="AI29" s="76">
        <v>0</v>
      </c>
      <c r="AJ29" s="76">
        <f>SUM(AK29:AS29)</f>
        <v>192</v>
      </c>
      <c r="AK29" s="76">
        <v>0</v>
      </c>
      <c r="AL29" s="76">
        <v>146</v>
      </c>
      <c r="AM29" s="76">
        <v>28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18</v>
      </c>
      <c r="AT29" s="76">
        <f>SUM(AU29:AY29)</f>
        <v>6</v>
      </c>
      <c r="AU29" s="76">
        <v>0</v>
      </c>
      <c r="AV29" s="76">
        <v>0</v>
      </c>
      <c r="AW29" s="76">
        <v>6</v>
      </c>
      <c r="AX29" s="76">
        <v>0</v>
      </c>
      <c r="AY29" s="76">
        <v>0</v>
      </c>
      <c r="AZ29" s="76">
        <f>SUM(BA29:BC29)</f>
        <v>146</v>
      </c>
      <c r="BA29" s="76">
        <v>146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29339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29339</v>
      </c>
      <c r="L30" s="76">
        <v>5069</v>
      </c>
      <c r="M30" s="76">
        <v>24270</v>
      </c>
      <c r="N30" s="76">
        <f>SUM(O30,+V30,+AC30)</f>
        <v>29339</v>
      </c>
      <c r="O30" s="76">
        <f>SUM(P30:U30)</f>
        <v>5069</v>
      </c>
      <c r="P30" s="76">
        <v>5069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24270</v>
      </c>
      <c r="W30" s="76">
        <v>24270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0</v>
      </c>
      <c r="AG30" s="76">
        <v>0</v>
      </c>
      <c r="AH30" s="76">
        <v>0</v>
      </c>
      <c r="AI30" s="76">
        <v>0</v>
      </c>
      <c r="AJ30" s="76">
        <f>SUM(AK30:AS30)</f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17704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17704</v>
      </c>
      <c r="L31" s="76">
        <v>4360</v>
      </c>
      <c r="M31" s="76">
        <v>13344</v>
      </c>
      <c r="N31" s="76">
        <f>SUM(O31,+V31,+AC31)</f>
        <v>17704</v>
      </c>
      <c r="O31" s="76">
        <f>SUM(P31:U31)</f>
        <v>4360</v>
      </c>
      <c r="P31" s="76">
        <v>4360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13344</v>
      </c>
      <c r="W31" s="76">
        <v>13344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4</v>
      </c>
      <c r="AG31" s="76">
        <v>4</v>
      </c>
      <c r="AH31" s="76"/>
      <c r="AI31" s="76"/>
      <c r="AJ31" s="76">
        <f>SUM(AK31:AS31)</f>
        <v>106</v>
      </c>
      <c r="AK31" s="76">
        <v>0</v>
      </c>
      <c r="AL31" s="76">
        <v>102</v>
      </c>
      <c r="AM31" s="76">
        <v>4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165</v>
      </c>
      <c r="BA31" s="76">
        <v>165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15573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15573</v>
      </c>
      <c r="L32" s="76">
        <v>2816</v>
      </c>
      <c r="M32" s="76">
        <v>12757</v>
      </c>
      <c r="N32" s="76">
        <f>SUM(O32,+V32,+AC32)</f>
        <v>15573</v>
      </c>
      <c r="O32" s="76">
        <f>SUM(P32:U32)</f>
        <v>2816</v>
      </c>
      <c r="P32" s="76">
        <v>2816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12757</v>
      </c>
      <c r="W32" s="76">
        <v>12757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40</v>
      </c>
      <c r="AG32" s="76">
        <v>40</v>
      </c>
      <c r="AH32" s="76">
        <v>0</v>
      </c>
      <c r="AI32" s="76">
        <v>0</v>
      </c>
      <c r="AJ32" s="76">
        <f>SUM(AK32:AS32)</f>
        <v>39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39</v>
      </c>
      <c r="AS32" s="76">
        <v>0</v>
      </c>
      <c r="AT32" s="76">
        <f>SUM(AU32:AY32)</f>
        <v>1</v>
      </c>
      <c r="AU32" s="76">
        <v>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118</v>
      </c>
      <c r="BA32" s="76">
        <v>118</v>
      </c>
      <c r="BB32" s="76">
        <v>0</v>
      </c>
      <c r="BC32" s="76">
        <v>0</v>
      </c>
    </row>
    <row r="33" spans="1:55" s="61" customFormat="1" ht="12" customHeight="1">
      <c r="A33" s="70" t="s">
        <v>85</v>
      </c>
      <c r="B33" s="117" t="s">
        <v>139</v>
      </c>
      <c r="C33" s="70" t="s">
        <v>140</v>
      </c>
      <c r="D33" s="76">
        <f>SUM(E33,+H33,+K33)</f>
        <v>7202</v>
      </c>
      <c r="E33" s="76">
        <f>SUM(F33:G33)</f>
        <v>0</v>
      </c>
      <c r="F33" s="76">
        <v>0</v>
      </c>
      <c r="G33" s="76">
        <v>0</v>
      </c>
      <c r="H33" s="76">
        <f>SUM(I33:J33)</f>
        <v>351</v>
      </c>
      <c r="I33" s="76">
        <v>0</v>
      </c>
      <c r="J33" s="76">
        <v>351</v>
      </c>
      <c r="K33" s="76">
        <f>SUM(L33:M33)</f>
        <v>6851</v>
      </c>
      <c r="L33" s="76">
        <v>1836</v>
      </c>
      <c r="M33" s="76">
        <v>5015</v>
      </c>
      <c r="N33" s="76">
        <f>SUM(O33,+V33,+AC33)</f>
        <v>7202</v>
      </c>
      <c r="O33" s="76">
        <f>SUM(P33:U33)</f>
        <v>1836</v>
      </c>
      <c r="P33" s="76">
        <v>1836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5366</v>
      </c>
      <c r="W33" s="76">
        <v>5015</v>
      </c>
      <c r="X33" s="76">
        <v>351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14</v>
      </c>
      <c r="AG33" s="76">
        <v>14</v>
      </c>
      <c r="AH33" s="76">
        <v>0</v>
      </c>
      <c r="AI33" s="76">
        <v>0</v>
      </c>
      <c r="AJ33" s="76">
        <f>SUM(AK33:AS33)</f>
        <v>589</v>
      </c>
      <c r="AK33" s="76">
        <v>559</v>
      </c>
      <c r="AL33" s="76">
        <v>30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14</v>
      </c>
      <c r="AU33" s="76">
        <v>14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220</v>
      </c>
      <c r="BA33" s="76">
        <v>30</v>
      </c>
      <c r="BB33" s="76">
        <v>190</v>
      </c>
      <c r="BC33" s="76">
        <v>0</v>
      </c>
    </row>
    <row r="34" spans="1:55" s="61" customFormat="1" ht="12" customHeight="1">
      <c r="A34" s="70" t="s">
        <v>85</v>
      </c>
      <c r="B34" s="117" t="s">
        <v>141</v>
      </c>
      <c r="C34" s="70" t="s">
        <v>142</v>
      </c>
      <c r="D34" s="76">
        <f>SUM(E34,+H34,+K34)</f>
        <v>15370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15370</v>
      </c>
      <c r="L34" s="76">
        <v>4611</v>
      </c>
      <c r="M34" s="76">
        <v>10759</v>
      </c>
      <c r="N34" s="76">
        <f>SUM(O34,+V34,+AC34)</f>
        <v>15370</v>
      </c>
      <c r="O34" s="76">
        <f>SUM(P34:U34)</f>
        <v>4611</v>
      </c>
      <c r="P34" s="76">
        <v>4611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10759</v>
      </c>
      <c r="W34" s="76">
        <v>10759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43</v>
      </c>
      <c r="AG34" s="76">
        <v>43</v>
      </c>
      <c r="AH34" s="76">
        <v>0</v>
      </c>
      <c r="AI34" s="76">
        <v>0</v>
      </c>
      <c r="AJ34" s="76">
        <f>SUM(AK34:AS34)</f>
        <v>43</v>
      </c>
      <c r="AK34" s="76">
        <v>0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43</v>
      </c>
      <c r="AT34" s="76">
        <f>SUM(AU34:AY34)</f>
        <v>0</v>
      </c>
      <c r="AU34" s="76">
        <v>0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85</v>
      </c>
      <c r="B35" s="117" t="s">
        <v>143</v>
      </c>
      <c r="C35" s="70" t="s">
        <v>144</v>
      </c>
      <c r="D35" s="76">
        <f>SUM(E35,+H35,+K35)</f>
        <v>31145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31145</v>
      </c>
      <c r="L35" s="76">
        <v>15481</v>
      </c>
      <c r="M35" s="76">
        <v>15664</v>
      </c>
      <c r="N35" s="76">
        <f>SUM(O35,+V35,+AC35)</f>
        <v>31145</v>
      </c>
      <c r="O35" s="76">
        <f>SUM(P35:U35)</f>
        <v>15481</v>
      </c>
      <c r="P35" s="76">
        <v>15481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15664</v>
      </c>
      <c r="W35" s="76">
        <v>15664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467</v>
      </c>
      <c r="AG35" s="76">
        <v>467</v>
      </c>
      <c r="AH35" s="76">
        <v>0</v>
      </c>
      <c r="AI35" s="76">
        <v>0</v>
      </c>
      <c r="AJ35" s="76">
        <f>SUM(AK35:AS35)</f>
        <v>467</v>
      </c>
      <c r="AK35" s="76">
        <v>0</v>
      </c>
      <c r="AL35" s="76">
        <v>0</v>
      </c>
      <c r="AM35" s="76">
        <v>467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14</v>
      </c>
      <c r="AU35" s="76">
        <v>0</v>
      </c>
      <c r="AV35" s="76">
        <v>0</v>
      </c>
      <c r="AW35" s="76">
        <v>14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85</v>
      </c>
      <c r="B36" s="117" t="s">
        <v>145</v>
      </c>
      <c r="C36" s="70" t="s">
        <v>146</v>
      </c>
      <c r="D36" s="76">
        <f>SUM(E36,+H36,+K36)</f>
        <v>10395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10395</v>
      </c>
      <c r="L36" s="76">
        <v>3289</v>
      </c>
      <c r="M36" s="76">
        <v>7106</v>
      </c>
      <c r="N36" s="76">
        <f>SUM(O36,+V36,+AC36)</f>
        <v>10395</v>
      </c>
      <c r="O36" s="76">
        <f>SUM(P36:U36)</f>
        <v>3289</v>
      </c>
      <c r="P36" s="76">
        <v>3289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7106</v>
      </c>
      <c r="W36" s="76">
        <v>7106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13</v>
      </c>
      <c r="AG36" s="76">
        <v>13</v>
      </c>
      <c r="AH36" s="76">
        <v>0</v>
      </c>
      <c r="AI36" s="76">
        <v>0</v>
      </c>
      <c r="AJ36" s="76">
        <f>SUM(AK36:AS36)</f>
        <v>24</v>
      </c>
      <c r="AK36" s="76">
        <v>12</v>
      </c>
      <c r="AL36" s="76">
        <v>0</v>
      </c>
      <c r="AM36" s="76">
        <v>12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2</v>
      </c>
      <c r="AU36" s="76">
        <v>1</v>
      </c>
      <c r="AV36" s="76">
        <v>0</v>
      </c>
      <c r="AW36" s="76">
        <v>1</v>
      </c>
      <c r="AX36" s="76">
        <v>0</v>
      </c>
      <c r="AY36" s="76">
        <v>0</v>
      </c>
      <c r="AZ36" s="76">
        <f>SUM(BA36:BC36)</f>
        <v>87</v>
      </c>
      <c r="BA36" s="76">
        <v>87</v>
      </c>
      <c r="BB36" s="76">
        <v>0</v>
      </c>
      <c r="BC36" s="76">
        <v>0</v>
      </c>
    </row>
    <row r="37" spans="1:55" s="61" customFormat="1" ht="12" customHeight="1">
      <c r="A37" s="70" t="s">
        <v>85</v>
      </c>
      <c r="B37" s="117" t="s">
        <v>147</v>
      </c>
      <c r="C37" s="70" t="s">
        <v>148</v>
      </c>
      <c r="D37" s="76">
        <f>SUM(E37,+H37,+K37)</f>
        <v>24075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24075</v>
      </c>
      <c r="L37" s="76">
        <v>3250</v>
      </c>
      <c r="M37" s="76">
        <v>20825</v>
      </c>
      <c r="N37" s="76">
        <f>SUM(O37,+V37,+AC37)</f>
        <v>24075</v>
      </c>
      <c r="O37" s="76">
        <f>SUM(P37:U37)</f>
        <v>3250</v>
      </c>
      <c r="P37" s="76">
        <v>3250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20825</v>
      </c>
      <c r="W37" s="76">
        <v>20825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34</v>
      </c>
      <c r="AG37" s="76">
        <v>34</v>
      </c>
      <c r="AH37" s="76">
        <v>0</v>
      </c>
      <c r="AI37" s="76">
        <v>0</v>
      </c>
      <c r="AJ37" s="76">
        <f>SUM(AK37:AS37)</f>
        <v>161</v>
      </c>
      <c r="AK37" s="76">
        <v>56</v>
      </c>
      <c r="AL37" s="76">
        <v>80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25</v>
      </c>
      <c r="AT37" s="76">
        <f>SUM(AU37:AY37)</f>
        <v>9</v>
      </c>
      <c r="AU37" s="76">
        <v>9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80</v>
      </c>
      <c r="BA37" s="76">
        <v>80</v>
      </c>
      <c r="BB37" s="76">
        <v>0</v>
      </c>
      <c r="BC37" s="76">
        <v>0</v>
      </c>
    </row>
    <row r="38" spans="1:55" s="61" customFormat="1" ht="12" customHeight="1">
      <c r="A38" s="70" t="s">
        <v>85</v>
      </c>
      <c r="B38" s="117" t="s">
        <v>149</v>
      </c>
      <c r="C38" s="70" t="s">
        <v>150</v>
      </c>
      <c r="D38" s="76">
        <f>SUM(E38,+H38,+K38)</f>
        <v>7942</v>
      </c>
      <c r="E38" s="76">
        <f>SUM(F38:G38)</f>
        <v>0</v>
      </c>
      <c r="F38" s="76">
        <v>0</v>
      </c>
      <c r="G38" s="76">
        <v>0</v>
      </c>
      <c r="H38" s="76">
        <f>SUM(I38:J38)</f>
        <v>0</v>
      </c>
      <c r="I38" s="76">
        <v>0</v>
      </c>
      <c r="J38" s="76">
        <v>0</v>
      </c>
      <c r="K38" s="76">
        <f>SUM(L38:M38)</f>
        <v>7942</v>
      </c>
      <c r="L38" s="76">
        <v>2452</v>
      </c>
      <c r="M38" s="76">
        <v>5490</v>
      </c>
      <c r="N38" s="76">
        <f>SUM(O38,+V38,+AC38)</f>
        <v>7942</v>
      </c>
      <c r="O38" s="76">
        <f>SUM(P38:U38)</f>
        <v>2452</v>
      </c>
      <c r="P38" s="76">
        <v>2452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5490</v>
      </c>
      <c r="W38" s="76">
        <v>5490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0</v>
      </c>
      <c r="AG38" s="76">
        <v>0</v>
      </c>
      <c r="AH38" s="76">
        <v>0</v>
      </c>
      <c r="AI38" s="76">
        <v>0</v>
      </c>
      <c r="AJ38" s="76">
        <f>SUM(AK38:AS38)</f>
        <v>67</v>
      </c>
      <c r="AK38" s="76">
        <v>0</v>
      </c>
      <c r="AL38" s="76">
        <v>67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67</v>
      </c>
      <c r="BA38" s="76">
        <v>67</v>
      </c>
      <c r="BB38" s="76">
        <v>0</v>
      </c>
      <c r="BC38" s="76">
        <v>0</v>
      </c>
    </row>
    <row r="39" spans="1:55" s="61" customFormat="1" ht="12" customHeight="1">
      <c r="A39" s="70" t="s">
        <v>85</v>
      </c>
      <c r="B39" s="117" t="s">
        <v>151</v>
      </c>
      <c r="C39" s="70" t="s">
        <v>152</v>
      </c>
      <c r="D39" s="76">
        <f>SUM(E39,+H39,+K39)</f>
        <v>15919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15919</v>
      </c>
      <c r="L39" s="76">
        <v>3983</v>
      </c>
      <c r="M39" s="76">
        <v>11936</v>
      </c>
      <c r="N39" s="76">
        <f>SUM(O39,+V39,+AC39)</f>
        <v>15919</v>
      </c>
      <c r="O39" s="76">
        <f>SUM(P39:U39)</f>
        <v>3983</v>
      </c>
      <c r="P39" s="76">
        <v>3983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11936</v>
      </c>
      <c r="W39" s="76">
        <v>11936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77</v>
      </c>
      <c r="AG39" s="76">
        <v>77</v>
      </c>
      <c r="AH39" s="76">
        <v>0</v>
      </c>
      <c r="AI39" s="76">
        <v>0</v>
      </c>
      <c r="AJ39" s="76">
        <f>SUM(AK39:AS39)</f>
        <v>944</v>
      </c>
      <c r="AK39" s="76">
        <v>844</v>
      </c>
      <c r="AL39" s="76">
        <v>43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57</v>
      </c>
      <c r="AT39" s="76">
        <f>SUM(AU39:AY39)</f>
        <v>20</v>
      </c>
      <c r="AU39" s="76">
        <v>20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43</v>
      </c>
      <c r="BA39" s="76">
        <v>43</v>
      </c>
      <c r="BB39" s="76">
        <v>0</v>
      </c>
      <c r="BC39" s="76">
        <v>0</v>
      </c>
    </row>
    <row r="40" spans="1:55" s="61" customFormat="1" ht="12" customHeight="1">
      <c r="A40" s="70" t="s">
        <v>85</v>
      </c>
      <c r="B40" s="117" t="s">
        <v>153</v>
      </c>
      <c r="C40" s="70" t="s">
        <v>154</v>
      </c>
      <c r="D40" s="76">
        <f>SUM(E40,+H40,+K40)</f>
        <v>12013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12013</v>
      </c>
      <c r="L40" s="76">
        <v>3773</v>
      </c>
      <c r="M40" s="76">
        <v>8240</v>
      </c>
      <c r="N40" s="76">
        <f>SUM(O40,+V40,+AC40)</f>
        <v>12013</v>
      </c>
      <c r="O40" s="76">
        <f>SUM(P40:U40)</f>
        <v>3773</v>
      </c>
      <c r="P40" s="76">
        <v>3773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8240</v>
      </c>
      <c r="W40" s="76">
        <v>8240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110</v>
      </c>
      <c r="AG40" s="76">
        <v>110</v>
      </c>
      <c r="AH40" s="76">
        <v>0</v>
      </c>
      <c r="AI40" s="76">
        <v>0</v>
      </c>
      <c r="AJ40" s="76">
        <f>SUM(AK40:AS40)</f>
        <v>110</v>
      </c>
      <c r="AK40" s="76">
        <v>0</v>
      </c>
      <c r="AL40" s="76">
        <v>0</v>
      </c>
      <c r="AM40" s="76">
        <v>0</v>
      </c>
      <c r="AN40" s="76">
        <v>110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85</v>
      </c>
      <c r="B41" s="117" t="s">
        <v>155</v>
      </c>
      <c r="C41" s="70" t="s">
        <v>156</v>
      </c>
      <c r="D41" s="76">
        <f>SUM(E41,+H41,+K41)</f>
        <v>6959</v>
      </c>
      <c r="E41" s="76">
        <f>SUM(F41:G41)</f>
        <v>0</v>
      </c>
      <c r="F41" s="76">
        <v>0</v>
      </c>
      <c r="G41" s="76">
        <v>0</v>
      </c>
      <c r="H41" s="76">
        <f>SUM(I41:J41)</f>
        <v>0</v>
      </c>
      <c r="I41" s="76">
        <v>0</v>
      </c>
      <c r="J41" s="76">
        <v>0</v>
      </c>
      <c r="K41" s="76">
        <f>SUM(L41:M41)</f>
        <v>6959</v>
      </c>
      <c r="L41" s="76">
        <v>5084</v>
      </c>
      <c r="M41" s="76">
        <v>1875</v>
      </c>
      <c r="N41" s="76">
        <f>SUM(O41,+V41,+AC41)</f>
        <v>6959</v>
      </c>
      <c r="O41" s="76">
        <f>SUM(P41:U41)</f>
        <v>5084</v>
      </c>
      <c r="P41" s="76">
        <v>5084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1875</v>
      </c>
      <c r="W41" s="76">
        <v>1875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188</v>
      </c>
      <c r="AG41" s="76">
        <v>188</v>
      </c>
      <c r="AH41" s="76">
        <v>0</v>
      </c>
      <c r="AI41" s="76">
        <v>0</v>
      </c>
      <c r="AJ41" s="76">
        <f>SUM(AK41:AS41)</f>
        <v>257</v>
      </c>
      <c r="AK41" s="76">
        <v>83</v>
      </c>
      <c r="AL41" s="76">
        <v>0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174</v>
      </c>
      <c r="AT41" s="76">
        <f>SUM(AU41:AY41)</f>
        <v>14</v>
      </c>
      <c r="AU41" s="76">
        <v>14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85</v>
      </c>
      <c r="B42" s="117" t="s">
        <v>157</v>
      </c>
      <c r="C42" s="70" t="s">
        <v>158</v>
      </c>
      <c r="D42" s="76">
        <f>SUM(E42,+H42,+K42)</f>
        <v>5761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5761</v>
      </c>
      <c r="L42" s="76">
        <v>1751</v>
      </c>
      <c r="M42" s="76">
        <v>4010</v>
      </c>
      <c r="N42" s="76">
        <f>SUM(O42,+V42,+AC42)</f>
        <v>5831</v>
      </c>
      <c r="O42" s="76">
        <f>SUM(P42:U42)</f>
        <v>1751</v>
      </c>
      <c r="P42" s="76">
        <v>1751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4010</v>
      </c>
      <c r="W42" s="76">
        <v>4010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70</v>
      </c>
      <c r="AD42" s="76">
        <v>70</v>
      </c>
      <c r="AE42" s="76">
        <v>0</v>
      </c>
      <c r="AF42" s="76">
        <f>SUM(AG42:AI42)</f>
        <v>25</v>
      </c>
      <c r="AG42" s="76">
        <v>25</v>
      </c>
      <c r="AH42" s="76">
        <v>0</v>
      </c>
      <c r="AI42" s="76">
        <v>0</v>
      </c>
      <c r="AJ42" s="76">
        <f>SUM(AK42:AS42)</f>
        <v>308</v>
      </c>
      <c r="AK42" s="76">
        <v>308</v>
      </c>
      <c r="AL42" s="76">
        <v>0</v>
      </c>
      <c r="AM42" s="76">
        <v>0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25</v>
      </c>
      <c r="AU42" s="76">
        <v>25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85</v>
      </c>
      <c r="B43" s="117" t="s">
        <v>159</v>
      </c>
      <c r="C43" s="70" t="s">
        <v>160</v>
      </c>
      <c r="D43" s="76">
        <f>SUM(E43,+H43,+K43)</f>
        <v>7023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7023</v>
      </c>
      <c r="L43" s="76">
        <v>2493</v>
      </c>
      <c r="M43" s="76">
        <v>4530</v>
      </c>
      <c r="N43" s="76">
        <f>SUM(O43,+V43,+AC43)</f>
        <v>7023</v>
      </c>
      <c r="O43" s="76">
        <f>SUM(P43:U43)</f>
        <v>2493</v>
      </c>
      <c r="P43" s="76">
        <v>2493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4530</v>
      </c>
      <c r="W43" s="76">
        <v>4530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302</v>
      </c>
      <c r="AG43" s="76">
        <v>302</v>
      </c>
      <c r="AH43" s="76">
        <v>0</v>
      </c>
      <c r="AI43" s="76">
        <v>0</v>
      </c>
      <c r="AJ43" s="76">
        <f>SUM(AK43:AS43)</f>
        <v>302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302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85</v>
      </c>
      <c r="B44" s="117" t="s">
        <v>161</v>
      </c>
      <c r="C44" s="70" t="s">
        <v>162</v>
      </c>
      <c r="D44" s="76">
        <f>SUM(E44,+H44,+K44)</f>
        <v>9650</v>
      </c>
      <c r="E44" s="76">
        <f>SUM(F44:G44)</f>
        <v>9650</v>
      </c>
      <c r="F44" s="76">
        <v>3852</v>
      </c>
      <c r="G44" s="76">
        <v>5798</v>
      </c>
      <c r="H44" s="76">
        <f>SUM(I44:J44)</f>
        <v>0</v>
      </c>
      <c r="I44" s="76">
        <v>0</v>
      </c>
      <c r="J44" s="76">
        <v>0</v>
      </c>
      <c r="K44" s="76">
        <f>SUM(L44:M44)</f>
        <v>0</v>
      </c>
      <c r="L44" s="76">
        <v>0</v>
      </c>
      <c r="M44" s="76">
        <v>0</v>
      </c>
      <c r="N44" s="76">
        <f>SUM(O44,+V44,+AC44)</f>
        <v>9997</v>
      </c>
      <c r="O44" s="76">
        <f>SUM(P44:U44)</f>
        <v>3852</v>
      </c>
      <c r="P44" s="76">
        <v>3852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5798</v>
      </c>
      <c r="W44" s="76">
        <v>5798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347</v>
      </c>
      <c r="AD44" s="76">
        <v>347</v>
      </c>
      <c r="AE44" s="76">
        <v>0</v>
      </c>
      <c r="AF44" s="76">
        <f>SUM(AG44:AI44)</f>
        <v>60</v>
      </c>
      <c r="AG44" s="76">
        <v>60</v>
      </c>
      <c r="AH44" s="76">
        <v>0</v>
      </c>
      <c r="AI44" s="76">
        <v>0</v>
      </c>
      <c r="AJ44" s="76">
        <f>SUM(AK44:AS44)</f>
        <v>592</v>
      </c>
      <c r="AK44" s="76">
        <v>574</v>
      </c>
      <c r="AL44" s="76">
        <v>0</v>
      </c>
      <c r="AM44" s="76">
        <v>0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18</v>
      </c>
      <c r="AT44" s="76">
        <f>SUM(AU44:AY44)</f>
        <v>42</v>
      </c>
      <c r="AU44" s="76">
        <v>42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85</v>
      </c>
      <c r="B45" s="117" t="s">
        <v>163</v>
      </c>
      <c r="C45" s="70" t="s">
        <v>164</v>
      </c>
      <c r="D45" s="76">
        <f>SUM(E45,+H45,+K45)</f>
        <v>5095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5095</v>
      </c>
      <c r="L45" s="76">
        <v>521</v>
      </c>
      <c r="M45" s="76">
        <v>4574</v>
      </c>
      <c r="N45" s="76">
        <f>SUM(O45,+V45,+AC45)</f>
        <v>5095</v>
      </c>
      <c r="O45" s="76">
        <f>SUM(P45:U45)</f>
        <v>521</v>
      </c>
      <c r="P45" s="76">
        <v>521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4574</v>
      </c>
      <c r="W45" s="76">
        <v>4574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13</v>
      </c>
      <c r="AG45" s="76">
        <v>13</v>
      </c>
      <c r="AH45" s="76">
        <v>0</v>
      </c>
      <c r="AI45" s="76">
        <v>0</v>
      </c>
      <c r="AJ45" s="76">
        <f>SUM(AK45:AS45)</f>
        <v>13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13</v>
      </c>
      <c r="AS45" s="76">
        <v>0</v>
      </c>
      <c r="AT45" s="76">
        <f>SUM(AU45:AY45)</f>
        <v>0</v>
      </c>
      <c r="AU45" s="76">
        <v>0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29</v>
      </c>
      <c r="BA45" s="76">
        <v>29</v>
      </c>
      <c r="BB45" s="76">
        <v>0</v>
      </c>
      <c r="BC45" s="76">
        <v>0</v>
      </c>
    </row>
    <row r="46" spans="1:55" s="61" customFormat="1" ht="12" customHeight="1">
      <c r="A46" s="70" t="s">
        <v>85</v>
      </c>
      <c r="B46" s="117" t="s">
        <v>165</v>
      </c>
      <c r="C46" s="70" t="s">
        <v>166</v>
      </c>
      <c r="D46" s="76">
        <f>SUM(E46,+H46,+K46)</f>
        <v>9106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9106</v>
      </c>
      <c r="L46" s="76">
        <v>739</v>
      </c>
      <c r="M46" s="76">
        <v>8367</v>
      </c>
      <c r="N46" s="76">
        <f>SUM(O46,+V46,+AC46)</f>
        <v>9106</v>
      </c>
      <c r="O46" s="76">
        <f>SUM(P46:U46)</f>
        <v>739</v>
      </c>
      <c r="P46" s="76">
        <v>739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8367</v>
      </c>
      <c r="W46" s="76">
        <v>8367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24</v>
      </c>
      <c r="AG46" s="76">
        <v>24</v>
      </c>
      <c r="AH46" s="76">
        <v>0</v>
      </c>
      <c r="AI46" s="76">
        <v>0</v>
      </c>
      <c r="AJ46" s="76">
        <f>SUM(AK46:AS46)</f>
        <v>23</v>
      </c>
      <c r="AK46" s="76">
        <v>0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23</v>
      </c>
      <c r="AS46" s="76">
        <v>0</v>
      </c>
      <c r="AT46" s="76">
        <f>SUM(AU46:AY46)</f>
        <v>1</v>
      </c>
      <c r="AU46" s="76">
        <v>1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69</v>
      </c>
      <c r="BA46" s="76">
        <v>69</v>
      </c>
      <c r="BB46" s="76">
        <v>0</v>
      </c>
      <c r="BC46" s="76">
        <v>0</v>
      </c>
    </row>
    <row r="47" spans="1:55" s="61" customFormat="1" ht="12" customHeight="1">
      <c r="A47" s="70" t="s">
        <v>85</v>
      </c>
      <c r="B47" s="117" t="s">
        <v>167</v>
      </c>
      <c r="C47" s="70" t="s">
        <v>168</v>
      </c>
      <c r="D47" s="76">
        <f>SUM(E47,+H47,+K47)</f>
        <v>4814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4814</v>
      </c>
      <c r="L47" s="76">
        <v>484</v>
      </c>
      <c r="M47" s="76">
        <v>4330</v>
      </c>
      <c r="N47" s="76">
        <f>SUM(O47,+V47,+AC47)</f>
        <v>4814</v>
      </c>
      <c r="O47" s="76">
        <f>SUM(P47:U47)</f>
        <v>484</v>
      </c>
      <c r="P47" s="76">
        <v>484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4330</v>
      </c>
      <c r="W47" s="76">
        <v>4330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12</v>
      </c>
      <c r="AG47" s="76">
        <v>12</v>
      </c>
      <c r="AH47" s="76">
        <v>0</v>
      </c>
      <c r="AI47" s="76">
        <v>0</v>
      </c>
      <c r="AJ47" s="76">
        <f>SUM(AK47:AS47)</f>
        <v>12</v>
      </c>
      <c r="AK47" s="76">
        <v>0</v>
      </c>
      <c r="AL47" s="76">
        <v>0</v>
      </c>
      <c r="AM47" s="76">
        <v>0</v>
      </c>
      <c r="AN47" s="76">
        <v>0</v>
      </c>
      <c r="AO47" s="76">
        <v>0</v>
      </c>
      <c r="AP47" s="76">
        <v>0</v>
      </c>
      <c r="AQ47" s="76">
        <v>0</v>
      </c>
      <c r="AR47" s="76">
        <v>12</v>
      </c>
      <c r="AS47" s="76">
        <v>0</v>
      </c>
      <c r="AT47" s="76">
        <f>SUM(AU47:AY47)</f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37</v>
      </c>
      <c r="BA47" s="76">
        <v>37</v>
      </c>
      <c r="BB47" s="76">
        <v>0</v>
      </c>
      <c r="BC47" s="76">
        <v>0</v>
      </c>
    </row>
    <row r="48" spans="1:55" s="61" customFormat="1" ht="12" customHeight="1">
      <c r="A48" s="70" t="s">
        <v>85</v>
      </c>
      <c r="B48" s="117" t="s">
        <v>169</v>
      </c>
      <c r="C48" s="70" t="s">
        <v>170</v>
      </c>
      <c r="D48" s="76">
        <f>SUM(E48,+H48,+K48)</f>
        <v>7074</v>
      </c>
      <c r="E48" s="76">
        <f>SUM(F48:G48)</f>
        <v>0</v>
      </c>
      <c r="F48" s="76">
        <v>0</v>
      </c>
      <c r="G48" s="76">
        <v>0</v>
      </c>
      <c r="H48" s="76">
        <f>SUM(I48:J48)</f>
        <v>0</v>
      </c>
      <c r="I48" s="76">
        <v>0</v>
      </c>
      <c r="J48" s="76">
        <v>0</v>
      </c>
      <c r="K48" s="76">
        <f>SUM(L48:M48)</f>
        <v>7074</v>
      </c>
      <c r="L48" s="76">
        <v>1179</v>
      </c>
      <c r="M48" s="76">
        <v>5895</v>
      </c>
      <c r="N48" s="76">
        <f>SUM(O48,+V48,+AC48)</f>
        <v>7074</v>
      </c>
      <c r="O48" s="76">
        <f>SUM(P48:U48)</f>
        <v>1179</v>
      </c>
      <c r="P48" s="76">
        <v>1179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5895</v>
      </c>
      <c r="W48" s="76">
        <v>5895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0</v>
      </c>
      <c r="AD48" s="76">
        <v>0</v>
      </c>
      <c r="AE48" s="76">
        <v>0</v>
      </c>
      <c r="AF48" s="76">
        <f>SUM(AG48:AI48)</f>
        <v>356</v>
      </c>
      <c r="AG48" s="76">
        <v>356</v>
      </c>
      <c r="AH48" s="76">
        <v>0</v>
      </c>
      <c r="AI48" s="76">
        <v>0</v>
      </c>
      <c r="AJ48" s="76">
        <f>SUM(AK48:AS48)</f>
        <v>356</v>
      </c>
      <c r="AK48" s="76">
        <v>0</v>
      </c>
      <c r="AL48" s="76">
        <v>0</v>
      </c>
      <c r="AM48" s="76">
        <v>314</v>
      </c>
      <c r="AN48" s="76">
        <v>0</v>
      </c>
      <c r="AO48" s="76">
        <v>0</v>
      </c>
      <c r="AP48" s="76">
        <v>0</v>
      </c>
      <c r="AQ48" s="76">
        <v>0</v>
      </c>
      <c r="AR48" s="76">
        <v>0</v>
      </c>
      <c r="AS48" s="76">
        <v>42</v>
      </c>
      <c r="AT48" s="76">
        <f>SUM(AU48:AY48)</f>
        <v>0</v>
      </c>
      <c r="AU48" s="76">
        <v>0</v>
      </c>
      <c r="AV48" s="76">
        <v>0</v>
      </c>
      <c r="AW48" s="76">
        <v>0</v>
      </c>
      <c r="AX48" s="76">
        <v>0</v>
      </c>
      <c r="AY48" s="76">
        <v>0</v>
      </c>
      <c r="AZ48" s="76">
        <f>SUM(BA48:BC48)</f>
        <v>0</v>
      </c>
      <c r="BA48" s="76">
        <v>0</v>
      </c>
      <c r="BB48" s="76">
        <v>0</v>
      </c>
      <c r="BC48" s="76">
        <v>0</v>
      </c>
    </row>
    <row r="49" spans="1:55" s="61" customFormat="1" ht="12" customHeight="1">
      <c r="A49" s="70" t="s">
        <v>85</v>
      </c>
      <c r="B49" s="117" t="s">
        <v>171</v>
      </c>
      <c r="C49" s="70" t="s">
        <v>172</v>
      </c>
      <c r="D49" s="76">
        <f>SUM(E49,+H49,+K49)</f>
        <v>3299</v>
      </c>
      <c r="E49" s="76">
        <f>SUM(F49:G49)</f>
        <v>0</v>
      </c>
      <c r="F49" s="76">
        <v>0</v>
      </c>
      <c r="G49" s="76">
        <v>0</v>
      </c>
      <c r="H49" s="76">
        <f>SUM(I49:J49)</f>
        <v>0</v>
      </c>
      <c r="I49" s="76">
        <v>0</v>
      </c>
      <c r="J49" s="76">
        <v>0</v>
      </c>
      <c r="K49" s="76">
        <f>SUM(L49:M49)</f>
        <v>3299</v>
      </c>
      <c r="L49" s="76">
        <v>232</v>
      </c>
      <c r="M49" s="76">
        <v>3067</v>
      </c>
      <c r="N49" s="76">
        <f>SUM(O49,+V49,+AC49)</f>
        <v>3299</v>
      </c>
      <c r="O49" s="76">
        <f>SUM(P49:U49)</f>
        <v>232</v>
      </c>
      <c r="P49" s="76">
        <v>232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3067</v>
      </c>
      <c r="W49" s="76">
        <v>3067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0</v>
      </c>
      <c r="AD49" s="76">
        <v>0</v>
      </c>
      <c r="AE49" s="76">
        <v>0</v>
      </c>
      <c r="AF49" s="76">
        <f>SUM(AG49:AI49)</f>
        <v>2</v>
      </c>
      <c r="AG49" s="76">
        <v>2</v>
      </c>
      <c r="AH49" s="76">
        <v>0</v>
      </c>
      <c r="AI49" s="76">
        <v>0</v>
      </c>
      <c r="AJ49" s="76">
        <f>SUM(AK49:AS49)</f>
        <v>40</v>
      </c>
      <c r="AK49" s="76">
        <v>0</v>
      </c>
      <c r="AL49" s="76">
        <v>38</v>
      </c>
      <c r="AM49" s="76">
        <v>2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f>SUM(AU49:AY49)</f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f>SUM(BA49:BC49)</f>
        <v>38</v>
      </c>
      <c r="BA49" s="76">
        <v>38</v>
      </c>
      <c r="BB49" s="76">
        <v>0</v>
      </c>
      <c r="BC49" s="76">
        <v>0</v>
      </c>
    </row>
    <row r="50" spans="1:55" s="61" customFormat="1" ht="12" customHeight="1">
      <c r="A50" s="70" t="s">
        <v>85</v>
      </c>
      <c r="B50" s="117" t="s">
        <v>173</v>
      </c>
      <c r="C50" s="70" t="s">
        <v>174</v>
      </c>
      <c r="D50" s="76">
        <f>SUM(E50,+H50,+K50)</f>
        <v>7169</v>
      </c>
      <c r="E50" s="76">
        <f>SUM(F50:G50)</f>
        <v>0</v>
      </c>
      <c r="F50" s="76">
        <v>0</v>
      </c>
      <c r="G50" s="76">
        <v>0</v>
      </c>
      <c r="H50" s="76">
        <f>SUM(I50:J50)</f>
        <v>0</v>
      </c>
      <c r="I50" s="76">
        <v>0</v>
      </c>
      <c r="J50" s="76">
        <v>0</v>
      </c>
      <c r="K50" s="76">
        <f>SUM(L50:M50)</f>
        <v>7169</v>
      </c>
      <c r="L50" s="76">
        <v>1496</v>
      </c>
      <c r="M50" s="76">
        <v>5673</v>
      </c>
      <c r="N50" s="76">
        <f>SUM(O50,+V50,+AC50)</f>
        <v>7169</v>
      </c>
      <c r="O50" s="76">
        <f>SUM(P50:U50)</f>
        <v>1496</v>
      </c>
      <c r="P50" s="76">
        <v>1496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5673</v>
      </c>
      <c r="W50" s="76">
        <v>5673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0</v>
      </c>
      <c r="AD50" s="76">
        <v>0</v>
      </c>
      <c r="AE50" s="76">
        <v>0</v>
      </c>
      <c r="AF50" s="76">
        <f>SUM(AG50:AI50)</f>
        <v>5</v>
      </c>
      <c r="AG50" s="76">
        <v>5</v>
      </c>
      <c r="AH50" s="76">
        <v>0</v>
      </c>
      <c r="AI50" s="76">
        <v>0</v>
      </c>
      <c r="AJ50" s="76">
        <f>SUM(AK50:AS50)</f>
        <v>5</v>
      </c>
      <c r="AK50" s="76">
        <v>0</v>
      </c>
      <c r="AL50" s="76"/>
      <c r="AM50" s="76">
        <v>5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f>SUM(AU50:AY50)</f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f>SUM(BA50:BC50)</f>
        <v>81</v>
      </c>
      <c r="BA50" s="76">
        <v>81</v>
      </c>
      <c r="BB50" s="76">
        <v>0</v>
      </c>
      <c r="BC50" s="76">
        <v>0</v>
      </c>
    </row>
    <row r="51" spans="1:55" s="61" customFormat="1" ht="12" customHeight="1">
      <c r="A51" s="70" t="s">
        <v>85</v>
      </c>
      <c r="B51" s="117" t="s">
        <v>175</v>
      </c>
      <c r="C51" s="70" t="s">
        <v>176</v>
      </c>
      <c r="D51" s="76">
        <f>SUM(E51,+H51,+K51)</f>
        <v>2141</v>
      </c>
      <c r="E51" s="76">
        <f>SUM(F51:G51)</f>
        <v>0</v>
      </c>
      <c r="F51" s="76"/>
      <c r="G51" s="76">
        <v>0</v>
      </c>
      <c r="H51" s="76">
        <f>SUM(I51:J51)</f>
        <v>0</v>
      </c>
      <c r="I51" s="76">
        <v>0</v>
      </c>
      <c r="J51" s="76">
        <v>0</v>
      </c>
      <c r="K51" s="76">
        <f>SUM(L51:M51)</f>
        <v>2141</v>
      </c>
      <c r="L51" s="76">
        <v>391</v>
      </c>
      <c r="M51" s="76">
        <v>1750</v>
      </c>
      <c r="N51" s="76">
        <f>SUM(O51,+V51,+AC51)</f>
        <v>2141</v>
      </c>
      <c r="O51" s="76">
        <f>SUM(P51:U51)</f>
        <v>391</v>
      </c>
      <c r="P51" s="76">
        <v>391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f>SUM(W51:AB51)</f>
        <v>1750</v>
      </c>
      <c r="W51" s="76">
        <v>1750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f>SUM(AD51:AE51)</f>
        <v>0</v>
      </c>
      <c r="AD51" s="76">
        <v>0</v>
      </c>
      <c r="AE51" s="76">
        <v>0</v>
      </c>
      <c r="AF51" s="76">
        <f>SUM(AG51:AI51)</f>
        <v>5</v>
      </c>
      <c r="AG51" s="76">
        <v>5</v>
      </c>
      <c r="AH51" s="76">
        <v>0</v>
      </c>
      <c r="AI51" s="76">
        <v>0</v>
      </c>
      <c r="AJ51" s="76">
        <f>SUM(AK51:AS51)</f>
        <v>5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5</v>
      </c>
      <c r="AS51" s="76">
        <v>0</v>
      </c>
      <c r="AT51" s="76">
        <f>SUM(AU51:AY51)</f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f>SUM(BA51:BC51)</f>
        <v>16</v>
      </c>
      <c r="BA51" s="76">
        <v>16</v>
      </c>
      <c r="BB51" s="76">
        <v>0</v>
      </c>
      <c r="BC51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218</v>
      </c>
      <c r="C2" s="46" t="s">
        <v>86</v>
      </c>
      <c r="D2" s="187" t="s">
        <v>219</v>
      </c>
      <c r="E2" s="3"/>
      <c r="F2" s="3"/>
      <c r="G2" s="3"/>
      <c r="H2" s="3"/>
      <c r="I2" s="3"/>
      <c r="J2" s="3"/>
      <c r="K2" s="3"/>
      <c r="L2" s="3" t="str">
        <f>LEFT(C2,2)</f>
        <v>08</v>
      </c>
      <c r="M2" s="3" t="str">
        <f>IF(L2&lt;&gt;"",VLOOKUP(L2,$AI$6:$AJ$52,2,FALSE),"-")</f>
        <v>茨城県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220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221</v>
      </c>
      <c r="G6" s="150"/>
      <c r="H6" s="39" t="s">
        <v>222</v>
      </c>
      <c r="I6" s="39" t="s">
        <v>223</v>
      </c>
      <c r="J6" s="39" t="s">
        <v>224</v>
      </c>
      <c r="K6" s="5" t="s">
        <v>225</v>
      </c>
      <c r="L6" s="16" t="s">
        <v>226</v>
      </c>
      <c r="M6" s="40" t="s">
        <v>227</v>
      </c>
      <c r="AF6" s="11">
        <f>+'水洗化人口等'!B6</f>
        <v>0</v>
      </c>
      <c r="AG6" s="11">
        <v>6</v>
      </c>
      <c r="AI6" s="43" t="s">
        <v>228</v>
      </c>
      <c r="AJ6" s="3" t="s">
        <v>53</v>
      </c>
    </row>
    <row r="7" spans="2:36" ht="16.5" customHeight="1">
      <c r="B7" s="151" t="s">
        <v>229</v>
      </c>
      <c r="C7" s="6" t="s">
        <v>230</v>
      </c>
      <c r="D7" s="17">
        <f>AD7</f>
        <v>348659</v>
      </c>
      <c r="F7" s="188" t="s">
        <v>231</v>
      </c>
      <c r="G7" s="7" t="s">
        <v>194</v>
      </c>
      <c r="H7" s="18">
        <f>AD14</f>
        <v>184624</v>
      </c>
      <c r="I7" s="18">
        <f>AD24</f>
        <v>492445</v>
      </c>
      <c r="J7" s="18">
        <f>SUM(H7:I7)</f>
        <v>677069</v>
      </c>
      <c r="K7" s="19">
        <f>IF(J$13&gt;0,J7/J$13,0)</f>
        <v>0.9909288755347471</v>
      </c>
      <c r="L7" s="20">
        <f>AD34</f>
        <v>9051</v>
      </c>
      <c r="M7" s="21">
        <f>AD37</f>
        <v>2286</v>
      </c>
      <c r="AA7" s="4" t="s">
        <v>230</v>
      </c>
      <c r="AB7" s="47" t="s">
        <v>232</v>
      </c>
      <c r="AC7" s="47" t="s">
        <v>233</v>
      </c>
      <c r="AD7" s="11">
        <f ca="1">IF(AD$2=0,INDIRECT(AB7&amp;"!"&amp;AC7&amp;$AG$2),0)</f>
        <v>348659</v>
      </c>
      <c r="AF7" s="43" t="str">
        <f>+'水洗化人口等'!B7</f>
        <v>08000</v>
      </c>
      <c r="AG7" s="11">
        <v>7</v>
      </c>
      <c r="AI7" s="43" t="s">
        <v>234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641</v>
      </c>
      <c r="F8" s="159"/>
      <c r="G8" s="7" t="s">
        <v>196</v>
      </c>
      <c r="H8" s="18">
        <f>AD15</f>
        <v>0</v>
      </c>
      <c r="I8" s="18">
        <f>AD25</f>
        <v>351</v>
      </c>
      <c r="J8" s="18">
        <f>SUM(H8:I8)</f>
        <v>351</v>
      </c>
      <c r="K8" s="19">
        <f>IF(J$13&gt;0,J8/J$13,0)</f>
        <v>0.0005137084038889628</v>
      </c>
      <c r="L8" s="20">
        <f>AD35</f>
        <v>0</v>
      </c>
      <c r="M8" s="21">
        <f>AD38</f>
        <v>190</v>
      </c>
      <c r="AA8" s="4" t="s">
        <v>69</v>
      </c>
      <c r="AB8" s="47" t="s">
        <v>232</v>
      </c>
      <c r="AC8" s="47" t="s">
        <v>235</v>
      </c>
      <c r="AD8" s="11">
        <f ca="1">IF(AD$2=0,INDIRECT(AB8&amp;"!"&amp;AC8&amp;$AG$2),0)</f>
        <v>641</v>
      </c>
      <c r="AF8" s="43" t="str">
        <f>+'水洗化人口等'!B8</f>
        <v>08201</v>
      </c>
      <c r="AG8" s="11">
        <v>8</v>
      </c>
      <c r="AI8" s="43" t="s">
        <v>236</v>
      </c>
      <c r="AJ8" s="3" t="s">
        <v>51</v>
      </c>
    </row>
    <row r="9" spans="2:36" ht="16.5" customHeight="1">
      <c r="B9" s="153"/>
      <c r="C9" s="8" t="s">
        <v>237</v>
      </c>
      <c r="D9" s="23">
        <f>SUM(D7:D8)</f>
        <v>349300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238</v>
      </c>
      <c r="AB9" s="47" t="s">
        <v>232</v>
      </c>
      <c r="AC9" s="47" t="s">
        <v>239</v>
      </c>
      <c r="AD9" s="11">
        <f ca="1">IF(AD$2=0,INDIRECT(AB9&amp;"!"&amp;AC9&amp;$AG$2),0)</f>
        <v>1487702</v>
      </c>
      <c r="AF9" s="43" t="str">
        <f>+'水洗化人口等'!B9</f>
        <v>08202</v>
      </c>
      <c r="AG9" s="11">
        <v>9</v>
      </c>
      <c r="AI9" s="43" t="s">
        <v>240</v>
      </c>
      <c r="AJ9" s="3" t="s">
        <v>50</v>
      </c>
    </row>
    <row r="10" spans="2:36" ht="16.5" customHeight="1">
      <c r="B10" s="154" t="s">
        <v>241</v>
      </c>
      <c r="C10" s="189" t="s">
        <v>238</v>
      </c>
      <c r="D10" s="22">
        <f>AD9</f>
        <v>1487702</v>
      </c>
      <c r="F10" s="159"/>
      <c r="G10" s="7" t="s">
        <v>210</v>
      </c>
      <c r="H10" s="18">
        <f>AD17</f>
        <v>0</v>
      </c>
      <c r="I10" s="18">
        <f>AD27</f>
        <v>5847</v>
      </c>
      <c r="J10" s="18">
        <f>SUM(H10:I10)</f>
        <v>5847</v>
      </c>
      <c r="K10" s="19">
        <f>IF(J$13&gt;0,J10/J$13,0)</f>
        <v>0.008557416061364006</v>
      </c>
      <c r="L10" s="24" t="s">
        <v>242</v>
      </c>
      <c r="M10" s="25" t="s">
        <v>242</v>
      </c>
      <c r="AA10" s="4" t="s">
        <v>243</v>
      </c>
      <c r="AB10" s="47" t="s">
        <v>232</v>
      </c>
      <c r="AC10" s="47" t="s">
        <v>244</v>
      </c>
      <c r="AD10" s="11">
        <f ca="1">IF(AD$2=0,INDIRECT(AB10&amp;"!"&amp;AC10&amp;$AG$2),0)</f>
        <v>10917</v>
      </c>
      <c r="AF10" s="43" t="str">
        <f>+'水洗化人口等'!B10</f>
        <v>08203</v>
      </c>
      <c r="AG10" s="11">
        <v>10</v>
      </c>
      <c r="AI10" s="43" t="s">
        <v>245</v>
      </c>
      <c r="AJ10" s="3" t="s">
        <v>49</v>
      </c>
    </row>
    <row r="11" spans="2:36" ht="16.5" customHeight="1">
      <c r="B11" s="155"/>
      <c r="C11" s="7" t="s">
        <v>243</v>
      </c>
      <c r="D11" s="22">
        <f>AD10</f>
        <v>10917</v>
      </c>
      <c r="F11" s="159"/>
      <c r="G11" s="7" t="s">
        <v>212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242</v>
      </c>
      <c r="M11" s="25" t="s">
        <v>242</v>
      </c>
      <c r="AA11" s="4" t="s">
        <v>246</v>
      </c>
      <c r="AB11" s="47" t="s">
        <v>232</v>
      </c>
      <c r="AC11" s="47" t="s">
        <v>247</v>
      </c>
      <c r="AD11" s="11">
        <f ca="1">IF(AD$2=0,INDIRECT(AB11&amp;"!"&amp;AC11&amp;$AG$2),0)</f>
        <v>1129014</v>
      </c>
      <c r="AF11" s="43" t="str">
        <f>+'水洗化人口等'!B11</f>
        <v>08204</v>
      </c>
      <c r="AG11" s="11">
        <v>11</v>
      </c>
      <c r="AI11" s="43" t="s">
        <v>248</v>
      </c>
      <c r="AJ11" s="3" t="s">
        <v>48</v>
      </c>
    </row>
    <row r="12" spans="2:36" ht="16.5" customHeight="1">
      <c r="B12" s="155"/>
      <c r="C12" s="7" t="s">
        <v>246</v>
      </c>
      <c r="D12" s="22">
        <f>AD11</f>
        <v>1129014</v>
      </c>
      <c r="F12" s="159"/>
      <c r="G12" s="7" t="s">
        <v>214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242</v>
      </c>
      <c r="M12" s="25" t="s">
        <v>242</v>
      </c>
      <c r="AA12" s="4" t="s">
        <v>249</v>
      </c>
      <c r="AB12" s="47" t="s">
        <v>232</v>
      </c>
      <c r="AC12" s="47" t="s">
        <v>250</v>
      </c>
      <c r="AD12" s="11">
        <f ca="1">IF(AD$2=0,INDIRECT(AB12&amp;"!"&amp;AC12&amp;$AG$2),0)</f>
        <v>568693</v>
      </c>
      <c r="AF12" s="43" t="str">
        <f>+'水洗化人口等'!B12</f>
        <v>08205</v>
      </c>
      <c r="AG12" s="11">
        <v>12</v>
      </c>
      <c r="AI12" s="43" t="s">
        <v>251</v>
      </c>
      <c r="AJ12" s="3" t="s">
        <v>47</v>
      </c>
    </row>
    <row r="13" spans="2:36" ht="16.5" customHeight="1">
      <c r="B13" s="156"/>
      <c r="C13" s="8" t="s">
        <v>237</v>
      </c>
      <c r="D13" s="23">
        <f>SUM(D10:D12)</f>
        <v>2627633</v>
      </c>
      <c r="F13" s="160"/>
      <c r="G13" s="7" t="s">
        <v>237</v>
      </c>
      <c r="H13" s="18">
        <f>SUM(H7:H12)</f>
        <v>184624</v>
      </c>
      <c r="I13" s="18">
        <f>SUM(I7:I12)</f>
        <v>498643</v>
      </c>
      <c r="J13" s="18">
        <f>SUM(J7:J12)</f>
        <v>683267</v>
      </c>
      <c r="K13" s="19">
        <v>1</v>
      </c>
      <c r="L13" s="24" t="s">
        <v>242</v>
      </c>
      <c r="M13" s="25" t="s">
        <v>242</v>
      </c>
      <c r="AA13" s="4" t="s">
        <v>60</v>
      </c>
      <c r="AB13" s="47" t="s">
        <v>232</v>
      </c>
      <c r="AC13" s="47" t="s">
        <v>252</v>
      </c>
      <c r="AD13" s="11">
        <f ca="1">IF(AD$2=0,INDIRECT(AB13&amp;"!"&amp;AC13&amp;$AG$2),0)</f>
        <v>55082</v>
      </c>
      <c r="AF13" s="43" t="str">
        <f>+'水洗化人口等'!B13</f>
        <v>08207</v>
      </c>
      <c r="AG13" s="11">
        <v>13</v>
      </c>
      <c r="AI13" s="43" t="s">
        <v>253</v>
      </c>
      <c r="AJ13" s="3" t="s">
        <v>46</v>
      </c>
    </row>
    <row r="14" spans="2:36" ht="16.5" customHeight="1" thickBot="1">
      <c r="B14" s="157" t="s">
        <v>254</v>
      </c>
      <c r="C14" s="158"/>
      <c r="D14" s="26">
        <f>SUM(D9,D13)</f>
        <v>2976933</v>
      </c>
      <c r="F14" s="161" t="s">
        <v>255</v>
      </c>
      <c r="G14" s="162"/>
      <c r="H14" s="18">
        <f>AD20</f>
        <v>442</v>
      </c>
      <c r="I14" s="18">
        <f>AD30</f>
        <v>0</v>
      </c>
      <c r="J14" s="18">
        <f>SUM(H14:I14)</f>
        <v>442</v>
      </c>
      <c r="K14" s="27" t="s">
        <v>242</v>
      </c>
      <c r="L14" s="24" t="s">
        <v>242</v>
      </c>
      <c r="M14" s="25" t="s">
        <v>242</v>
      </c>
      <c r="AA14" s="4" t="s">
        <v>194</v>
      </c>
      <c r="AB14" s="47" t="s">
        <v>256</v>
      </c>
      <c r="AC14" s="47" t="s">
        <v>250</v>
      </c>
      <c r="AD14" s="11">
        <f ca="1">IF(AD$2=0,INDIRECT(AB14&amp;"!"&amp;AC14&amp;$AG$2),0)</f>
        <v>184624</v>
      </c>
      <c r="AF14" s="43" t="str">
        <f>+'水洗化人口等'!B14</f>
        <v>08208</v>
      </c>
      <c r="AG14" s="11">
        <v>14</v>
      </c>
      <c r="AI14" s="43" t="s">
        <v>257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55082</v>
      </c>
      <c r="F15" s="157" t="s">
        <v>54</v>
      </c>
      <c r="G15" s="158"/>
      <c r="H15" s="28">
        <f>SUM(H13:H14)</f>
        <v>185066</v>
      </c>
      <c r="I15" s="28">
        <f>SUM(I13:I14)</f>
        <v>498643</v>
      </c>
      <c r="J15" s="28">
        <f>SUM(J13:J14)</f>
        <v>683709</v>
      </c>
      <c r="K15" s="29" t="s">
        <v>242</v>
      </c>
      <c r="L15" s="30">
        <f>SUM(L7:L9)</f>
        <v>9051</v>
      </c>
      <c r="M15" s="31">
        <f>SUM(M7:M9)</f>
        <v>2476</v>
      </c>
      <c r="AA15" s="4" t="s">
        <v>196</v>
      </c>
      <c r="AB15" s="47" t="s">
        <v>256</v>
      </c>
      <c r="AC15" s="47" t="s">
        <v>258</v>
      </c>
      <c r="AD15" s="11">
        <f ca="1">IF(AD$2=0,INDIRECT(AB15&amp;"!"&amp;AC15&amp;$AG$2),0)</f>
        <v>0</v>
      </c>
      <c r="AF15" s="43" t="str">
        <f>+'水洗化人口等'!B15</f>
        <v>08210</v>
      </c>
      <c r="AG15" s="11">
        <v>15</v>
      </c>
      <c r="AI15" s="43" t="s">
        <v>259</v>
      </c>
      <c r="AJ15" s="3" t="s">
        <v>44</v>
      </c>
    </row>
    <row r="16" spans="2:36" ht="16.5" customHeight="1" thickBot="1">
      <c r="B16" s="190" t="s">
        <v>260</v>
      </c>
      <c r="AA16" s="4" t="s">
        <v>1</v>
      </c>
      <c r="AB16" s="47" t="s">
        <v>256</v>
      </c>
      <c r="AC16" s="47" t="s">
        <v>252</v>
      </c>
      <c r="AD16" s="11">
        <f ca="1">IF(AD$2=0,INDIRECT(AB16&amp;"!"&amp;AC16&amp;$AG$2),0)</f>
        <v>0</v>
      </c>
      <c r="AF16" s="43" t="str">
        <f>+'水洗化人口等'!B16</f>
        <v>08211</v>
      </c>
      <c r="AG16" s="11">
        <v>16</v>
      </c>
      <c r="AI16" s="43" t="s">
        <v>261</v>
      </c>
      <c r="AJ16" s="3" t="s">
        <v>43</v>
      </c>
    </row>
    <row r="17" spans="3:36" ht="16.5" customHeight="1" thickBot="1">
      <c r="C17" s="32">
        <f>AD12</f>
        <v>568693</v>
      </c>
      <c r="D17" s="4" t="s">
        <v>262</v>
      </c>
      <c r="J17" s="15"/>
      <c r="AA17" s="4" t="s">
        <v>210</v>
      </c>
      <c r="AB17" s="47" t="s">
        <v>256</v>
      </c>
      <c r="AC17" s="47" t="s">
        <v>263</v>
      </c>
      <c r="AD17" s="11">
        <f ca="1">IF(AD$2=0,INDIRECT(AB17&amp;"!"&amp;AC17&amp;$AG$2),0)</f>
        <v>0</v>
      </c>
      <c r="AF17" s="43" t="str">
        <f>+'水洗化人口等'!B17</f>
        <v>08212</v>
      </c>
      <c r="AG17" s="11">
        <v>17</v>
      </c>
      <c r="AI17" s="43" t="s">
        <v>264</v>
      </c>
      <c r="AJ17" s="3" t="s">
        <v>42</v>
      </c>
    </row>
    <row r="18" spans="6:36" ht="30" customHeight="1">
      <c r="F18" s="149" t="s">
        <v>265</v>
      </c>
      <c r="G18" s="150"/>
      <c r="H18" s="39" t="s">
        <v>222</v>
      </c>
      <c r="I18" s="39" t="s">
        <v>223</v>
      </c>
      <c r="J18" s="42" t="s">
        <v>224</v>
      </c>
      <c r="AA18" s="4" t="s">
        <v>212</v>
      </c>
      <c r="AB18" s="47" t="s">
        <v>256</v>
      </c>
      <c r="AC18" s="47" t="s">
        <v>266</v>
      </c>
      <c r="AD18" s="11">
        <f ca="1">IF(AD$2=0,INDIRECT(AB18&amp;"!"&amp;AC18&amp;$AG$2),0)</f>
        <v>0</v>
      </c>
      <c r="AF18" s="43" t="str">
        <f>+'水洗化人口等'!B18</f>
        <v>08214</v>
      </c>
      <c r="AG18" s="11">
        <v>18</v>
      </c>
      <c r="AI18" s="43" t="s">
        <v>267</v>
      </c>
      <c r="AJ18" s="3" t="s">
        <v>41</v>
      </c>
    </row>
    <row r="19" spans="3:36" ht="16.5" customHeight="1">
      <c r="C19" s="41" t="s">
        <v>268</v>
      </c>
      <c r="D19" s="10">
        <f>IF(D$14&gt;0,D13/D$14,0)</f>
        <v>0.8826644738057592</v>
      </c>
      <c r="F19" s="161" t="s">
        <v>269</v>
      </c>
      <c r="G19" s="162"/>
      <c r="H19" s="18">
        <f>AD21</f>
        <v>3852</v>
      </c>
      <c r="I19" s="18">
        <f>AD31</f>
        <v>5798</v>
      </c>
      <c r="J19" s="22">
        <f>SUM(H19:I19)</f>
        <v>9650</v>
      </c>
      <c r="AA19" s="4" t="s">
        <v>214</v>
      </c>
      <c r="AB19" s="47" t="s">
        <v>256</v>
      </c>
      <c r="AC19" s="47" t="s">
        <v>270</v>
      </c>
      <c r="AD19" s="11">
        <f ca="1">IF(AD$2=0,INDIRECT(AB19&amp;"!"&amp;AC19&amp;$AG$2),0)</f>
        <v>0</v>
      </c>
      <c r="AF19" s="43" t="str">
        <f>+'水洗化人口等'!B19</f>
        <v>08215</v>
      </c>
      <c r="AG19" s="11">
        <v>19</v>
      </c>
      <c r="AI19" s="43" t="s">
        <v>271</v>
      </c>
      <c r="AJ19" s="3" t="s">
        <v>40</v>
      </c>
    </row>
    <row r="20" spans="3:36" ht="16.5" customHeight="1">
      <c r="C20" s="41" t="s">
        <v>272</v>
      </c>
      <c r="D20" s="10">
        <f>IF(D$14&gt;0,D9/D$14,0)</f>
        <v>0.11733552619424086</v>
      </c>
      <c r="F20" s="161" t="s">
        <v>273</v>
      </c>
      <c r="G20" s="162"/>
      <c r="H20" s="18">
        <f>AD22</f>
        <v>47349</v>
      </c>
      <c r="I20" s="18">
        <f>AD32</f>
        <v>351</v>
      </c>
      <c r="J20" s="22">
        <f>SUM(H20:I20)</f>
        <v>47700</v>
      </c>
      <c r="AA20" s="4" t="s">
        <v>255</v>
      </c>
      <c r="AB20" s="47" t="s">
        <v>256</v>
      </c>
      <c r="AC20" s="47" t="s">
        <v>274</v>
      </c>
      <c r="AD20" s="11">
        <f ca="1">IF(AD$2=0,INDIRECT(AB20&amp;"!"&amp;AC20&amp;$AG$2),0)</f>
        <v>442</v>
      </c>
      <c r="AF20" s="43" t="str">
        <f>+'水洗化人口等'!B20</f>
        <v>08216</v>
      </c>
      <c r="AG20" s="11">
        <v>20</v>
      </c>
      <c r="AI20" s="43" t="s">
        <v>275</v>
      </c>
      <c r="AJ20" s="3" t="s">
        <v>39</v>
      </c>
    </row>
    <row r="21" spans="3:36" ht="16.5" customHeight="1">
      <c r="C21" s="41" t="s">
        <v>276</v>
      </c>
      <c r="D21" s="10">
        <f>IF(D$14&gt;0,D10/D$14,0)</f>
        <v>0.4997431920704967</v>
      </c>
      <c r="F21" s="161" t="s">
        <v>277</v>
      </c>
      <c r="G21" s="162"/>
      <c r="H21" s="18">
        <f>AD23</f>
        <v>133423</v>
      </c>
      <c r="I21" s="18">
        <f>AD33</f>
        <v>492494</v>
      </c>
      <c r="J21" s="22">
        <f>SUM(H21:I21)</f>
        <v>625917</v>
      </c>
      <c r="AA21" s="4" t="s">
        <v>269</v>
      </c>
      <c r="AB21" s="47" t="s">
        <v>256</v>
      </c>
      <c r="AC21" s="47" t="s">
        <v>278</v>
      </c>
      <c r="AD21" s="11">
        <f ca="1">IF(AD$2=0,INDIRECT(AB21&amp;"!"&amp;AC21&amp;$AG$2),0)</f>
        <v>3852</v>
      </c>
      <c r="AF21" s="43" t="str">
        <f>+'水洗化人口等'!B21</f>
        <v>08217</v>
      </c>
      <c r="AG21" s="11">
        <v>21</v>
      </c>
      <c r="AI21" s="43" t="s">
        <v>279</v>
      </c>
      <c r="AJ21" s="3" t="s">
        <v>38</v>
      </c>
    </row>
    <row r="22" spans="3:36" ht="16.5" customHeight="1" thickBot="1">
      <c r="C22" s="41" t="s">
        <v>280</v>
      </c>
      <c r="D22" s="10">
        <f>IF(D$14&gt;0,D12/D$14,0)</f>
        <v>0.3792540846569271</v>
      </c>
      <c r="F22" s="157" t="s">
        <v>54</v>
      </c>
      <c r="G22" s="158"/>
      <c r="H22" s="28">
        <f>SUM(H19:H21)</f>
        <v>184624</v>
      </c>
      <c r="I22" s="28">
        <f>SUM(I19:I21)</f>
        <v>498643</v>
      </c>
      <c r="J22" s="33">
        <f>SUM(J19:J21)</f>
        <v>683267</v>
      </c>
      <c r="AA22" s="4" t="s">
        <v>273</v>
      </c>
      <c r="AB22" s="47" t="s">
        <v>256</v>
      </c>
      <c r="AC22" s="47" t="s">
        <v>281</v>
      </c>
      <c r="AD22" s="11">
        <f ca="1">IF(AD$2=0,INDIRECT(AB22&amp;"!"&amp;AC22&amp;$AG$2),0)</f>
        <v>47349</v>
      </c>
      <c r="AF22" s="43" t="str">
        <f>+'水洗化人口等'!B22</f>
        <v>08219</v>
      </c>
      <c r="AG22" s="11">
        <v>22</v>
      </c>
      <c r="AI22" s="43" t="s">
        <v>282</v>
      </c>
      <c r="AJ22" s="3" t="s">
        <v>37</v>
      </c>
    </row>
    <row r="23" spans="3:36" ht="16.5" customHeight="1">
      <c r="C23" s="41" t="s">
        <v>283</v>
      </c>
      <c r="D23" s="10">
        <f>IF(D$14&gt;0,C17/D$14,0)</f>
        <v>0.19103318751211398</v>
      </c>
      <c r="F23" s="9"/>
      <c r="J23" s="34"/>
      <c r="AA23" s="4" t="s">
        <v>277</v>
      </c>
      <c r="AB23" s="47" t="s">
        <v>256</v>
      </c>
      <c r="AC23" s="47" t="s">
        <v>284</v>
      </c>
      <c r="AD23" s="11">
        <f ca="1">IF(AD$2=0,INDIRECT(AB23&amp;"!"&amp;AC23&amp;$AG$2),0)</f>
        <v>133423</v>
      </c>
      <c r="AF23" s="43" t="str">
        <f>+'水洗化人口等'!B23</f>
        <v>08220</v>
      </c>
      <c r="AG23" s="11">
        <v>23</v>
      </c>
      <c r="AI23" s="43" t="s">
        <v>285</v>
      </c>
      <c r="AJ23" s="3" t="s">
        <v>36</v>
      </c>
    </row>
    <row r="24" spans="3:36" ht="16.5" customHeight="1" thickBot="1">
      <c r="C24" s="41" t="s">
        <v>286</v>
      </c>
      <c r="D24" s="10">
        <f>IF(D$9&gt;0,D7/D$9,0)</f>
        <v>0.9981649012310335</v>
      </c>
      <c r="J24" s="35" t="s">
        <v>287</v>
      </c>
      <c r="AA24" s="4" t="s">
        <v>194</v>
      </c>
      <c r="AB24" s="47" t="s">
        <v>256</v>
      </c>
      <c r="AC24" s="47" t="s">
        <v>288</v>
      </c>
      <c r="AD24" s="11">
        <f ca="1">IF(AD$2=0,INDIRECT(AB24&amp;"!"&amp;AC24&amp;$AG$2),0)</f>
        <v>492445</v>
      </c>
      <c r="AF24" s="43" t="str">
        <f>+'水洗化人口等'!B24</f>
        <v>08221</v>
      </c>
      <c r="AG24" s="11">
        <v>24</v>
      </c>
      <c r="AI24" s="43" t="s">
        <v>289</v>
      </c>
      <c r="AJ24" s="3" t="s">
        <v>35</v>
      </c>
    </row>
    <row r="25" spans="3:36" ht="16.5" customHeight="1">
      <c r="C25" s="41" t="s">
        <v>290</v>
      </c>
      <c r="D25" s="10">
        <f>IF(D$9&gt;0,D8/D$9,0)</f>
        <v>0.0018350987689665045</v>
      </c>
      <c r="F25" s="176" t="s">
        <v>6</v>
      </c>
      <c r="G25" s="177"/>
      <c r="H25" s="177"/>
      <c r="I25" s="169" t="s">
        <v>291</v>
      </c>
      <c r="J25" s="171" t="s">
        <v>292</v>
      </c>
      <c r="AA25" s="4" t="s">
        <v>196</v>
      </c>
      <c r="AB25" s="47" t="s">
        <v>256</v>
      </c>
      <c r="AC25" s="47" t="s">
        <v>293</v>
      </c>
      <c r="AD25" s="11">
        <f ca="1">IF(AD$2=0,INDIRECT(AB25&amp;"!"&amp;AC25&amp;$AG$2),0)</f>
        <v>351</v>
      </c>
      <c r="AF25" s="43" t="str">
        <f>+'水洗化人口等'!B25</f>
        <v>08222</v>
      </c>
      <c r="AG25" s="11">
        <v>25</v>
      </c>
      <c r="AI25" s="43" t="s">
        <v>294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256</v>
      </c>
      <c r="AC26" s="47" t="s">
        <v>295</v>
      </c>
      <c r="AD26" s="11">
        <f ca="1">IF(AD$2=0,INDIRECT(AB26&amp;"!"&amp;AC26&amp;$AG$2),0)</f>
        <v>0</v>
      </c>
      <c r="AF26" s="43" t="str">
        <f>+'水洗化人口等'!B26</f>
        <v>08223</v>
      </c>
      <c r="AG26" s="11">
        <v>26</v>
      </c>
      <c r="AI26" s="43" t="s">
        <v>296</v>
      </c>
      <c r="AJ26" s="3" t="s">
        <v>33</v>
      </c>
    </row>
    <row r="27" spans="6:36" ht="16.5" customHeight="1">
      <c r="F27" s="166" t="s">
        <v>199</v>
      </c>
      <c r="G27" s="167"/>
      <c r="H27" s="168"/>
      <c r="I27" s="20">
        <f>AD40</f>
        <v>4413</v>
      </c>
      <c r="J27" s="36">
        <f>AD49</f>
        <v>516</v>
      </c>
      <c r="AA27" s="4" t="s">
        <v>210</v>
      </c>
      <c r="AB27" s="47" t="s">
        <v>256</v>
      </c>
      <c r="AC27" s="47" t="s">
        <v>297</v>
      </c>
      <c r="AD27" s="11">
        <f ca="1">IF(AD$2=0,INDIRECT(AB27&amp;"!"&amp;AC27&amp;$AG$2),0)</f>
        <v>5847</v>
      </c>
      <c r="AF27" s="43" t="str">
        <f>+'水洗化人口等'!B27</f>
        <v>08224</v>
      </c>
      <c r="AG27" s="11">
        <v>27</v>
      </c>
      <c r="AI27" s="43" t="s">
        <v>298</v>
      </c>
      <c r="AJ27" s="3" t="s">
        <v>32</v>
      </c>
    </row>
    <row r="28" spans="6:36" ht="16.5" customHeight="1">
      <c r="F28" s="173" t="s">
        <v>299</v>
      </c>
      <c r="G28" s="174"/>
      <c r="H28" s="175"/>
      <c r="I28" s="20">
        <f>AD41</f>
        <v>1130</v>
      </c>
      <c r="J28" s="36">
        <f>AD50</f>
        <v>0</v>
      </c>
      <c r="AA28" s="4" t="s">
        <v>212</v>
      </c>
      <c r="AB28" s="47" t="s">
        <v>256</v>
      </c>
      <c r="AC28" s="47" t="s">
        <v>300</v>
      </c>
      <c r="AD28" s="11">
        <f ca="1">IF(AD$2=0,INDIRECT(AB28&amp;"!"&amp;AC28&amp;$AG$2),0)</f>
        <v>0</v>
      </c>
      <c r="AF28" s="43" t="str">
        <f>+'水洗化人口等'!B28</f>
        <v>08225</v>
      </c>
      <c r="AG28" s="11">
        <v>28</v>
      </c>
      <c r="AI28" s="43" t="s">
        <v>301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3823</v>
      </c>
      <c r="J29" s="36">
        <f>AD51</f>
        <v>404</v>
      </c>
      <c r="AA29" s="4" t="s">
        <v>214</v>
      </c>
      <c r="AB29" s="47" t="s">
        <v>256</v>
      </c>
      <c r="AC29" s="47" t="s">
        <v>302</v>
      </c>
      <c r="AD29" s="11">
        <f ca="1">IF(AD$2=0,INDIRECT(AB29&amp;"!"&amp;AC29&amp;$AG$2),0)</f>
        <v>0</v>
      </c>
      <c r="AF29" s="43" t="str">
        <f>+'水洗化人口等'!B29</f>
        <v>08226</v>
      </c>
      <c r="AG29" s="11">
        <v>29</v>
      </c>
      <c r="AI29" s="43" t="s">
        <v>303</v>
      </c>
      <c r="AJ29" s="3" t="s">
        <v>30</v>
      </c>
    </row>
    <row r="30" spans="6:36" ht="16.5" customHeight="1">
      <c r="F30" s="166" t="s">
        <v>196</v>
      </c>
      <c r="G30" s="167"/>
      <c r="H30" s="168"/>
      <c r="I30" s="20">
        <f>AD43</f>
        <v>2538</v>
      </c>
      <c r="J30" s="36">
        <f>AD52</f>
        <v>0</v>
      </c>
      <c r="AA30" s="4" t="s">
        <v>255</v>
      </c>
      <c r="AB30" s="47" t="s">
        <v>256</v>
      </c>
      <c r="AC30" s="47" t="s">
        <v>304</v>
      </c>
      <c r="AD30" s="11">
        <f ca="1">IF(AD$2=0,INDIRECT(AB30&amp;"!"&amp;AC30&amp;$AG$2),0)</f>
        <v>0</v>
      </c>
      <c r="AF30" s="43" t="str">
        <f>+'水洗化人口等'!B30</f>
        <v>08227</v>
      </c>
      <c r="AG30" s="11">
        <v>30</v>
      </c>
      <c r="AI30" s="43" t="s">
        <v>305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269</v>
      </c>
      <c r="AB31" s="47" t="s">
        <v>256</v>
      </c>
      <c r="AC31" s="47" t="s">
        <v>233</v>
      </c>
      <c r="AD31" s="11">
        <f ca="1">IF(AD$2=0,INDIRECT(AB31&amp;"!"&amp;AC31&amp;$AG$2),0)</f>
        <v>5798</v>
      </c>
      <c r="AF31" s="43" t="str">
        <f>+'水洗化人口等'!B31</f>
        <v>08228</v>
      </c>
      <c r="AG31" s="11">
        <v>31</v>
      </c>
      <c r="AI31" s="43" t="s">
        <v>306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242</v>
      </c>
      <c r="AA32" s="4" t="s">
        <v>273</v>
      </c>
      <c r="AB32" s="47" t="s">
        <v>256</v>
      </c>
      <c r="AC32" s="47" t="s">
        <v>307</v>
      </c>
      <c r="AD32" s="11">
        <f ca="1">IF(AD$2=0,INDIRECT(AB32&amp;"!"&amp;AC32&amp;$AG$2),0)</f>
        <v>351</v>
      </c>
      <c r="AF32" s="43" t="str">
        <f>+'水洗化人口等'!B32</f>
        <v>08229</v>
      </c>
      <c r="AG32" s="11">
        <v>32</v>
      </c>
      <c r="AI32" s="43" t="s">
        <v>308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242</v>
      </c>
      <c r="AA33" s="4" t="s">
        <v>277</v>
      </c>
      <c r="AB33" s="47" t="s">
        <v>256</v>
      </c>
      <c r="AC33" s="47" t="s">
        <v>244</v>
      </c>
      <c r="AD33" s="11">
        <f ca="1">IF(AD$2=0,INDIRECT(AB33&amp;"!"&amp;AC33&amp;$AG$2),0)</f>
        <v>492494</v>
      </c>
      <c r="AF33" s="43" t="str">
        <f>+'水洗化人口等'!B33</f>
        <v>08230</v>
      </c>
      <c r="AG33" s="11">
        <v>33</v>
      </c>
      <c r="AI33" s="43" t="s">
        <v>309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219</v>
      </c>
      <c r="J34" s="25" t="s">
        <v>242</v>
      </c>
      <c r="AA34" s="4" t="s">
        <v>194</v>
      </c>
      <c r="AB34" s="47" t="s">
        <v>256</v>
      </c>
      <c r="AC34" s="47" t="s">
        <v>310</v>
      </c>
      <c r="AD34" s="47">
        <f ca="1">IF(AD$2=0,INDIRECT(AB34&amp;"!"&amp;AC34&amp;$AG$2),0)</f>
        <v>9051</v>
      </c>
      <c r="AF34" s="43" t="str">
        <f>+'水洗化人口等'!B34</f>
        <v>08231</v>
      </c>
      <c r="AG34" s="11">
        <v>34</v>
      </c>
      <c r="AI34" s="43" t="s">
        <v>311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1955</v>
      </c>
      <c r="J35" s="25" t="s">
        <v>242</v>
      </c>
      <c r="AA35" s="4" t="s">
        <v>196</v>
      </c>
      <c r="AB35" s="47" t="s">
        <v>256</v>
      </c>
      <c r="AC35" s="47" t="s">
        <v>312</v>
      </c>
      <c r="AD35" s="47">
        <f ca="1">IF(AD$2=0,INDIRECT(AB35&amp;"!"&amp;AC35&amp;$AG$2),0)</f>
        <v>0</v>
      </c>
      <c r="AF35" s="43" t="str">
        <f>+'水洗化人口等'!B35</f>
        <v>08232</v>
      </c>
      <c r="AG35" s="11">
        <v>35</v>
      </c>
      <c r="AI35" s="43" t="s">
        <v>313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14078</v>
      </c>
      <c r="J36" s="38">
        <f>SUM(J27:J31)</f>
        <v>920</v>
      </c>
      <c r="AA36" s="4" t="s">
        <v>1</v>
      </c>
      <c r="AB36" s="47" t="s">
        <v>256</v>
      </c>
      <c r="AC36" s="47" t="s">
        <v>314</v>
      </c>
      <c r="AD36" s="47">
        <f ca="1">IF(AD$2=0,INDIRECT(AB36&amp;"!"&amp;AC36&amp;$AG$2),0)</f>
        <v>0</v>
      </c>
      <c r="AF36" s="43" t="str">
        <f>+'水洗化人口等'!B36</f>
        <v>08233</v>
      </c>
      <c r="AG36" s="11">
        <v>36</v>
      </c>
      <c r="AI36" s="43" t="s">
        <v>315</v>
      </c>
      <c r="AJ36" s="3" t="s">
        <v>23</v>
      </c>
    </row>
    <row r="37" spans="27:36" ht="13.5">
      <c r="AA37" s="4" t="s">
        <v>194</v>
      </c>
      <c r="AB37" s="47" t="s">
        <v>256</v>
      </c>
      <c r="AC37" s="47" t="s">
        <v>316</v>
      </c>
      <c r="AD37" s="47">
        <f ca="1">IF(AD$2=0,INDIRECT(AB37&amp;"!"&amp;AC37&amp;$AG$2),0)</f>
        <v>2286</v>
      </c>
      <c r="AF37" s="43" t="str">
        <f>+'水洗化人口等'!B37</f>
        <v>08234</v>
      </c>
      <c r="AG37" s="11">
        <v>37</v>
      </c>
      <c r="AI37" s="43" t="s">
        <v>317</v>
      </c>
      <c r="AJ37" s="3" t="s">
        <v>22</v>
      </c>
    </row>
    <row r="38" spans="27:36" ht="13.5" hidden="1">
      <c r="AA38" s="4" t="s">
        <v>196</v>
      </c>
      <c r="AB38" s="47" t="s">
        <v>256</v>
      </c>
      <c r="AC38" s="47" t="s">
        <v>318</v>
      </c>
      <c r="AD38" s="47">
        <f ca="1">IF(AD$2=0,INDIRECT(AB38&amp;"!"&amp;AC38&amp;$AG$2),0)</f>
        <v>190</v>
      </c>
      <c r="AF38" s="43" t="str">
        <f>+'水洗化人口等'!B38</f>
        <v>08235</v>
      </c>
      <c r="AG38" s="11">
        <v>38</v>
      </c>
      <c r="AI38" s="43" t="s">
        <v>319</v>
      </c>
      <c r="AJ38" s="3" t="s">
        <v>21</v>
      </c>
    </row>
    <row r="39" spans="27:36" ht="13.5" hidden="1">
      <c r="AA39" s="4" t="s">
        <v>1</v>
      </c>
      <c r="AB39" s="47" t="s">
        <v>256</v>
      </c>
      <c r="AC39" s="47" t="s">
        <v>320</v>
      </c>
      <c r="AD39" s="47">
        <f ca="1">IF(AD$2=0,INDIRECT(AB39&amp;"!"&amp;AC39&amp;$AG$2),0)</f>
        <v>0</v>
      </c>
      <c r="AF39" s="43" t="str">
        <f>+'水洗化人口等'!B39</f>
        <v>08236</v>
      </c>
      <c r="AG39" s="11">
        <v>39</v>
      </c>
      <c r="AI39" s="43" t="s">
        <v>321</v>
      </c>
      <c r="AJ39" s="3" t="s">
        <v>20</v>
      </c>
    </row>
    <row r="40" spans="27:36" ht="13.5" hidden="1">
      <c r="AA40" s="4" t="s">
        <v>199</v>
      </c>
      <c r="AB40" s="47" t="s">
        <v>256</v>
      </c>
      <c r="AC40" s="47" t="s">
        <v>322</v>
      </c>
      <c r="AD40" s="47">
        <f ca="1">IF(AD$2=0,INDIRECT(AB40&amp;"!"&amp;AC40&amp;$AG$2),0)</f>
        <v>4413</v>
      </c>
      <c r="AF40" s="43" t="str">
        <f>+'水洗化人口等'!B40</f>
        <v>08302</v>
      </c>
      <c r="AG40" s="11">
        <v>40</v>
      </c>
      <c r="AI40" s="43" t="s">
        <v>323</v>
      </c>
      <c r="AJ40" s="3" t="s">
        <v>19</v>
      </c>
    </row>
    <row r="41" spans="27:36" ht="13.5" hidden="1">
      <c r="AA41" s="4" t="s">
        <v>299</v>
      </c>
      <c r="AB41" s="47" t="s">
        <v>256</v>
      </c>
      <c r="AC41" s="47" t="s">
        <v>324</v>
      </c>
      <c r="AD41" s="47">
        <f ca="1">IF(AD$2=0,INDIRECT(AB41&amp;"!"&amp;AC41&amp;$AG$2),0)</f>
        <v>1130</v>
      </c>
      <c r="AF41" s="43" t="str">
        <f>+'水洗化人口等'!B41</f>
        <v>08309</v>
      </c>
      <c r="AG41" s="11">
        <v>41</v>
      </c>
      <c r="AI41" s="43" t="s">
        <v>325</v>
      </c>
      <c r="AJ41" s="3" t="s">
        <v>18</v>
      </c>
    </row>
    <row r="42" spans="27:36" ht="13.5" hidden="1">
      <c r="AA42" s="4" t="s">
        <v>0</v>
      </c>
      <c r="AB42" s="47" t="s">
        <v>256</v>
      </c>
      <c r="AC42" s="47" t="s">
        <v>326</v>
      </c>
      <c r="AD42" s="47">
        <f ca="1">IF(AD$2=0,INDIRECT(AB42&amp;"!"&amp;AC42&amp;$AG$2),0)</f>
        <v>3823</v>
      </c>
      <c r="AF42" s="43" t="str">
        <f>+'水洗化人口等'!B42</f>
        <v>08310</v>
      </c>
      <c r="AG42" s="11">
        <v>42</v>
      </c>
      <c r="AI42" s="43" t="s">
        <v>327</v>
      </c>
      <c r="AJ42" s="3" t="s">
        <v>17</v>
      </c>
    </row>
    <row r="43" spans="27:36" ht="13.5" hidden="1">
      <c r="AA43" s="4" t="s">
        <v>196</v>
      </c>
      <c r="AB43" s="47" t="s">
        <v>256</v>
      </c>
      <c r="AC43" s="47" t="s">
        <v>328</v>
      </c>
      <c r="AD43" s="47">
        <f ca="1">IF(AD$2=0,INDIRECT(AB43&amp;"!"&amp;AC43&amp;$AG$2),0)</f>
        <v>2538</v>
      </c>
      <c r="AF43" s="43" t="str">
        <f>+'水洗化人口等'!B43</f>
        <v>08341</v>
      </c>
      <c r="AG43" s="11">
        <v>43</v>
      </c>
      <c r="AI43" s="43" t="s">
        <v>329</v>
      </c>
      <c r="AJ43" s="3" t="s">
        <v>16</v>
      </c>
    </row>
    <row r="44" spans="27:36" ht="13.5" hidden="1">
      <c r="AA44" s="4" t="s">
        <v>1</v>
      </c>
      <c r="AB44" s="47" t="s">
        <v>256</v>
      </c>
      <c r="AC44" s="47" t="s">
        <v>330</v>
      </c>
      <c r="AD44" s="47">
        <f ca="1">IF(AD$2=0,INDIRECT(AB44&amp;"!"&amp;AC44&amp;$AG$2),0)</f>
        <v>0</v>
      </c>
      <c r="AF44" s="43" t="str">
        <f>+'水洗化人口等'!B44</f>
        <v>08364</v>
      </c>
      <c r="AG44" s="11">
        <v>44</v>
      </c>
      <c r="AI44" s="43" t="s">
        <v>331</v>
      </c>
      <c r="AJ44" s="3" t="s">
        <v>15</v>
      </c>
    </row>
    <row r="45" spans="27:36" ht="13.5" hidden="1">
      <c r="AA45" s="4" t="s">
        <v>2</v>
      </c>
      <c r="AB45" s="47" t="s">
        <v>256</v>
      </c>
      <c r="AC45" s="47" t="s">
        <v>332</v>
      </c>
      <c r="AD45" s="47">
        <f ca="1">IF(AD$2=0,INDIRECT(AB45&amp;"!"&amp;AC45&amp;$AG$2),0)</f>
        <v>0</v>
      </c>
      <c r="AF45" s="43" t="str">
        <f>+'水洗化人口等'!B45</f>
        <v>08442</v>
      </c>
      <c r="AG45" s="11">
        <v>45</v>
      </c>
      <c r="AI45" s="43" t="s">
        <v>333</v>
      </c>
      <c r="AJ45" s="3" t="s">
        <v>14</v>
      </c>
    </row>
    <row r="46" spans="27:36" ht="13.5" hidden="1">
      <c r="AA46" s="4" t="s">
        <v>3</v>
      </c>
      <c r="AB46" s="47" t="s">
        <v>256</v>
      </c>
      <c r="AC46" s="47" t="s">
        <v>334</v>
      </c>
      <c r="AD46" s="47">
        <f ca="1">IF(AD$2=0,INDIRECT(AB46&amp;"!"&amp;AC46&amp;$AG$2),0)</f>
        <v>0</v>
      </c>
      <c r="AF46" s="43" t="str">
        <f>+'水洗化人口等'!B46</f>
        <v>08443</v>
      </c>
      <c r="AG46" s="11">
        <v>46</v>
      </c>
      <c r="AI46" s="43" t="s">
        <v>335</v>
      </c>
      <c r="AJ46" s="3" t="s">
        <v>13</v>
      </c>
    </row>
    <row r="47" spans="27:36" ht="13.5" hidden="1">
      <c r="AA47" s="4" t="s">
        <v>4</v>
      </c>
      <c r="AB47" s="47" t="s">
        <v>256</v>
      </c>
      <c r="AC47" s="47" t="s">
        <v>336</v>
      </c>
      <c r="AD47" s="47">
        <f ca="1">IF(AD$2=0,INDIRECT(AB47&amp;"!"&amp;AC47&amp;$AG$2),0)</f>
        <v>219</v>
      </c>
      <c r="AF47" s="43" t="str">
        <f>+'水洗化人口等'!B47</f>
        <v>08447</v>
      </c>
      <c r="AG47" s="11">
        <v>47</v>
      </c>
      <c r="AI47" s="43" t="s">
        <v>337</v>
      </c>
      <c r="AJ47" s="3" t="s">
        <v>12</v>
      </c>
    </row>
    <row r="48" spans="27:36" ht="13.5" hidden="1">
      <c r="AA48" s="4" t="s">
        <v>5</v>
      </c>
      <c r="AB48" s="47" t="s">
        <v>256</v>
      </c>
      <c r="AC48" s="47" t="s">
        <v>338</v>
      </c>
      <c r="AD48" s="47">
        <f ca="1">IF(AD$2=0,INDIRECT(AB48&amp;"!"&amp;AC48&amp;$AG$2),0)</f>
        <v>1955</v>
      </c>
      <c r="AF48" s="43" t="str">
        <f>+'水洗化人口等'!B48</f>
        <v>08521</v>
      </c>
      <c r="AG48" s="11">
        <v>48</v>
      </c>
      <c r="AI48" s="43" t="s">
        <v>339</v>
      </c>
      <c r="AJ48" s="3" t="s">
        <v>11</v>
      </c>
    </row>
    <row r="49" spans="27:36" ht="13.5" hidden="1">
      <c r="AA49" s="4" t="s">
        <v>199</v>
      </c>
      <c r="AB49" s="47" t="s">
        <v>256</v>
      </c>
      <c r="AC49" s="47" t="s">
        <v>340</v>
      </c>
      <c r="AD49" s="47">
        <f ca="1">IF(AD$2=0,INDIRECT(AB49&amp;"!"&amp;AC49&amp;$AG$2),0)</f>
        <v>516</v>
      </c>
      <c r="AF49" s="43" t="str">
        <f>+'水洗化人口等'!B49</f>
        <v>08542</v>
      </c>
      <c r="AG49" s="11">
        <v>49</v>
      </c>
      <c r="AI49" s="43" t="s">
        <v>341</v>
      </c>
      <c r="AJ49" s="3" t="s">
        <v>10</v>
      </c>
    </row>
    <row r="50" spans="27:36" ht="13.5" hidden="1">
      <c r="AA50" s="4" t="s">
        <v>299</v>
      </c>
      <c r="AB50" s="47" t="s">
        <v>256</v>
      </c>
      <c r="AC50" s="47" t="s">
        <v>342</v>
      </c>
      <c r="AD50" s="47">
        <f ca="1">IF(AD$2=0,INDIRECT(AB50&amp;"!"&amp;AC50&amp;$AG$2),0)</f>
        <v>0</v>
      </c>
      <c r="AF50" s="43" t="str">
        <f>+'水洗化人口等'!B50</f>
        <v>08546</v>
      </c>
      <c r="AG50" s="11">
        <v>50</v>
      </c>
      <c r="AI50" s="43" t="s">
        <v>343</v>
      </c>
      <c r="AJ50" s="3" t="s">
        <v>9</v>
      </c>
    </row>
    <row r="51" spans="27:36" ht="13.5" hidden="1">
      <c r="AA51" s="4" t="s">
        <v>0</v>
      </c>
      <c r="AB51" s="47" t="s">
        <v>256</v>
      </c>
      <c r="AC51" s="47" t="s">
        <v>344</v>
      </c>
      <c r="AD51" s="47">
        <f ca="1">IF(AD$2=0,INDIRECT(AB51&amp;"!"&amp;AC51&amp;$AG$2),0)</f>
        <v>404</v>
      </c>
      <c r="AF51" s="43" t="str">
        <f>+'水洗化人口等'!B51</f>
        <v>08564</v>
      </c>
      <c r="AG51" s="11">
        <v>51</v>
      </c>
      <c r="AI51" s="43" t="s">
        <v>345</v>
      </c>
      <c r="AJ51" s="3" t="s">
        <v>8</v>
      </c>
    </row>
    <row r="52" spans="27:36" ht="13.5" hidden="1">
      <c r="AA52" s="4" t="s">
        <v>196</v>
      </c>
      <c r="AB52" s="47" t="s">
        <v>256</v>
      </c>
      <c r="AC52" s="47" t="s">
        <v>346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347</v>
      </c>
      <c r="AJ52" s="3" t="s">
        <v>7</v>
      </c>
    </row>
    <row r="53" spans="27:33" ht="13.5" hidden="1">
      <c r="AA53" s="4" t="s">
        <v>1</v>
      </c>
      <c r="AB53" s="47" t="s">
        <v>256</v>
      </c>
      <c r="AC53" s="47" t="s">
        <v>348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2011-02-23T09:54:37Z</dcterms:modified>
  <cp:category/>
  <cp:version/>
  <cp:contentType/>
  <cp:contentStatus/>
</cp:coreProperties>
</file>