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<sst xmlns="http://schemas.openxmlformats.org/spreadsheetml/2006/main" count="711" uniqueCount="327">
  <si>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</si>
  <si>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</si>
  <si>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</si>
  <si>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</si>
  <si>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</si>
  <si>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</si>
  <si>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</si>
  <si>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</si>
  <si>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</si>
  <si>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</si>
  <si>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</si>
  <si>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</si>
  <si>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</si>
  <si>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</si>
  <si>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</si>
  <si>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</si>
  <si>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</si>
  <si>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</si>
  <si>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</si>
  <si>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</si>
  <si>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</si>
  <si>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</si>
  <si>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</si>
  <si>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</si>
  <si>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</si>
  <si>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</si>
  <si>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</si>
  <si>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</si>
  <si>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</si>
  <si>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</si>
  <si>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</si>
  <si>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</si>
  <si>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</si>
  <si>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</si>
  <si>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</si>
  <si>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</si>
  <si>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</si>
  <si>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</si>
  <si>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</si>
  <si>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</si>
  <si>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</si>
  <si>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</si>
  <si>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</si>
  <si>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</si>
  <si>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</si>
  <si>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</si>
  <si>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</si>
  <si>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</si>
  <si>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</si>
  <si>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</si>
  <si>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</si>
  <si>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</si>
  <si>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</si>
  <si>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</si>
  <si>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</si>
  <si>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</si>
  <si>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</si>
  <si>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</si>
  <si>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</si>
  <si>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</si>
  <si>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</si>
  <si>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</si>
  <si>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</si>
  <si>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</si>
  <si>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</si>
  <si>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</si>
  <si>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</si>
  <si>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</si>
  <si>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</si>
  <si>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</si>
  <si>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</si>
  <si>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</si>
  <si>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</si>
  <si>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</si>
  <si>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</si>
  <si>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</si>
  <si>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</si>
  <si>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</si>
  <si>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</si>
  <si>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</si>
  <si>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</si>
  <si>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</si>
  <si>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</si>
  <si>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</si>
  <si>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</si>
  <si>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</si>
  <si>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</si>
  <si>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</si>
  <si>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</si>
  <si>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</si>
  <si>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</si>
  <si>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</si>
  <si>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</si>
  <si>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</si>
  <si>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</si>
  <si>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</si>
  <si>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</si>
  <si>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</si>
  <si>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</si>
  <si>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</si>
  <si>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</si>
  <si>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</si>
  <si>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</si>
  <si>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</si>
  <si>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</si>
  <si>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</si>
  <si>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</si>
  <si>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</si>
  <si>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</si>
  <si>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</si>
  <si>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</si>
  <si>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</si>
  <si>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</si>
  <si>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</si>
  <si>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</si>
  <si>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</si>
  <si>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</si>
  <si>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</si>
  <si>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</si>
  <si>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</si>
  <si>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</si>
  <si>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</si>
  <si>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</si>
  <si>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</si>
  <si>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</si>
  <si>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</si>
  <si>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</si>
  <si>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</si>
  <si>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</si>
  <si>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</si>
  <si>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</si>
  <si>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</si>
  <si>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</si>
  <si>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</si>
  <si>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</si>
  <si>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</si>
  <si>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</si>
  <si>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</si>
  <si>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</si>
  <si>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</si>
  <si>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</si>
  <si>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</si>
  <si>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</si>
  <si>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</si>
  <si>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</si>
  <si>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</si>
  <si>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</si>
  <si>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</si>
  <si>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</si>
  <si>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</si>
  <si>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</si>
  <si>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</si>
  <si>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</si>
  <si>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</si>
  <si>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</si>
  <si>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</si>
  <si>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</si>
  <si>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</si>
  <si>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</si>
  <si>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</si>
  <si>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</si>
  <si>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</si>
  <si>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</si>
  <si>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</si>
  <si>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</si>
  <si>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</si>
  <si>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</si>
  <si>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</si>
  <si>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</si>
  <si>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</si>
  <si>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</si>
  <si>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</si>
  <si>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</si>
  <si>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</si>
  <si>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</si>
  <si>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</si>
  <si>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</si>
  <si>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</si>
  <si>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</si>
  <si>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</si>
  <si>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</si>
  <si>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</si>
  <si>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</si>
  <si>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</si>
  <si>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</si>
  <si>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</si>
  <si>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</si>
  <si>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</si>
  <si>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</si>
  <si>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</si>
  <si>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</si>
  <si>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</si>
  <si>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</si>
  <si>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</si>
  <si>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</si>
  <si>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</si>
  <si>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</si>
  <si>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</si>
  <si>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</si>
  <si>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</si>
  <si>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</si>
  <si>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</si>
  <si>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</si>
  <si>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</si>
  <si>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</si>
  <si>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</si>
  <si>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</si>
  <si>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</si>
  <si>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</si>
  <si>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</si>
  <si>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</si>
  <si>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</si>
  <si>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</si>
  <si>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</si>
  <si>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</si>
  <si>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</si>
  <si>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</si>
  <si>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</si>
  <si>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</si>
  <si>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</si>
  <si>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</si>
  <si>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</si>
  <si>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</si>
  <si>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</si>
  <si>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</si>
  <si>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</si>
  <si>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</si>
  <si>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</si>
  <si>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</si>
  <si>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</si>
  <si>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</si>
  <si>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</si>
  <si>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</si>
  <si>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</si>
  <si>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</si>
  <si>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</si>
  <si>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</si>
  <si>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</si>
  <si>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</si>
  <si>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</si>
  <si>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</si>
  <si>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</si>
  <si>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</si>
  <si>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</si>
  <si>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</si>
  <si>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</si>
  <si>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</si>
  <si>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</si>
  <si>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</si>
  <si>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</si>
  <si>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</si>
  <si>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</si>
  <si>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</si>
  <si>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</si>
  <si>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</si>
  <si>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</si>
  <si>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</si>
  <si>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</si>
  <si>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</si>
  <si>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</si>
  <si>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</si>
  <si>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</si>
  <si>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</si>
  <si>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</si>
  <si>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</si>
  <si>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</si>
  <si>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45201</t>
  </si>
  <si>
    <t>45202</t>
  </si>
  <si>
    <t>45203</t>
  </si>
  <si>
    <t>45204</t>
  </si>
  <si>
    <t>45205</t>
  </si>
  <si>
    <t>45206</t>
  </si>
  <si>
    <t>45207</t>
  </si>
  <si>
    <t>45208</t>
  </si>
  <si>
    <t>45209</t>
  </si>
  <si>
    <t>45301</t>
  </si>
  <si>
    <t>45341</t>
  </si>
  <si>
    <t>45361</t>
  </si>
  <si>
    <t>45362</t>
  </si>
  <si>
    <t>45382</t>
  </si>
  <si>
    <t>45383</t>
  </si>
  <si>
    <t>45401</t>
  </si>
  <si>
    <t>45402</t>
  </si>
  <si>
    <t>45403</t>
  </si>
  <si>
    <t>45404</t>
  </si>
  <si>
    <t>45405</t>
  </si>
  <si>
    <t>45406</t>
  </si>
  <si>
    <t>45421</t>
  </si>
  <si>
    <t>45429</t>
  </si>
  <si>
    <t>45430</t>
  </si>
  <si>
    <t>45431</t>
  </si>
  <si>
    <t>45441</t>
  </si>
  <si>
    <t>45442</t>
  </si>
  <si>
    <t>45443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</si>
  <si>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</si>
  <si>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</si>
  <si>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</si>
  <si>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</si>
  <si>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</si>
  <si>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</si>
  <si>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</si>
  <si>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</si>
  <si>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</si>
  <si>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</si>
  <si>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三股町</t>
  </si>
  <si>
    <t>高原町</t>
  </si>
  <si>
    <t>野尻町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</si>
  <si>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</si>
  <si>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</si>
  <si>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</si>
  <si>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</si>
  <si>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</si>
  <si>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</si>
  <si>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</si>
  <si>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</si>
  <si>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</si>
  <si>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</si>
  <si>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</si>
  <si>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</si>
  <si>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</si>
  <si>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</si>
  <si>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</si>
  <si>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○</t>
  </si>
  <si>
    <t>宮崎県</t>
  </si>
  <si>
    <t>45000</t>
  </si>
  <si>
    <t>合計</t>
  </si>
  <si>
    <t>45000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</si>
</sst>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323</v>
      </c>
      <c r="B7" s="100" t="s">
        <v>324</v>
      </c>
      <c r="C7" s="99" t="s">
        <v>325</v>
      </c>
      <c r="D7" s="101">
        <f>SUM(D8:D35)</f>
        <v>1161197</v>
      </c>
      <c r="E7" s="101">
        <f>SUM(E8:E35)</f>
        <v>178982</v>
      </c>
      <c r="F7" s="102">
        <f>IF(D7&gt;0,E7/D7*100,0)</f>
        <v>15.413577541106289</v>
      </c>
      <c r="G7" s="101">
        <f>SUM(G8:G35)</f>
        <v>178942</v>
      </c>
      <c r="H7" s="101">
        <f>SUM(H8:H35)</f>
        <v>40</v>
      </c>
      <c r="I7" s="101">
        <f>SUM(I8:I35)</f>
        <v>982215</v>
      </c>
      <c r="J7" s="102">
        <f>IF($D7&gt;0,I7/$D7*100,0)</f>
        <v>84.58642245889371</v>
      </c>
      <c r="K7" s="101">
        <f>SUM(K8:K35)</f>
        <v>507774</v>
      </c>
      <c r="L7" s="102">
        <f>IF($D7&gt;0,K7/$D7*100,0)</f>
        <v>43.728497403971936</v>
      </c>
      <c r="M7" s="101">
        <f>SUM(M8:M35)</f>
        <v>3363</v>
      </c>
      <c r="N7" s="102">
        <f>IF($D7&gt;0,M7/$D7*100,0)</f>
        <v>0.28961494044507524</v>
      </c>
      <c r="O7" s="101">
        <f>SUM(O8:O35)</f>
        <v>471078</v>
      </c>
      <c r="P7" s="101">
        <f>SUM(P8:P35)</f>
        <v>254529</v>
      </c>
      <c r="Q7" s="102">
        <f>IF($D7&gt;0,O7/$D7*100,0)</f>
        <v>40.5683101144767</v>
      </c>
      <c r="R7" s="101">
        <f>SUM(R8:R35)</f>
        <v>3984</v>
      </c>
      <c r="S7" s="101">
        <f aca="true" t="shared" si="0" ref="S7:Z7">COUNTIF(S8:S35,"○")</f>
        <v>20</v>
      </c>
      <c r="T7" s="101">
        <f t="shared" si="0"/>
        <v>2</v>
      </c>
      <c r="U7" s="101">
        <f t="shared" si="0"/>
        <v>3</v>
      </c>
      <c r="V7" s="101">
        <f t="shared" si="0"/>
        <v>3</v>
      </c>
      <c r="W7" s="101">
        <f t="shared" si="0"/>
        <v>17</v>
      </c>
      <c r="X7" s="101">
        <f t="shared" si="0"/>
        <v>2</v>
      </c>
      <c r="Y7" s="101">
        <f t="shared" si="0"/>
        <v>3</v>
      </c>
      <c r="Z7" s="101">
        <f t="shared" si="0"/>
        <v>6</v>
      </c>
    </row>
    <row r="8" spans="1:58" ht="12" customHeight="1">
      <c r="A8" s="103" t="s">
        <v>88</v>
      </c>
      <c r="B8" s="104" t="s">
        <v>266</v>
      </c>
      <c r="C8" s="103" t="s">
        <v>294</v>
      </c>
      <c r="D8" s="101">
        <f>+SUM(E8,+I8)</f>
        <v>372740</v>
      </c>
      <c r="E8" s="101">
        <f>+SUM(G8,+H8)</f>
        <v>16980</v>
      </c>
      <c r="F8" s="102">
        <f>IF(D8&gt;0,E8/D8*100,0)</f>
        <v>4.55545420400279</v>
      </c>
      <c r="G8" s="101">
        <v>16980</v>
      </c>
      <c r="H8" s="101">
        <v>0</v>
      </c>
      <c r="I8" s="101">
        <f>+SUM(K8,+M8,+O8)</f>
        <v>355760</v>
      </c>
      <c r="J8" s="102">
        <f>IF($D8&gt;0,I8/$D8*100,0)</f>
        <v>95.4445457959972</v>
      </c>
      <c r="K8" s="101">
        <v>289029</v>
      </c>
      <c r="L8" s="102">
        <f>IF($D8&gt;0,K8/$D8*100,0)</f>
        <v>77.54171808767506</v>
      </c>
      <c r="M8" s="101">
        <v>3363</v>
      </c>
      <c r="N8" s="102">
        <f>IF($D8&gt;0,M8/$D8*100,0)</f>
        <v>0.9022374845736975</v>
      </c>
      <c r="O8" s="101">
        <v>63368</v>
      </c>
      <c r="P8" s="101">
        <v>38174</v>
      </c>
      <c r="Q8" s="102">
        <f>IF($D8&gt;0,O8/$D8*100,0)</f>
        <v>17.000590223748457</v>
      </c>
      <c r="R8" s="101">
        <v>1439</v>
      </c>
      <c r="S8" s="101" t="s">
        <v>322</v>
      </c>
      <c r="T8" s="101"/>
      <c r="U8" s="101"/>
      <c r="V8" s="101"/>
      <c r="W8" s="105" t="s">
        <v>322</v>
      </c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88</v>
      </c>
      <c r="B9" s="104" t="s">
        <v>267</v>
      </c>
      <c r="C9" s="103" t="s">
        <v>295</v>
      </c>
      <c r="D9" s="101">
        <f aca="true" t="shared" si="1" ref="D9:D35">+SUM(E9,+I9)</f>
        <v>172368</v>
      </c>
      <c r="E9" s="101">
        <f aca="true" t="shared" si="2" ref="E9:E35">+SUM(G9,+H9)</f>
        <v>35326</v>
      </c>
      <c r="F9" s="102">
        <f aca="true" t="shared" si="3" ref="F9:F35">IF(D9&gt;0,E9/D9*100,0)</f>
        <v>20.494523345400538</v>
      </c>
      <c r="G9" s="101">
        <v>35326</v>
      </c>
      <c r="H9" s="101">
        <v>0</v>
      </c>
      <c r="I9" s="101">
        <f aca="true" t="shared" si="4" ref="I9:I35">+SUM(K9,+M9,+O9)</f>
        <v>137042</v>
      </c>
      <c r="J9" s="102">
        <f aca="true" t="shared" si="5" ref="J9:J35">IF($D9&gt;0,I9/$D9*100,0)</f>
        <v>79.50547665459946</v>
      </c>
      <c r="K9" s="101">
        <v>49443</v>
      </c>
      <c r="L9" s="102">
        <f aca="true" t="shared" si="6" ref="L9:L35">IF($D9&gt;0,K9/$D9*100,0)</f>
        <v>28.684558618769145</v>
      </c>
      <c r="M9" s="101">
        <v>0</v>
      </c>
      <c r="N9" s="102">
        <f aca="true" t="shared" si="7" ref="N9:N35">IF($D9&gt;0,M9/$D9*100,0)</f>
        <v>0</v>
      </c>
      <c r="O9" s="101">
        <v>87599</v>
      </c>
      <c r="P9" s="101">
        <v>50429</v>
      </c>
      <c r="Q9" s="102">
        <f aca="true" t="shared" si="8" ref="Q9:Q35">IF($D9&gt;0,O9/$D9*100,0)</f>
        <v>50.82091803583032</v>
      </c>
      <c r="R9" s="101">
        <v>714</v>
      </c>
      <c r="S9" s="101"/>
      <c r="T9" s="101" t="s">
        <v>322</v>
      </c>
      <c r="U9" s="101"/>
      <c r="V9" s="101"/>
      <c r="W9" s="105"/>
      <c r="X9" s="105"/>
      <c r="Y9" s="105"/>
      <c r="Z9" s="105" t="s">
        <v>322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88</v>
      </c>
      <c r="B10" s="104" t="s">
        <v>268</v>
      </c>
      <c r="C10" s="103" t="s">
        <v>296</v>
      </c>
      <c r="D10" s="101">
        <f t="shared" si="1"/>
        <v>135148</v>
      </c>
      <c r="E10" s="101">
        <f t="shared" si="2"/>
        <v>10046</v>
      </c>
      <c r="F10" s="102">
        <f t="shared" si="3"/>
        <v>7.433332346760587</v>
      </c>
      <c r="G10" s="101">
        <v>10036</v>
      </c>
      <c r="H10" s="101">
        <v>10</v>
      </c>
      <c r="I10" s="101">
        <f t="shared" si="4"/>
        <v>125102</v>
      </c>
      <c r="J10" s="102">
        <f t="shared" si="5"/>
        <v>92.5666676532394</v>
      </c>
      <c r="K10" s="101">
        <v>84495</v>
      </c>
      <c r="L10" s="102">
        <f t="shared" si="6"/>
        <v>62.520348062864414</v>
      </c>
      <c r="M10" s="101">
        <v>0</v>
      </c>
      <c r="N10" s="102">
        <f t="shared" si="7"/>
        <v>0</v>
      </c>
      <c r="O10" s="101">
        <v>40607</v>
      </c>
      <c r="P10" s="101">
        <v>24660</v>
      </c>
      <c r="Q10" s="102">
        <f t="shared" si="8"/>
        <v>30.046319590375</v>
      </c>
      <c r="R10" s="101">
        <v>232</v>
      </c>
      <c r="S10" s="101"/>
      <c r="T10" s="101" t="s">
        <v>322</v>
      </c>
      <c r="U10" s="101"/>
      <c r="V10" s="101"/>
      <c r="W10" s="105" t="s">
        <v>322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88</v>
      </c>
      <c r="B11" s="104" t="s">
        <v>269</v>
      </c>
      <c r="C11" s="103" t="s">
        <v>297</v>
      </c>
      <c r="D11" s="101">
        <f t="shared" si="1"/>
        <v>60439</v>
      </c>
      <c r="E11" s="101">
        <f t="shared" si="2"/>
        <v>9427</v>
      </c>
      <c r="F11" s="102">
        <f t="shared" si="3"/>
        <v>15.597544631777494</v>
      </c>
      <c r="G11" s="101">
        <v>9419</v>
      </c>
      <c r="H11" s="101">
        <v>8</v>
      </c>
      <c r="I11" s="101">
        <f t="shared" si="4"/>
        <v>51012</v>
      </c>
      <c r="J11" s="102">
        <f t="shared" si="5"/>
        <v>84.4024553682225</v>
      </c>
      <c r="K11" s="101">
        <v>15151</v>
      </c>
      <c r="L11" s="102">
        <f t="shared" si="6"/>
        <v>25.068250632869503</v>
      </c>
      <c r="M11" s="101">
        <v>0</v>
      </c>
      <c r="N11" s="102">
        <f t="shared" si="7"/>
        <v>0</v>
      </c>
      <c r="O11" s="101">
        <v>35861</v>
      </c>
      <c r="P11" s="101">
        <v>11645</v>
      </c>
      <c r="Q11" s="102">
        <f t="shared" si="8"/>
        <v>59.334204735353005</v>
      </c>
      <c r="R11" s="101">
        <v>321</v>
      </c>
      <c r="S11" s="101" t="s">
        <v>322</v>
      </c>
      <c r="T11" s="101"/>
      <c r="U11" s="101"/>
      <c r="V11" s="101"/>
      <c r="W11" s="105" t="s">
        <v>322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88</v>
      </c>
      <c r="B12" s="104" t="s">
        <v>270</v>
      </c>
      <c r="C12" s="103" t="s">
        <v>298</v>
      </c>
      <c r="D12" s="101">
        <f t="shared" si="1"/>
        <v>41580</v>
      </c>
      <c r="E12" s="101">
        <f t="shared" si="2"/>
        <v>13580</v>
      </c>
      <c r="F12" s="102">
        <f t="shared" si="3"/>
        <v>32.659932659932664</v>
      </c>
      <c r="G12" s="101">
        <v>13580</v>
      </c>
      <c r="H12" s="101">
        <v>0</v>
      </c>
      <c r="I12" s="101">
        <f t="shared" si="4"/>
        <v>28000</v>
      </c>
      <c r="J12" s="102">
        <f t="shared" si="5"/>
        <v>67.34006734006735</v>
      </c>
      <c r="K12" s="101">
        <v>4177</v>
      </c>
      <c r="L12" s="102">
        <f t="shared" si="6"/>
        <v>10.045695045695044</v>
      </c>
      <c r="M12" s="101">
        <v>0</v>
      </c>
      <c r="N12" s="102">
        <f t="shared" si="7"/>
        <v>0</v>
      </c>
      <c r="O12" s="101">
        <v>23823</v>
      </c>
      <c r="P12" s="101">
        <v>9297</v>
      </c>
      <c r="Q12" s="102">
        <f t="shared" si="8"/>
        <v>57.294372294372295</v>
      </c>
      <c r="R12" s="101">
        <v>145</v>
      </c>
      <c r="S12" s="101" t="s">
        <v>322</v>
      </c>
      <c r="T12" s="101"/>
      <c r="U12" s="101"/>
      <c r="V12" s="101"/>
      <c r="W12" s="105"/>
      <c r="X12" s="105" t="s">
        <v>322</v>
      </c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88</v>
      </c>
      <c r="B13" s="104" t="s">
        <v>271</v>
      </c>
      <c r="C13" s="103" t="s">
        <v>299</v>
      </c>
      <c r="D13" s="101">
        <f t="shared" si="1"/>
        <v>64492</v>
      </c>
      <c r="E13" s="101">
        <f t="shared" si="2"/>
        <v>10434</v>
      </c>
      <c r="F13" s="102">
        <f t="shared" si="3"/>
        <v>16.178750852818954</v>
      </c>
      <c r="G13" s="101">
        <v>10434</v>
      </c>
      <c r="H13" s="101">
        <v>0</v>
      </c>
      <c r="I13" s="101">
        <f t="shared" si="4"/>
        <v>54058</v>
      </c>
      <c r="J13" s="102">
        <f t="shared" si="5"/>
        <v>83.82124914718105</v>
      </c>
      <c r="K13" s="101">
        <v>27900</v>
      </c>
      <c r="L13" s="102">
        <f t="shared" si="6"/>
        <v>43.261179681200765</v>
      </c>
      <c r="M13" s="101">
        <v>0</v>
      </c>
      <c r="N13" s="102">
        <f t="shared" si="7"/>
        <v>0</v>
      </c>
      <c r="O13" s="101">
        <v>26158</v>
      </c>
      <c r="P13" s="101">
        <v>9522</v>
      </c>
      <c r="Q13" s="102">
        <f t="shared" si="8"/>
        <v>40.56006946598028</v>
      </c>
      <c r="R13" s="101">
        <v>192</v>
      </c>
      <c r="S13" s="101" t="s">
        <v>322</v>
      </c>
      <c r="T13" s="101"/>
      <c r="U13" s="101"/>
      <c r="V13" s="101"/>
      <c r="W13" s="105" t="s">
        <v>322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88</v>
      </c>
      <c r="B14" s="104" t="s">
        <v>272</v>
      </c>
      <c r="C14" s="103" t="s">
        <v>300</v>
      </c>
      <c r="D14" s="101">
        <f t="shared" si="1"/>
        <v>21917</v>
      </c>
      <c r="E14" s="101">
        <f t="shared" si="2"/>
        <v>6900</v>
      </c>
      <c r="F14" s="102">
        <f t="shared" si="3"/>
        <v>31.48241091390245</v>
      </c>
      <c r="G14" s="101">
        <v>6900</v>
      </c>
      <c r="H14" s="101">
        <v>0</v>
      </c>
      <c r="I14" s="101">
        <f t="shared" si="4"/>
        <v>15017</v>
      </c>
      <c r="J14" s="102">
        <f t="shared" si="5"/>
        <v>68.51758908609756</v>
      </c>
      <c r="K14" s="101">
        <v>1686</v>
      </c>
      <c r="L14" s="102">
        <f t="shared" si="6"/>
        <v>7.692658666788338</v>
      </c>
      <c r="M14" s="101">
        <v>0</v>
      </c>
      <c r="N14" s="102">
        <f t="shared" si="7"/>
        <v>0</v>
      </c>
      <c r="O14" s="101">
        <v>13331</v>
      </c>
      <c r="P14" s="101">
        <v>5425</v>
      </c>
      <c r="Q14" s="102">
        <f t="shared" si="8"/>
        <v>60.82493041930921</v>
      </c>
      <c r="R14" s="101">
        <v>99</v>
      </c>
      <c r="S14" s="101"/>
      <c r="T14" s="101"/>
      <c r="U14" s="101" t="s">
        <v>322</v>
      </c>
      <c r="V14" s="101"/>
      <c r="W14" s="105"/>
      <c r="X14" s="105"/>
      <c r="Y14" s="105" t="s">
        <v>322</v>
      </c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88</v>
      </c>
      <c r="B15" s="104" t="s">
        <v>273</v>
      </c>
      <c r="C15" s="103" t="s">
        <v>301</v>
      </c>
      <c r="D15" s="101">
        <f t="shared" si="1"/>
        <v>34044</v>
      </c>
      <c r="E15" s="101">
        <f t="shared" si="2"/>
        <v>11243</v>
      </c>
      <c r="F15" s="102">
        <f t="shared" si="3"/>
        <v>33.02490894136999</v>
      </c>
      <c r="G15" s="101">
        <v>11243</v>
      </c>
      <c r="H15" s="101">
        <v>0</v>
      </c>
      <c r="I15" s="101">
        <f t="shared" si="4"/>
        <v>22801</v>
      </c>
      <c r="J15" s="102">
        <f t="shared" si="5"/>
        <v>66.97509105863001</v>
      </c>
      <c r="K15" s="101">
        <v>12574</v>
      </c>
      <c r="L15" s="102">
        <f t="shared" si="6"/>
        <v>36.93455528140054</v>
      </c>
      <c r="M15" s="101">
        <v>0</v>
      </c>
      <c r="N15" s="102">
        <f t="shared" si="7"/>
        <v>0</v>
      </c>
      <c r="O15" s="101">
        <v>10227</v>
      </c>
      <c r="P15" s="101">
        <v>7807</v>
      </c>
      <c r="Q15" s="102">
        <f t="shared" si="8"/>
        <v>30.040535777229465</v>
      </c>
      <c r="R15" s="101">
        <v>98</v>
      </c>
      <c r="S15" s="101" t="s">
        <v>322</v>
      </c>
      <c r="T15" s="101"/>
      <c r="U15" s="101"/>
      <c r="V15" s="101"/>
      <c r="W15" s="105" t="s">
        <v>322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88</v>
      </c>
      <c r="B16" s="104" t="s">
        <v>274</v>
      </c>
      <c r="C16" s="103" t="s">
        <v>302</v>
      </c>
      <c r="D16" s="101">
        <f t="shared" si="1"/>
        <v>23056</v>
      </c>
      <c r="E16" s="101">
        <f t="shared" si="2"/>
        <v>9218</v>
      </c>
      <c r="F16" s="102">
        <f t="shared" si="3"/>
        <v>39.98091603053435</v>
      </c>
      <c r="G16" s="101">
        <v>9218</v>
      </c>
      <c r="H16" s="101">
        <v>0</v>
      </c>
      <c r="I16" s="101">
        <f t="shared" si="4"/>
        <v>13838</v>
      </c>
      <c r="J16" s="102">
        <f t="shared" si="5"/>
        <v>60.01908396946565</v>
      </c>
      <c r="K16" s="101">
        <v>0</v>
      </c>
      <c r="L16" s="102">
        <f t="shared" si="6"/>
        <v>0</v>
      </c>
      <c r="M16" s="101">
        <v>0</v>
      </c>
      <c r="N16" s="102">
        <f t="shared" si="7"/>
        <v>0</v>
      </c>
      <c r="O16" s="101">
        <v>13838</v>
      </c>
      <c r="P16" s="101">
        <v>9938</v>
      </c>
      <c r="Q16" s="102">
        <f t="shared" si="8"/>
        <v>60.01908396946565</v>
      </c>
      <c r="R16" s="101">
        <v>160</v>
      </c>
      <c r="S16" s="101"/>
      <c r="T16" s="101"/>
      <c r="U16" s="101"/>
      <c r="V16" s="101" t="s">
        <v>322</v>
      </c>
      <c r="W16" s="105"/>
      <c r="X16" s="105"/>
      <c r="Y16" s="105"/>
      <c r="Z16" s="105" t="s">
        <v>322</v>
      </c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88</v>
      </c>
      <c r="B17" s="104" t="s">
        <v>275</v>
      </c>
      <c r="C17" s="103" t="s">
        <v>303</v>
      </c>
      <c r="D17" s="101">
        <f t="shared" si="1"/>
        <v>28110</v>
      </c>
      <c r="E17" s="101">
        <f t="shared" si="2"/>
        <v>3063</v>
      </c>
      <c r="F17" s="102">
        <f t="shared" si="3"/>
        <v>10.896478121664888</v>
      </c>
      <c r="G17" s="101">
        <v>3063</v>
      </c>
      <c r="H17" s="101">
        <v>0</v>
      </c>
      <c r="I17" s="101">
        <f t="shared" si="4"/>
        <v>25047</v>
      </c>
      <c r="J17" s="102">
        <f t="shared" si="5"/>
        <v>89.10352187833512</v>
      </c>
      <c r="K17" s="101">
        <v>2947</v>
      </c>
      <c r="L17" s="102">
        <f t="shared" si="6"/>
        <v>10.48381358946994</v>
      </c>
      <c r="M17" s="101">
        <v>0</v>
      </c>
      <c r="N17" s="102">
        <f t="shared" si="7"/>
        <v>0</v>
      </c>
      <c r="O17" s="101">
        <v>22100</v>
      </c>
      <c r="P17" s="101">
        <v>13604</v>
      </c>
      <c r="Q17" s="102">
        <f t="shared" si="8"/>
        <v>78.61970828886517</v>
      </c>
      <c r="R17" s="101">
        <v>82</v>
      </c>
      <c r="S17" s="101" t="s">
        <v>322</v>
      </c>
      <c r="T17" s="101"/>
      <c r="U17" s="101"/>
      <c r="V17" s="101"/>
      <c r="W17" s="105"/>
      <c r="X17" s="105"/>
      <c r="Y17" s="105"/>
      <c r="Z17" s="105" t="s">
        <v>322</v>
      </c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88</v>
      </c>
      <c r="B18" s="104" t="s">
        <v>276</v>
      </c>
      <c r="C18" s="103" t="s">
        <v>304</v>
      </c>
      <c r="D18" s="101">
        <f t="shared" si="1"/>
        <v>25087</v>
      </c>
      <c r="E18" s="101">
        <f t="shared" si="2"/>
        <v>4945</v>
      </c>
      <c r="F18" s="102">
        <f t="shared" si="3"/>
        <v>19.711404312990794</v>
      </c>
      <c r="G18" s="101">
        <v>4945</v>
      </c>
      <c r="H18" s="101">
        <v>0</v>
      </c>
      <c r="I18" s="101">
        <f t="shared" si="4"/>
        <v>20142</v>
      </c>
      <c r="J18" s="102">
        <f t="shared" si="5"/>
        <v>80.2885956870092</v>
      </c>
      <c r="K18" s="101">
        <v>1471</v>
      </c>
      <c r="L18" s="102">
        <f t="shared" si="6"/>
        <v>5.863594690477139</v>
      </c>
      <c r="M18" s="101">
        <v>0</v>
      </c>
      <c r="N18" s="102">
        <f t="shared" si="7"/>
        <v>0</v>
      </c>
      <c r="O18" s="101">
        <v>18671</v>
      </c>
      <c r="P18" s="101">
        <v>9807</v>
      </c>
      <c r="Q18" s="102">
        <f t="shared" si="8"/>
        <v>74.42500099653206</v>
      </c>
      <c r="R18" s="101">
        <v>51</v>
      </c>
      <c r="S18" s="101"/>
      <c r="T18" s="101"/>
      <c r="U18" s="101" t="s">
        <v>322</v>
      </c>
      <c r="V18" s="101"/>
      <c r="W18" s="105"/>
      <c r="X18" s="105"/>
      <c r="Y18" s="105" t="s">
        <v>322</v>
      </c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88</v>
      </c>
      <c r="B19" s="104" t="s">
        <v>277</v>
      </c>
      <c r="C19" s="103" t="s">
        <v>305</v>
      </c>
      <c r="D19" s="101">
        <f t="shared" si="1"/>
        <v>10886</v>
      </c>
      <c r="E19" s="101">
        <f t="shared" si="2"/>
        <v>4044</v>
      </c>
      <c r="F19" s="102">
        <f t="shared" si="3"/>
        <v>37.14863126952048</v>
      </c>
      <c r="G19" s="101">
        <v>4044</v>
      </c>
      <c r="H19" s="101">
        <v>0</v>
      </c>
      <c r="I19" s="101">
        <f t="shared" si="4"/>
        <v>6842</v>
      </c>
      <c r="J19" s="102">
        <f t="shared" si="5"/>
        <v>62.85136873047952</v>
      </c>
      <c r="K19" s="101">
        <v>0</v>
      </c>
      <c r="L19" s="102">
        <f t="shared" si="6"/>
        <v>0</v>
      </c>
      <c r="M19" s="101">
        <v>0</v>
      </c>
      <c r="N19" s="102">
        <f t="shared" si="7"/>
        <v>0</v>
      </c>
      <c r="O19" s="101">
        <v>6842</v>
      </c>
      <c r="P19" s="101">
        <v>4363</v>
      </c>
      <c r="Q19" s="102">
        <f t="shared" si="8"/>
        <v>62.85136873047952</v>
      </c>
      <c r="R19" s="101">
        <v>21</v>
      </c>
      <c r="S19" s="101" t="s">
        <v>322</v>
      </c>
      <c r="T19" s="101"/>
      <c r="U19" s="101"/>
      <c r="V19" s="101"/>
      <c r="W19" s="105" t="s">
        <v>322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88</v>
      </c>
      <c r="B20" s="104" t="s">
        <v>278</v>
      </c>
      <c r="C20" s="103" t="s">
        <v>306</v>
      </c>
      <c r="D20" s="101">
        <f t="shared" si="1"/>
        <v>8547</v>
      </c>
      <c r="E20" s="101">
        <f t="shared" si="2"/>
        <v>1921</v>
      </c>
      <c r="F20" s="102">
        <f t="shared" si="3"/>
        <v>22.475722475722478</v>
      </c>
      <c r="G20" s="101">
        <v>1921</v>
      </c>
      <c r="H20" s="101">
        <v>0</v>
      </c>
      <c r="I20" s="101">
        <f t="shared" si="4"/>
        <v>6626</v>
      </c>
      <c r="J20" s="102">
        <f t="shared" si="5"/>
        <v>77.52427752427752</v>
      </c>
      <c r="K20" s="101">
        <v>509</v>
      </c>
      <c r="L20" s="102">
        <f t="shared" si="6"/>
        <v>5.955305955305955</v>
      </c>
      <c r="M20" s="101">
        <v>0</v>
      </c>
      <c r="N20" s="102">
        <f t="shared" si="7"/>
        <v>0</v>
      </c>
      <c r="O20" s="101">
        <v>6117</v>
      </c>
      <c r="P20" s="101">
        <v>2546</v>
      </c>
      <c r="Q20" s="102">
        <f t="shared" si="8"/>
        <v>71.56897156897158</v>
      </c>
      <c r="R20" s="101">
        <v>93</v>
      </c>
      <c r="S20" s="101" t="s">
        <v>322</v>
      </c>
      <c r="T20" s="101"/>
      <c r="U20" s="101"/>
      <c r="V20" s="101"/>
      <c r="W20" s="105" t="s">
        <v>322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88</v>
      </c>
      <c r="B21" s="104" t="s">
        <v>279</v>
      </c>
      <c r="C21" s="103" t="s">
        <v>307</v>
      </c>
      <c r="D21" s="101">
        <f t="shared" si="1"/>
        <v>21959</v>
      </c>
      <c r="E21" s="101">
        <f t="shared" si="2"/>
        <v>6303</v>
      </c>
      <c r="F21" s="102">
        <f t="shared" si="3"/>
        <v>28.703492873081654</v>
      </c>
      <c r="G21" s="101">
        <v>6303</v>
      </c>
      <c r="H21" s="101">
        <v>0</v>
      </c>
      <c r="I21" s="101">
        <f t="shared" si="4"/>
        <v>15656</v>
      </c>
      <c r="J21" s="102">
        <f t="shared" si="5"/>
        <v>71.29650712691836</v>
      </c>
      <c r="K21" s="101">
        <v>4440</v>
      </c>
      <c r="L21" s="102">
        <f t="shared" si="6"/>
        <v>20.219499977230292</v>
      </c>
      <c r="M21" s="101">
        <v>0</v>
      </c>
      <c r="N21" s="102">
        <f t="shared" si="7"/>
        <v>0</v>
      </c>
      <c r="O21" s="101">
        <v>11216</v>
      </c>
      <c r="P21" s="101">
        <v>5347</v>
      </c>
      <c r="Q21" s="102">
        <f t="shared" si="8"/>
        <v>51.07700714968806</v>
      </c>
      <c r="R21" s="101">
        <v>50</v>
      </c>
      <c r="S21" s="101" t="s">
        <v>322</v>
      </c>
      <c r="T21" s="101"/>
      <c r="U21" s="101"/>
      <c r="V21" s="101"/>
      <c r="W21" s="105" t="s">
        <v>322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88</v>
      </c>
      <c r="B22" s="104" t="s">
        <v>280</v>
      </c>
      <c r="C22" s="103" t="s">
        <v>308</v>
      </c>
      <c r="D22" s="101">
        <f t="shared" si="1"/>
        <v>7700</v>
      </c>
      <c r="E22" s="101">
        <f t="shared" si="2"/>
        <v>2079</v>
      </c>
      <c r="F22" s="102">
        <f t="shared" si="3"/>
        <v>27</v>
      </c>
      <c r="G22" s="101">
        <v>2079</v>
      </c>
      <c r="H22" s="101">
        <v>0</v>
      </c>
      <c r="I22" s="101">
        <f t="shared" si="4"/>
        <v>5621</v>
      </c>
      <c r="J22" s="102">
        <f t="shared" si="5"/>
        <v>73</v>
      </c>
      <c r="K22" s="101">
        <v>2063</v>
      </c>
      <c r="L22" s="102">
        <f t="shared" si="6"/>
        <v>26.79220779220779</v>
      </c>
      <c r="M22" s="101">
        <v>0</v>
      </c>
      <c r="N22" s="102">
        <f t="shared" si="7"/>
        <v>0</v>
      </c>
      <c r="O22" s="101">
        <v>3558</v>
      </c>
      <c r="P22" s="101">
        <v>2438</v>
      </c>
      <c r="Q22" s="102">
        <f t="shared" si="8"/>
        <v>46.20779220779221</v>
      </c>
      <c r="R22" s="101">
        <v>15</v>
      </c>
      <c r="S22" s="101" t="s">
        <v>322</v>
      </c>
      <c r="T22" s="101"/>
      <c r="U22" s="101"/>
      <c r="V22" s="101"/>
      <c r="W22" s="105" t="s">
        <v>322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88</v>
      </c>
      <c r="B23" s="104" t="s">
        <v>281</v>
      </c>
      <c r="C23" s="103" t="s">
        <v>309</v>
      </c>
      <c r="D23" s="101">
        <f t="shared" si="1"/>
        <v>21842</v>
      </c>
      <c r="E23" s="101">
        <f t="shared" si="2"/>
        <v>5822</v>
      </c>
      <c r="F23" s="102">
        <f t="shared" si="3"/>
        <v>26.655068217196227</v>
      </c>
      <c r="G23" s="101">
        <v>5822</v>
      </c>
      <c r="H23" s="101">
        <v>0</v>
      </c>
      <c r="I23" s="101">
        <f t="shared" si="4"/>
        <v>16020</v>
      </c>
      <c r="J23" s="102">
        <f t="shared" si="5"/>
        <v>73.34493178280377</v>
      </c>
      <c r="K23" s="101">
        <v>4517</v>
      </c>
      <c r="L23" s="102">
        <f t="shared" si="6"/>
        <v>20.680340628147604</v>
      </c>
      <c r="M23" s="101">
        <v>0</v>
      </c>
      <c r="N23" s="102">
        <f t="shared" si="7"/>
        <v>0</v>
      </c>
      <c r="O23" s="101">
        <v>11503</v>
      </c>
      <c r="P23" s="101">
        <v>3554</v>
      </c>
      <c r="Q23" s="102">
        <f t="shared" si="8"/>
        <v>52.66459115465617</v>
      </c>
      <c r="R23" s="101">
        <v>44</v>
      </c>
      <c r="S23" s="101" t="s">
        <v>322</v>
      </c>
      <c r="T23" s="101"/>
      <c r="U23" s="101"/>
      <c r="V23" s="101"/>
      <c r="W23" s="105"/>
      <c r="X23" s="105"/>
      <c r="Y23" s="105"/>
      <c r="Z23" s="105" t="s">
        <v>322</v>
      </c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88</v>
      </c>
      <c r="B24" s="104" t="s">
        <v>282</v>
      </c>
      <c r="C24" s="103" t="s">
        <v>310</v>
      </c>
      <c r="D24" s="101">
        <f t="shared" si="1"/>
        <v>18928</v>
      </c>
      <c r="E24" s="101">
        <f t="shared" si="2"/>
        <v>5246</v>
      </c>
      <c r="F24" s="102">
        <f t="shared" si="3"/>
        <v>27.715553677092135</v>
      </c>
      <c r="G24" s="101">
        <v>5246</v>
      </c>
      <c r="H24" s="101">
        <v>0</v>
      </c>
      <c r="I24" s="101">
        <f t="shared" si="4"/>
        <v>13682</v>
      </c>
      <c r="J24" s="102">
        <f t="shared" si="5"/>
        <v>72.28444632290785</v>
      </c>
      <c r="K24" s="101">
        <v>0</v>
      </c>
      <c r="L24" s="102">
        <f t="shared" si="6"/>
        <v>0</v>
      </c>
      <c r="M24" s="101">
        <v>0</v>
      </c>
      <c r="N24" s="102">
        <f t="shared" si="7"/>
        <v>0</v>
      </c>
      <c r="O24" s="101">
        <v>13682</v>
      </c>
      <c r="P24" s="101">
        <v>9382</v>
      </c>
      <c r="Q24" s="102">
        <f t="shared" si="8"/>
        <v>72.28444632290785</v>
      </c>
      <c r="R24" s="101">
        <v>49</v>
      </c>
      <c r="S24" s="101" t="s">
        <v>322</v>
      </c>
      <c r="T24" s="101"/>
      <c r="U24" s="101"/>
      <c r="V24" s="101"/>
      <c r="W24" s="105" t="s">
        <v>322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88</v>
      </c>
      <c r="B25" s="104" t="s">
        <v>283</v>
      </c>
      <c r="C25" s="103" t="s">
        <v>311</v>
      </c>
      <c r="D25" s="101">
        <f t="shared" si="1"/>
        <v>1343</v>
      </c>
      <c r="E25" s="101">
        <f t="shared" si="2"/>
        <v>402</v>
      </c>
      <c r="F25" s="102">
        <f t="shared" si="3"/>
        <v>29.932985852568876</v>
      </c>
      <c r="G25" s="101">
        <v>380</v>
      </c>
      <c r="H25" s="101">
        <v>22</v>
      </c>
      <c r="I25" s="101">
        <f t="shared" si="4"/>
        <v>941</v>
      </c>
      <c r="J25" s="102">
        <f t="shared" si="5"/>
        <v>70.06701414743112</v>
      </c>
      <c r="K25" s="101">
        <v>425</v>
      </c>
      <c r="L25" s="102">
        <f t="shared" si="6"/>
        <v>31.645569620253166</v>
      </c>
      <c r="M25" s="101">
        <v>0</v>
      </c>
      <c r="N25" s="102">
        <f t="shared" si="7"/>
        <v>0</v>
      </c>
      <c r="O25" s="101">
        <v>516</v>
      </c>
      <c r="P25" s="101">
        <v>477</v>
      </c>
      <c r="Q25" s="102">
        <f t="shared" si="8"/>
        <v>38.42144452717796</v>
      </c>
      <c r="R25" s="101">
        <v>1</v>
      </c>
      <c r="S25" s="101" t="s">
        <v>322</v>
      </c>
      <c r="T25" s="101"/>
      <c r="U25" s="101"/>
      <c r="V25" s="101"/>
      <c r="W25" s="105"/>
      <c r="X25" s="105" t="s">
        <v>322</v>
      </c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88</v>
      </c>
      <c r="B26" s="104" t="s">
        <v>284</v>
      </c>
      <c r="C26" s="103" t="s">
        <v>312</v>
      </c>
      <c r="D26" s="101">
        <f t="shared" si="1"/>
        <v>5414</v>
      </c>
      <c r="E26" s="101">
        <f t="shared" si="2"/>
        <v>1760</v>
      </c>
      <c r="F26" s="102">
        <f t="shared" si="3"/>
        <v>32.50831178426302</v>
      </c>
      <c r="G26" s="101">
        <v>1760</v>
      </c>
      <c r="H26" s="101">
        <v>0</v>
      </c>
      <c r="I26" s="101">
        <f t="shared" si="4"/>
        <v>3654</v>
      </c>
      <c r="J26" s="102">
        <f t="shared" si="5"/>
        <v>67.49168821573697</v>
      </c>
      <c r="K26" s="101">
        <v>1784</v>
      </c>
      <c r="L26" s="102">
        <f t="shared" si="6"/>
        <v>32.95160694495752</v>
      </c>
      <c r="M26" s="101">
        <v>0</v>
      </c>
      <c r="N26" s="102">
        <f t="shared" si="7"/>
        <v>0</v>
      </c>
      <c r="O26" s="101">
        <v>1870</v>
      </c>
      <c r="P26" s="101">
        <v>0</v>
      </c>
      <c r="Q26" s="102">
        <f t="shared" si="8"/>
        <v>34.54008127077946</v>
      </c>
      <c r="R26" s="101">
        <v>9</v>
      </c>
      <c r="S26" s="101"/>
      <c r="T26" s="101"/>
      <c r="U26" s="101"/>
      <c r="V26" s="101" t="s">
        <v>322</v>
      </c>
      <c r="W26" s="105"/>
      <c r="X26" s="105"/>
      <c r="Y26" s="105"/>
      <c r="Z26" s="105" t="s">
        <v>322</v>
      </c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88</v>
      </c>
      <c r="B27" s="104" t="s">
        <v>285</v>
      </c>
      <c r="C27" s="103" t="s">
        <v>313</v>
      </c>
      <c r="D27" s="101">
        <f t="shared" si="1"/>
        <v>17510</v>
      </c>
      <c r="E27" s="101">
        <f t="shared" si="2"/>
        <v>6818</v>
      </c>
      <c r="F27" s="102">
        <f t="shared" si="3"/>
        <v>38.93774985722444</v>
      </c>
      <c r="G27" s="101">
        <v>6818</v>
      </c>
      <c r="H27" s="101">
        <v>0</v>
      </c>
      <c r="I27" s="101">
        <f t="shared" si="4"/>
        <v>10692</v>
      </c>
      <c r="J27" s="102">
        <f t="shared" si="5"/>
        <v>61.062250142775554</v>
      </c>
      <c r="K27" s="101">
        <v>1583</v>
      </c>
      <c r="L27" s="102">
        <f t="shared" si="6"/>
        <v>9.040548258138207</v>
      </c>
      <c r="M27" s="101">
        <v>0</v>
      </c>
      <c r="N27" s="102">
        <f t="shared" si="7"/>
        <v>0</v>
      </c>
      <c r="O27" s="101">
        <v>9109</v>
      </c>
      <c r="P27" s="101">
        <v>4763</v>
      </c>
      <c r="Q27" s="102">
        <f t="shared" si="8"/>
        <v>52.02170188463735</v>
      </c>
      <c r="R27" s="101">
        <v>42</v>
      </c>
      <c r="S27" s="101" t="s">
        <v>322</v>
      </c>
      <c r="T27" s="101"/>
      <c r="U27" s="101"/>
      <c r="V27" s="101"/>
      <c r="W27" s="105" t="s">
        <v>322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88</v>
      </c>
      <c r="B28" s="104" t="s">
        <v>286</v>
      </c>
      <c r="C28" s="103" t="s">
        <v>314</v>
      </c>
      <c r="D28" s="101">
        <f t="shared" si="1"/>
        <v>11876</v>
      </c>
      <c r="E28" s="101">
        <f t="shared" si="2"/>
        <v>3071</v>
      </c>
      <c r="F28" s="102">
        <f t="shared" si="3"/>
        <v>25.85887504210172</v>
      </c>
      <c r="G28" s="101">
        <v>3071</v>
      </c>
      <c r="H28" s="101">
        <v>0</v>
      </c>
      <c r="I28" s="101">
        <f t="shared" si="4"/>
        <v>8805</v>
      </c>
      <c r="J28" s="102">
        <f t="shared" si="5"/>
        <v>74.14112495789828</v>
      </c>
      <c r="K28" s="101">
        <v>0</v>
      </c>
      <c r="L28" s="102">
        <f t="shared" si="6"/>
        <v>0</v>
      </c>
      <c r="M28" s="101">
        <v>0</v>
      </c>
      <c r="N28" s="102">
        <f t="shared" si="7"/>
        <v>0</v>
      </c>
      <c r="O28" s="101">
        <v>8805</v>
      </c>
      <c r="P28" s="101">
        <v>4117</v>
      </c>
      <c r="Q28" s="102">
        <f t="shared" si="8"/>
        <v>74.14112495789828</v>
      </c>
      <c r="R28" s="101">
        <v>17</v>
      </c>
      <c r="S28" s="101" t="s">
        <v>322</v>
      </c>
      <c r="T28" s="101"/>
      <c r="U28" s="101"/>
      <c r="V28" s="101"/>
      <c r="W28" s="105" t="s">
        <v>322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88</v>
      </c>
      <c r="B29" s="104" t="s">
        <v>287</v>
      </c>
      <c r="C29" s="103" t="s">
        <v>315</v>
      </c>
      <c r="D29" s="101">
        <f t="shared" si="1"/>
        <v>19381</v>
      </c>
      <c r="E29" s="101">
        <f t="shared" si="2"/>
        <v>2090</v>
      </c>
      <c r="F29" s="102">
        <f t="shared" si="3"/>
        <v>10.783757288065631</v>
      </c>
      <c r="G29" s="101">
        <v>2090</v>
      </c>
      <c r="H29" s="101">
        <v>0</v>
      </c>
      <c r="I29" s="101">
        <f t="shared" si="4"/>
        <v>17291</v>
      </c>
      <c r="J29" s="102">
        <f t="shared" si="5"/>
        <v>89.21624271193437</v>
      </c>
      <c r="K29" s="101">
        <v>0</v>
      </c>
      <c r="L29" s="102">
        <f t="shared" si="6"/>
        <v>0</v>
      </c>
      <c r="M29" s="101">
        <v>0</v>
      </c>
      <c r="N29" s="102">
        <f t="shared" si="7"/>
        <v>0</v>
      </c>
      <c r="O29" s="101">
        <v>17291</v>
      </c>
      <c r="P29" s="101">
        <v>7200</v>
      </c>
      <c r="Q29" s="102">
        <f t="shared" si="8"/>
        <v>89.21624271193437</v>
      </c>
      <c r="R29" s="101">
        <v>42</v>
      </c>
      <c r="S29" s="101"/>
      <c r="T29" s="101"/>
      <c r="U29" s="101"/>
      <c r="V29" s="101" t="s">
        <v>322</v>
      </c>
      <c r="W29" s="105"/>
      <c r="X29" s="105"/>
      <c r="Y29" s="105"/>
      <c r="Z29" s="105" t="s">
        <v>322</v>
      </c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88</v>
      </c>
      <c r="B30" s="104" t="s">
        <v>288</v>
      </c>
      <c r="C30" s="103" t="s">
        <v>316</v>
      </c>
      <c r="D30" s="101">
        <f t="shared" si="1"/>
        <v>2114</v>
      </c>
      <c r="E30" s="101">
        <f t="shared" si="2"/>
        <v>191</v>
      </c>
      <c r="F30" s="102">
        <f t="shared" si="3"/>
        <v>9.03500473036897</v>
      </c>
      <c r="G30" s="101">
        <v>191</v>
      </c>
      <c r="H30" s="101">
        <v>0</v>
      </c>
      <c r="I30" s="101">
        <f t="shared" si="4"/>
        <v>1923</v>
      </c>
      <c r="J30" s="102">
        <f t="shared" si="5"/>
        <v>90.96499526963103</v>
      </c>
      <c r="K30" s="101">
        <v>188</v>
      </c>
      <c r="L30" s="102">
        <f t="shared" si="6"/>
        <v>8.893093661305581</v>
      </c>
      <c r="M30" s="101">
        <v>0</v>
      </c>
      <c r="N30" s="102">
        <f t="shared" si="7"/>
        <v>0</v>
      </c>
      <c r="O30" s="101">
        <v>1735</v>
      </c>
      <c r="P30" s="101">
        <v>1735</v>
      </c>
      <c r="Q30" s="102">
        <f t="shared" si="8"/>
        <v>82.07190160832545</v>
      </c>
      <c r="R30" s="101">
        <v>4</v>
      </c>
      <c r="S30" s="101"/>
      <c r="T30" s="101"/>
      <c r="U30" s="101" t="s">
        <v>322</v>
      </c>
      <c r="V30" s="101"/>
      <c r="W30" s="105"/>
      <c r="X30" s="105"/>
      <c r="Y30" s="105" t="s">
        <v>322</v>
      </c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88</v>
      </c>
      <c r="B31" s="104" t="s">
        <v>289</v>
      </c>
      <c r="C31" s="103" t="s">
        <v>317</v>
      </c>
      <c r="D31" s="101">
        <f t="shared" si="1"/>
        <v>3495</v>
      </c>
      <c r="E31" s="101">
        <f t="shared" si="2"/>
        <v>787</v>
      </c>
      <c r="F31" s="102">
        <f t="shared" si="3"/>
        <v>22.517882689556508</v>
      </c>
      <c r="G31" s="101">
        <v>787</v>
      </c>
      <c r="H31" s="101">
        <v>0</v>
      </c>
      <c r="I31" s="101">
        <f t="shared" si="4"/>
        <v>2708</v>
      </c>
      <c r="J31" s="102">
        <f t="shared" si="5"/>
        <v>77.48211731044348</v>
      </c>
      <c r="K31" s="101">
        <v>0</v>
      </c>
      <c r="L31" s="102">
        <f t="shared" si="6"/>
        <v>0</v>
      </c>
      <c r="M31" s="101">
        <v>0</v>
      </c>
      <c r="N31" s="102">
        <f t="shared" si="7"/>
        <v>0</v>
      </c>
      <c r="O31" s="101">
        <v>2708</v>
      </c>
      <c r="P31" s="101">
        <v>2584</v>
      </c>
      <c r="Q31" s="102">
        <f t="shared" si="8"/>
        <v>77.48211731044348</v>
      </c>
      <c r="R31" s="101">
        <v>6</v>
      </c>
      <c r="S31" s="101" t="s">
        <v>322</v>
      </c>
      <c r="T31" s="101"/>
      <c r="U31" s="101"/>
      <c r="V31" s="101"/>
      <c r="W31" s="105" t="s">
        <v>322</v>
      </c>
      <c r="X31" s="105"/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88</v>
      </c>
      <c r="B32" s="104" t="s">
        <v>290</v>
      </c>
      <c r="C32" s="103" t="s">
        <v>318</v>
      </c>
      <c r="D32" s="101">
        <f t="shared" si="1"/>
        <v>6918</v>
      </c>
      <c r="E32" s="101">
        <f t="shared" si="2"/>
        <v>530</v>
      </c>
      <c r="F32" s="102">
        <f t="shared" si="3"/>
        <v>7.661173749638624</v>
      </c>
      <c r="G32" s="101">
        <v>530</v>
      </c>
      <c r="H32" s="101">
        <v>0</v>
      </c>
      <c r="I32" s="101">
        <f t="shared" si="4"/>
        <v>6388</v>
      </c>
      <c r="J32" s="102">
        <f t="shared" si="5"/>
        <v>92.33882625036138</v>
      </c>
      <c r="K32" s="101">
        <v>0</v>
      </c>
      <c r="L32" s="102">
        <f t="shared" si="6"/>
        <v>0</v>
      </c>
      <c r="M32" s="101">
        <v>0</v>
      </c>
      <c r="N32" s="102">
        <f t="shared" si="7"/>
        <v>0</v>
      </c>
      <c r="O32" s="101">
        <v>6388</v>
      </c>
      <c r="P32" s="101">
        <v>3572</v>
      </c>
      <c r="Q32" s="102">
        <f t="shared" si="8"/>
        <v>92.33882625036138</v>
      </c>
      <c r="R32" s="101">
        <v>13</v>
      </c>
      <c r="S32" s="101" t="s">
        <v>322</v>
      </c>
      <c r="T32" s="101"/>
      <c r="U32" s="101"/>
      <c r="V32" s="101"/>
      <c r="W32" s="105" t="s">
        <v>322</v>
      </c>
      <c r="X32" s="105"/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88</v>
      </c>
      <c r="B33" s="104" t="s">
        <v>291</v>
      </c>
      <c r="C33" s="103" t="s">
        <v>319</v>
      </c>
      <c r="D33" s="101">
        <f t="shared" si="1"/>
        <v>14534</v>
      </c>
      <c r="E33" s="101">
        <f t="shared" si="2"/>
        <v>3389</v>
      </c>
      <c r="F33" s="102">
        <f t="shared" si="3"/>
        <v>23.317737718453284</v>
      </c>
      <c r="G33" s="101">
        <v>3389</v>
      </c>
      <c r="H33" s="101">
        <v>0</v>
      </c>
      <c r="I33" s="101">
        <f t="shared" si="4"/>
        <v>11145</v>
      </c>
      <c r="J33" s="102">
        <f t="shared" si="5"/>
        <v>76.68226228154673</v>
      </c>
      <c r="K33" s="101">
        <v>3392</v>
      </c>
      <c r="L33" s="102">
        <f t="shared" si="6"/>
        <v>23.338378973441586</v>
      </c>
      <c r="M33" s="101">
        <v>0</v>
      </c>
      <c r="N33" s="102">
        <f t="shared" si="7"/>
        <v>0</v>
      </c>
      <c r="O33" s="101">
        <v>7753</v>
      </c>
      <c r="P33" s="101">
        <v>6106</v>
      </c>
      <c r="Q33" s="102">
        <f t="shared" si="8"/>
        <v>53.343883308105134</v>
      </c>
      <c r="R33" s="101">
        <v>32</v>
      </c>
      <c r="S33" s="101" t="s">
        <v>322</v>
      </c>
      <c r="T33" s="101"/>
      <c r="U33" s="101"/>
      <c r="V33" s="101"/>
      <c r="W33" s="105" t="s">
        <v>322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88</v>
      </c>
      <c r="B34" s="104" t="s">
        <v>292</v>
      </c>
      <c r="C34" s="103" t="s">
        <v>320</v>
      </c>
      <c r="D34" s="101">
        <f t="shared" si="1"/>
        <v>5010</v>
      </c>
      <c r="E34" s="101">
        <f t="shared" si="2"/>
        <v>2294</v>
      </c>
      <c r="F34" s="102">
        <f t="shared" si="3"/>
        <v>45.78842315369261</v>
      </c>
      <c r="G34" s="101">
        <v>2294</v>
      </c>
      <c r="H34" s="101">
        <v>0</v>
      </c>
      <c r="I34" s="101">
        <f t="shared" si="4"/>
        <v>2716</v>
      </c>
      <c r="J34" s="102">
        <f t="shared" si="5"/>
        <v>54.21157684630739</v>
      </c>
      <c r="K34" s="101">
        <v>0</v>
      </c>
      <c r="L34" s="102">
        <f t="shared" si="6"/>
        <v>0</v>
      </c>
      <c r="M34" s="101">
        <v>0</v>
      </c>
      <c r="N34" s="102">
        <f t="shared" si="7"/>
        <v>0</v>
      </c>
      <c r="O34" s="101">
        <v>2716</v>
      </c>
      <c r="P34" s="101">
        <v>2431</v>
      </c>
      <c r="Q34" s="102">
        <f t="shared" si="8"/>
        <v>54.21157684630739</v>
      </c>
      <c r="R34" s="101">
        <v>5</v>
      </c>
      <c r="S34" s="101" t="s">
        <v>322</v>
      </c>
      <c r="T34" s="101"/>
      <c r="U34" s="101"/>
      <c r="V34" s="101"/>
      <c r="W34" s="105" t="s">
        <v>322</v>
      </c>
      <c r="X34" s="105"/>
      <c r="Y34" s="105"/>
      <c r="Z34" s="10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88</v>
      </c>
      <c r="B35" s="104" t="s">
        <v>293</v>
      </c>
      <c r="C35" s="103" t="s">
        <v>321</v>
      </c>
      <c r="D35" s="101">
        <f t="shared" si="1"/>
        <v>4759</v>
      </c>
      <c r="E35" s="101">
        <f t="shared" si="2"/>
        <v>1073</v>
      </c>
      <c r="F35" s="102">
        <f t="shared" si="3"/>
        <v>22.546753519646984</v>
      </c>
      <c r="G35" s="101">
        <v>1073</v>
      </c>
      <c r="H35" s="101">
        <v>0</v>
      </c>
      <c r="I35" s="101">
        <f t="shared" si="4"/>
        <v>3686</v>
      </c>
      <c r="J35" s="102">
        <f t="shared" si="5"/>
        <v>77.45324648035302</v>
      </c>
      <c r="K35" s="101">
        <v>0</v>
      </c>
      <c r="L35" s="102">
        <f t="shared" si="6"/>
        <v>0</v>
      </c>
      <c r="M35" s="101">
        <v>0</v>
      </c>
      <c r="N35" s="102">
        <f t="shared" si="7"/>
        <v>0</v>
      </c>
      <c r="O35" s="101">
        <v>3686</v>
      </c>
      <c r="P35" s="101">
        <v>3606</v>
      </c>
      <c r="Q35" s="102">
        <f t="shared" si="8"/>
        <v>77.45324648035302</v>
      </c>
      <c r="R35" s="101">
        <v>8</v>
      </c>
      <c r="S35" s="101" t="s">
        <v>322</v>
      </c>
      <c r="T35" s="101"/>
      <c r="U35" s="101"/>
      <c r="V35" s="101"/>
      <c r="W35" s="105" t="s">
        <v>322</v>
      </c>
      <c r="X35" s="105"/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323</v>
      </c>
      <c r="B7" s="109" t="s">
        <v>324</v>
      </c>
      <c r="C7" s="108" t="s">
        <v>325</v>
      </c>
      <c r="D7" s="110">
        <f aca="true" t="shared" si="0" ref="D7:AI7">SUM(D8:D35)</f>
        <v>342811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0">
        <f t="shared" si="0"/>
        <v>73192</v>
      </c>
      <c r="I7" s="110">
        <f t="shared" si="0"/>
        <v>38452</v>
      </c>
      <c r="J7" s="110">
        <f t="shared" si="0"/>
        <v>34740</v>
      </c>
      <c r="K7" s="110">
        <f t="shared" si="0"/>
        <v>269619</v>
      </c>
      <c r="L7" s="110">
        <f t="shared" si="0"/>
        <v>71891</v>
      </c>
      <c r="M7" s="110">
        <f t="shared" si="0"/>
        <v>197728</v>
      </c>
      <c r="N7" s="110">
        <f t="shared" si="0"/>
        <v>363542</v>
      </c>
      <c r="O7" s="110">
        <f t="shared" si="0"/>
        <v>131061</v>
      </c>
      <c r="P7" s="110">
        <f t="shared" si="0"/>
        <v>110343</v>
      </c>
      <c r="Q7" s="110">
        <f t="shared" si="0"/>
        <v>0</v>
      </c>
      <c r="R7" s="110">
        <f t="shared" si="0"/>
        <v>0</v>
      </c>
      <c r="S7" s="110">
        <f t="shared" si="0"/>
        <v>20718</v>
      </c>
      <c r="T7" s="110">
        <f t="shared" si="0"/>
        <v>0</v>
      </c>
      <c r="U7" s="110">
        <f t="shared" si="0"/>
        <v>0</v>
      </c>
      <c r="V7" s="110">
        <f t="shared" si="0"/>
        <v>232428</v>
      </c>
      <c r="W7" s="110">
        <f t="shared" si="0"/>
        <v>232032</v>
      </c>
      <c r="X7" s="110">
        <f t="shared" si="0"/>
        <v>396</v>
      </c>
      <c r="Y7" s="110">
        <f t="shared" si="0"/>
        <v>0</v>
      </c>
      <c r="Z7" s="110">
        <f t="shared" si="0"/>
        <v>0</v>
      </c>
      <c r="AA7" s="110">
        <f t="shared" si="0"/>
        <v>0</v>
      </c>
      <c r="AB7" s="110">
        <f t="shared" si="0"/>
        <v>0</v>
      </c>
      <c r="AC7" s="110">
        <f t="shared" si="0"/>
        <v>53</v>
      </c>
      <c r="AD7" s="110">
        <f t="shared" si="0"/>
        <v>53</v>
      </c>
      <c r="AE7" s="110">
        <f t="shared" si="0"/>
        <v>0</v>
      </c>
      <c r="AF7" s="110">
        <f t="shared" si="0"/>
        <v>40251</v>
      </c>
      <c r="AG7" s="110">
        <f t="shared" si="0"/>
        <v>40251</v>
      </c>
      <c r="AH7" s="110">
        <f t="shared" si="0"/>
        <v>0</v>
      </c>
      <c r="AI7" s="110">
        <f t="shared" si="0"/>
        <v>0</v>
      </c>
      <c r="AJ7" s="110">
        <f aca="true" t="shared" si="1" ref="AJ7:BC7">SUM(AJ8:AJ35)</f>
        <v>42346</v>
      </c>
      <c r="AK7" s="110">
        <f t="shared" si="1"/>
        <v>3394</v>
      </c>
      <c r="AL7" s="110">
        <f t="shared" si="1"/>
        <v>54</v>
      </c>
      <c r="AM7" s="110">
        <f t="shared" si="1"/>
        <v>527</v>
      </c>
      <c r="AN7" s="110">
        <f t="shared" si="1"/>
        <v>1115</v>
      </c>
      <c r="AO7" s="110">
        <f t="shared" si="1"/>
        <v>0</v>
      </c>
      <c r="AP7" s="110">
        <f t="shared" si="1"/>
        <v>36739</v>
      </c>
      <c r="AQ7" s="110">
        <f t="shared" si="1"/>
        <v>0</v>
      </c>
      <c r="AR7" s="110">
        <f t="shared" si="1"/>
        <v>20</v>
      </c>
      <c r="AS7" s="110">
        <f t="shared" si="1"/>
        <v>497</v>
      </c>
      <c r="AT7" s="110">
        <f t="shared" si="1"/>
        <v>451</v>
      </c>
      <c r="AU7" s="110">
        <f t="shared" si="1"/>
        <v>436</v>
      </c>
      <c r="AV7" s="110">
        <f t="shared" si="1"/>
        <v>3</v>
      </c>
      <c r="AW7" s="110">
        <f t="shared" si="1"/>
        <v>0</v>
      </c>
      <c r="AX7" s="110">
        <f t="shared" si="1"/>
        <v>12</v>
      </c>
      <c r="AY7" s="110">
        <f t="shared" si="1"/>
        <v>0</v>
      </c>
      <c r="AZ7" s="110">
        <f t="shared" si="1"/>
        <v>519</v>
      </c>
      <c r="BA7" s="110">
        <f t="shared" si="1"/>
        <v>519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88</v>
      </c>
      <c r="B8" s="112" t="s">
        <v>266</v>
      </c>
      <c r="C8" s="111" t="s">
        <v>294</v>
      </c>
      <c r="D8" s="101">
        <f>SUM(E8,+H8,+K8)</f>
        <v>43970</v>
      </c>
      <c r="E8" s="101">
        <f>SUM(F8:G8)</f>
        <v>0</v>
      </c>
      <c r="F8" s="101">
        <v>0</v>
      </c>
      <c r="G8" s="101">
        <v>0</v>
      </c>
      <c r="H8" s="101">
        <f>SUM(I8:J8)</f>
        <v>19071</v>
      </c>
      <c r="I8" s="101">
        <v>19071</v>
      </c>
      <c r="J8" s="101">
        <v>0</v>
      </c>
      <c r="K8" s="101">
        <f>SUM(L8:M8)</f>
        <v>24899</v>
      </c>
      <c r="L8" s="101">
        <v>0</v>
      </c>
      <c r="M8" s="101">
        <v>24899</v>
      </c>
      <c r="N8" s="101">
        <f>SUM(O8,+V8,+AC8)</f>
        <v>43970</v>
      </c>
      <c r="O8" s="101">
        <f>SUM(P8:U8)</f>
        <v>19071</v>
      </c>
      <c r="P8" s="101">
        <v>19071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24899</v>
      </c>
      <c r="W8" s="101">
        <v>24503</v>
      </c>
      <c r="X8" s="101">
        <v>396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5335</v>
      </c>
      <c r="AG8" s="101">
        <v>5335</v>
      </c>
      <c r="AH8" s="101">
        <v>0</v>
      </c>
      <c r="AI8" s="101">
        <v>0</v>
      </c>
      <c r="AJ8" s="101">
        <f>SUM(AK8:AS8)</f>
        <v>5272</v>
      </c>
      <c r="AK8" s="101">
        <v>895</v>
      </c>
      <c r="AL8" s="101">
        <v>0</v>
      </c>
      <c r="AM8" s="101">
        <v>26</v>
      </c>
      <c r="AN8" s="101">
        <v>353</v>
      </c>
      <c r="AO8" s="101">
        <v>0</v>
      </c>
      <c r="AP8" s="101">
        <v>3998</v>
      </c>
      <c r="AQ8" s="101">
        <v>0</v>
      </c>
      <c r="AR8" s="101">
        <v>0</v>
      </c>
      <c r="AS8" s="101">
        <v>0</v>
      </c>
      <c r="AT8" s="101">
        <f>SUM(AU8:AY8)</f>
        <v>63</v>
      </c>
      <c r="AU8" s="101">
        <v>63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88</v>
      </c>
      <c r="B9" s="112" t="s">
        <v>267</v>
      </c>
      <c r="C9" s="111" t="s">
        <v>295</v>
      </c>
      <c r="D9" s="101">
        <f aca="true" t="shared" si="2" ref="D9:D35">SUM(E9,+H9,+K9)</f>
        <v>42448</v>
      </c>
      <c r="E9" s="101">
        <f aca="true" t="shared" si="3" ref="E9:E35">SUM(F9:G9)</f>
        <v>0</v>
      </c>
      <c r="F9" s="101">
        <v>0</v>
      </c>
      <c r="G9" s="101">
        <v>0</v>
      </c>
      <c r="H9" s="101">
        <f aca="true" t="shared" si="4" ref="H9:H35">SUM(I9:J9)</f>
        <v>0</v>
      </c>
      <c r="I9" s="101">
        <v>0</v>
      </c>
      <c r="J9" s="101">
        <v>0</v>
      </c>
      <c r="K9" s="101">
        <f aca="true" t="shared" si="5" ref="K9:K35">SUM(L9:M9)</f>
        <v>42448</v>
      </c>
      <c r="L9" s="101">
        <v>10618</v>
      </c>
      <c r="M9" s="101">
        <v>31830</v>
      </c>
      <c r="N9" s="101">
        <f aca="true" t="shared" si="6" ref="N9:N35">SUM(O9,+V9,+AC9)</f>
        <v>42448</v>
      </c>
      <c r="O9" s="101">
        <f aca="true" t="shared" si="7" ref="O9:O35">SUM(P9:U9)</f>
        <v>10618</v>
      </c>
      <c r="P9" s="101">
        <v>10618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35">SUM(W9:AB9)</f>
        <v>31830</v>
      </c>
      <c r="W9" s="101">
        <v>31830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35">SUM(AD9:AE9)</f>
        <v>0</v>
      </c>
      <c r="AD9" s="101">
        <v>0</v>
      </c>
      <c r="AE9" s="101">
        <v>0</v>
      </c>
      <c r="AF9" s="101">
        <f aca="true" t="shared" si="10" ref="AF9:AF35">SUM(AG9:AI9)</f>
        <v>104</v>
      </c>
      <c r="AG9" s="101">
        <v>104</v>
      </c>
      <c r="AH9" s="101">
        <v>0</v>
      </c>
      <c r="AI9" s="101">
        <v>0</v>
      </c>
      <c r="AJ9" s="101">
        <f aca="true" t="shared" si="11" ref="AJ9:AJ35">SUM(AK9:AS9)</f>
        <v>1576</v>
      </c>
      <c r="AK9" s="101">
        <v>1538</v>
      </c>
      <c r="AL9" s="101">
        <v>38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35">SUM(AU9:AY9)</f>
        <v>104</v>
      </c>
      <c r="AU9" s="101">
        <v>104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35">SUM(BA9:BC9)</f>
        <v>38</v>
      </c>
      <c r="BA9" s="101">
        <v>38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88</v>
      </c>
      <c r="B10" s="112" t="s">
        <v>268</v>
      </c>
      <c r="C10" s="111" t="s">
        <v>296</v>
      </c>
      <c r="D10" s="101">
        <f t="shared" si="2"/>
        <v>32671</v>
      </c>
      <c r="E10" s="101">
        <f t="shared" si="3"/>
        <v>0</v>
      </c>
      <c r="F10" s="101">
        <v>0</v>
      </c>
      <c r="G10" s="101">
        <v>0</v>
      </c>
      <c r="H10" s="101">
        <f t="shared" si="4"/>
        <v>32671</v>
      </c>
      <c r="I10" s="101">
        <v>5526</v>
      </c>
      <c r="J10" s="101">
        <v>27145</v>
      </c>
      <c r="K10" s="101">
        <f t="shared" si="5"/>
        <v>0</v>
      </c>
      <c r="L10" s="101">
        <v>0</v>
      </c>
      <c r="M10" s="101">
        <v>0</v>
      </c>
      <c r="N10" s="101">
        <f t="shared" si="6"/>
        <v>32677</v>
      </c>
      <c r="O10" s="101">
        <f t="shared" si="7"/>
        <v>5526</v>
      </c>
      <c r="P10" s="101">
        <v>5526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27145</v>
      </c>
      <c r="W10" s="101">
        <v>27145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6</v>
      </c>
      <c r="AD10" s="101">
        <v>6</v>
      </c>
      <c r="AE10" s="101">
        <v>0</v>
      </c>
      <c r="AF10" s="101">
        <f t="shared" si="10"/>
        <v>32671</v>
      </c>
      <c r="AG10" s="101">
        <v>32671</v>
      </c>
      <c r="AH10" s="101">
        <v>0</v>
      </c>
      <c r="AI10" s="101">
        <v>0</v>
      </c>
      <c r="AJ10" s="101">
        <f t="shared" si="11"/>
        <v>32671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32671</v>
      </c>
      <c r="AQ10" s="101">
        <v>0</v>
      </c>
      <c r="AR10" s="101">
        <v>0</v>
      </c>
      <c r="AS10" s="101">
        <v>0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88</v>
      </c>
      <c r="B11" s="112" t="s">
        <v>269</v>
      </c>
      <c r="C11" s="111" t="s">
        <v>297</v>
      </c>
      <c r="D11" s="101">
        <f t="shared" si="2"/>
        <v>32282</v>
      </c>
      <c r="E11" s="101">
        <f t="shared" si="3"/>
        <v>0</v>
      </c>
      <c r="F11" s="101">
        <v>0</v>
      </c>
      <c r="G11" s="101">
        <v>0</v>
      </c>
      <c r="H11" s="101">
        <f t="shared" si="4"/>
        <v>0</v>
      </c>
      <c r="I11" s="101">
        <v>0</v>
      </c>
      <c r="J11" s="101">
        <v>0</v>
      </c>
      <c r="K11" s="101">
        <f t="shared" si="5"/>
        <v>32282</v>
      </c>
      <c r="L11" s="101">
        <v>10176</v>
      </c>
      <c r="M11" s="101">
        <v>22106</v>
      </c>
      <c r="N11" s="101">
        <f t="shared" si="6"/>
        <v>32289</v>
      </c>
      <c r="O11" s="101">
        <f t="shared" si="7"/>
        <v>10176</v>
      </c>
      <c r="P11" s="101">
        <v>10176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22106</v>
      </c>
      <c r="W11" s="101">
        <v>22106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7</v>
      </c>
      <c r="AD11" s="101">
        <v>7</v>
      </c>
      <c r="AE11" s="101">
        <v>0</v>
      </c>
      <c r="AF11" s="101">
        <f t="shared" si="10"/>
        <v>30</v>
      </c>
      <c r="AG11" s="101">
        <v>30</v>
      </c>
      <c r="AH11" s="101">
        <v>0</v>
      </c>
      <c r="AI11" s="101">
        <v>0</v>
      </c>
      <c r="AJ11" s="101">
        <f t="shared" si="11"/>
        <v>292</v>
      </c>
      <c r="AK11" s="101">
        <v>287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5</v>
      </c>
      <c r="AS11" s="101">
        <v>0</v>
      </c>
      <c r="AT11" s="101">
        <f t="shared" si="12"/>
        <v>25</v>
      </c>
      <c r="AU11" s="101">
        <v>25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98</v>
      </c>
      <c r="BA11" s="101">
        <v>98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88</v>
      </c>
      <c r="B12" s="112" t="s">
        <v>270</v>
      </c>
      <c r="C12" s="111" t="s">
        <v>298</v>
      </c>
      <c r="D12" s="101">
        <f t="shared" si="2"/>
        <v>20158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20158</v>
      </c>
      <c r="L12" s="101">
        <v>5868</v>
      </c>
      <c r="M12" s="101">
        <v>14290</v>
      </c>
      <c r="N12" s="101">
        <f t="shared" si="6"/>
        <v>20158</v>
      </c>
      <c r="O12" s="101">
        <f t="shared" si="7"/>
        <v>5868</v>
      </c>
      <c r="P12" s="101">
        <v>5868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14290</v>
      </c>
      <c r="W12" s="101">
        <v>14290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70</v>
      </c>
      <c r="AG12" s="101">
        <v>70</v>
      </c>
      <c r="AH12" s="101">
        <v>0</v>
      </c>
      <c r="AI12" s="101">
        <v>0</v>
      </c>
      <c r="AJ12" s="101">
        <f t="shared" si="11"/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70</v>
      </c>
      <c r="AU12" s="101">
        <v>70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88</v>
      </c>
      <c r="B13" s="112" t="s">
        <v>271</v>
      </c>
      <c r="C13" s="111" t="s">
        <v>299</v>
      </c>
      <c r="D13" s="101">
        <f t="shared" si="2"/>
        <v>16945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16945</v>
      </c>
      <c r="L13" s="101">
        <v>5007</v>
      </c>
      <c r="M13" s="101">
        <v>11938</v>
      </c>
      <c r="N13" s="101">
        <f t="shared" si="6"/>
        <v>16945</v>
      </c>
      <c r="O13" s="101">
        <f t="shared" si="7"/>
        <v>5007</v>
      </c>
      <c r="P13" s="101">
        <v>5007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11938</v>
      </c>
      <c r="W13" s="101">
        <v>11938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70</v>
      </c>
      <c r="AG13" s="101">
        <v>70</v>
      </c>
      <c r="AH13" s="101">
        <v>0</v>
      </c>
      <c r="AI13" s="101">
        <v>0</v>
      </c>
      <c r="AJ13" s="101">
        <f t="shared" si="11"/>
        <v>70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70</v>
      </c>
      <c r="AQ13" s="101">
        <v>0</v>
      </c>
      <c r="AR13" s="101">
        <v>0</v>
      </c>
      <c r="AS13" s="101">
        <v>0</v>
      </c>
      <c r="AT13" s="101">
        <f t="shared" si="12"/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88</v>
      </c>
      <c r="B14" s="112" t="s">
        <v>272</v>
      </c>
      <c r="C14" s="111" t="s">
        <v>300</v>
      </c>
      <c r="D14" s="101">
        <f t="shared" si="2"/>
        <v>10669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10669</v>
      </c>
      <c r="L14" s="101">
        <v>3850</v>
      </c>
      <c r="M14" s="101">
        <v>6819</v>
      </c>
      <c r="N14" s="101">
        <f t="shared" si="6"/>
        <v>10669</v>
      </c>
      <c r="O14" s="101">
        <f t="shared" si="7"/>
        <v>3850</v>
      </c>
      <c r="P14" s="101">
        <v>3850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6819</v>
      </c>
      <c r="W14" s="101">
        <v>6819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3</v>
      </c>
      <c r="AG14" s="101">
        <v>3</v>
      </c>
      <c r="AH14" s="101">
        <v>0</v>
      </c>
      <c r="AI14" s="101">
        <v>0</v>
      </c>
      <c r="AJ14" s="101">
        <f t="shared" si="11"/>
        <v>37</v>
      </c>
      <c r="AK14" s="101">
        <v>37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3</v>
      </c>
      <c r="AU14" s="101">
        <v>3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86</v>
      </c>
      <c r="BA14" s="101">
        <v>86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88</v>
      </c>
      <c r="B15" s="112" t="s">
        <v>273</v>
      </c>
      <c r="C15" s="111" t="s">
        <v>301</v>
      </c>
      <c r="D15" s="101">
        <f t="shared" si="2"/>
        <v>15523</v>
      </c>
      <c r="E15" s="101">
        <f t="shared" si="3"/>
        <v>0</v>
      </c>
      <c r="F15" s="101">
        <v>0</v>
      </c>
      <c r="G15" s="101">
        <v>0</v>
      </c>
      <c r="H15" s="101">
        <f t="shared" si="4"/>
        <v>6937</v>
      </c>
      <c r="I15" s="101">
        <v>6937</v>
      </c>
      <c r="J15" s="101">
        <v>0</v>
      </c>
      <c r="K15" s="101">
        <f t="shared" si="5"/>
        <v>8586</v>
      </c>
      <c r="L15" s="101">
        <v>0</v>
      </c>
      <c r="M15" s="101">
        <v>8586</v>
      </c>
      <c r="N15" s="101">
        <f t="shared" si="6"/>
        <v>15523</v>
      </c>
      <c r="O15" s="101">
        <f t="shared" si="7"/>
        <v>6937</v>
      </c>
      <c r="P15" s="101">
        <v>6937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8586</v>
      </c>
      <c r="W15" s="101">
        <v>8586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52</v>
      </c>
      <c r="AG15" s="101">
        <v>52</v>
      </c>
      <c r="AH15" s="101">
        <v>0</v>
      </c>
      <c r="AI15" s="101">
        <v>0</v>
      </c>
      <c r="AJ15" s="101">
        <f t="shared" si="11"/>
        <v>215</v>
      </c>
      <c r="AK15" s="101">
        <v>215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52</v>
      </c>
      <c r="AU15" s="101">
        <v>52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88</v>
      </c>
      <c r="B16" s="112" t="s">
        <v>274</v>
      </c>
      <c r="C16" s="111" t="s">
        <v>302</v>
      </c>
      <c r="D16" s="101">
        <f t="shared" si="2"/>
        <v>16156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16156</v>
      </c>
      <c r="L16" s="101">
        <v>6724</v>
      </c>
      <c r="M16" s="101">
        <v>9432</v>
      </c>
      <c r="N16" s="101">
        <f t="shared" si="6"/>
        <v>16156</v>
      </c>
      <c r="O16" s="101">
        <f t="shared" si="7"/>
        <v>6724</v>
      </c>
      <c r="P16" s="101">
        <v>6724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9432</v>
      </c>
      <c r="W16" s="101">
        <v>9432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516</v>
      </c>
      <c r="AG16" s="101">
        <v>516</v>
      </c>
      <c r="AH16" s="101">
        <v>0</v>
      </c>
      <c r="AI16" s="101">
        <v>0</v>
      </c>
      <c r="AJ16" s="101">
        <f t="shared" si="11"/>
        <v>497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497</v>
      </c>
      <c r="AT16" s="101">
        <f t="shared" si="12"/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88</v>
      </c>
      <c r="B17" s="112" t="s">
        <v>275</v>
      </c>
      <c r="C17" s="111" t="s">
        <v>303</v>
      </c>
      <c r="D17" s="101">
        <f t="shared" si="2"/>
        <v>10270</v>
      </c>
      <c r="E17" s="101">
        <f t="shared" si="3"/>
        <v>0</v>
      </c>
      <c r="F17" s="101">
        <v>0</v>
      </c>
      <c r="G17" s="101">
        <v>0</v>
      </c>
      <c r="H17" s="101">
        <f t="shared" si="4"/>
        <v>10270</v>
      </c>
      <c r="I17" s="101">
        <v>2675</v>
      </c>
      <c r="J17" s="101">
        <v>7595</v>
      </c>
      <c r="K17" s="101">
        <f t="shared" si="5"/>
        <v>0</v>
      </c>
      <c r="L17" s="101">
        <v>0</v>
      </c>
      <c r="M17" s="101">
        <v>0</v>
      </c>
      <c r="N17" s="101">
        <f t="shared" si="6"/>
        <v>10270</v>
      </c>
      <c r="O17" s="101">
        <f t="shared" si="7"/>
        <v>2675</v>
      </c>
      <c r="P17" s="101">
        <v>2675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7595</v>
      </c>
      <c r="W17" s="101">
        <v>7595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332</v>
      </c>
      <c r="AG17" s="101">
        <v>332</v>
      </c>
      <c r="AH17" s="101">
        <v>0</v>
      </c>
      <c r="AI17" s="101">
        <v>0</v>
      </c>
      <c r="AJ17" s="101">
        <f t="shared" si="11"/>
        <v>332</v>
      </c>
      <c r="AK17" s="101">
        <v>0</v>
      </c>
      <c r="AL17" s="101">
        <v>0</v>
      </c>
      <c r="AM17" s="101">
        <v>16</v>
      </c>
      <c r="AN17" s="101">
        <v>316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88</v>
      </c>
      <c r="B18" s="112" t="s">
        <v>276</v>
      </c>
      <c r="C18" s="111" t="s">
        <v>304</v>
      </c>
      <c r="D18" s="101">
        <f t="shared" si="2"/>
        <v>10346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10346</v>
      </c>
      <c r="L18" s="101">
        <v>2727</v>
      </c>
      <c r="M18" s="101">
        <v>7619</v>
      </c>
      <c r="N18" s="101">
        <f t="shared" si="6"/>
        <v>10346</v>
      </c>
      <c r="O18" s="101">
        <f t="shared" si="7"/>
        <v>2727</v>
      </c>
      <c r="P18" s="101">
        <v>2727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7619</v>
      </c>
      <c r="W18" s="101">
        <v>7619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55</v>
      </c>
      <c r="AG18" s="101">
        <v>55</v>
      </c>
      <c r="AH18" s="101">
        <v>0</v>
      </c>
      <c r="AI18" s="101">
        <v>0</v>
      </c>
      <c r="AJ18" s="101">
        <f t="shared" si="11"/>
        <v>69</v>
      </c>
      <c r="AK18" s="101">
        <v>69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55</v>
      </c>
      <c r="AU18" s="101">
        <v>55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88</v>
      </c>
      <c r="B19" s="112" t="s">
        <v>277</v>
      </c>
      <c r="C19" s="111" t="s">
        <v>305</v>
      </c>
      <c r="D19" s="101">
        <f t="shared" si="2"/>
        <v>4668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4668</v>
      </c>
      <c r="L19" s="101">
        <v>1415</v>
      </c>
      <c r="M19" s="101">
        <v>3253</v>
      </c>
      <c r="N19" s="101">
        <f t="shared" si="6"/>
        <v>4628</v>
      </c>
      <c r="O19" s="101">
        <f t="shared" si="7"/>
        <v>1415</v>
      </c>
      <c r="P19" s="101">
        <v>1415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3213</v>
      </c>
      <c r="W19" s="101">
        <v>3213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0</v>
      </c>
      <c r="AG19" s="101">
        <v>0</v>
      </c>
      <c r="AH19" s="101">
        <v>0</v>
      </c>
      <c r="AI19" s="101">
        <v>0</v>
      </c>
      <c r="AJ19" s="101">
        <f t="shared" si="11"/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88</v>
      </c>
      <c r="B20" s="112" t="s">
        <v>278</v>
      </c>
      <c r="C20" s="111" t="s">
        <v>306</v>
      </c>
      <c r="D20" s="101">
        <f t="shared" si="2"/>
        <v>4254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4254</v>
      </c>
      <c r="L20" s="101">
        <v>1147</v>
      </c>
      <c r="M20" s="101">
        <v>3107</v>
      </c>
      <c r="N20" s="101">
        <f t="shared" si="6"/>
        <v>24972</v>
      </c>
      <c r="O20" s="101">
        <f t="shared" si="7"/>
        <v>21865</v>
      </c>
      <c r="P20" s="101">
        <v>1147</v>
      </c>
      <c r="Q20" s="101">
        <v>0</v>
      </c>
      <c r="R20" s="101">
        <v>0</v>
      </c>
      <c r="S20" s="101">
        <v>20718</v>
      </c>
      <c r="T20" s="101">
        <v>0</v>
      </c>
      <c r="U20" s="101">
        <v>0</v>
      </c>
      <c r="V20" s="101">
        <f t="shared" si="8"/>
        <v>3107</v>
      </c>
      <c r="W20" s="101">
        <v>3107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11</v>
      </c>
      <c r="AG20" s="101">
        <v>11</v>
      </c>
      <c r="AH20" s="101">
        <v>0</v>
      </c>
      <c r="AI20" s="101">
        <v>0</v>
      </c>
      <c r="AJ20" s="101">
        <f t="shared" si="11"/>
        <v>21</v>
      </c>
      <c r="AK20" s="101">
        <v>21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11</v>
      </c>
      <c r="AU20" s="101">
        <v>11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88</v>
      </c>
      <c r="B21" s="112" t="s">
        <v>279</v>
      </c>
      <c r="C21" s="111" t="s">
        <v>307</v>
      </c>
      <c r="D21" s="101">
        <f t="shared" si="2"/>
        <v>11252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11252</v>
      </c>
      <c r="L21" s="101">
        <v>5096</v>
      </c>
      <c r="M21" s="101">
        <v>6156</v>
      </c>
      <c r="N21" s="101">
        <f t="shared" si="6"/>
        <v>11252</v>
      </c>
      <c r="O21" s="101">
        <f t="shared" si="7"/>
        <v>5096</v>
      </c>
      <c r="P21" s="101">
        <v>5096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6156</v>
      </c>
      <c r="W21" s="101">
        <v>6156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19</v>
      </c>
      <c r="AG21" s="101">
        <v>19</v>
      </c>
      <c r="AH21" s="101">
        <v>0</v>
      </c>
      <c r="AI21" s="101">
        <v>0</v>
      </c>
      <c r="AJ21" s="101">
        <f t="shared" si="11"/>
        <v>19</v>
      </c>
      <c r="AK21" s="101">
        <v>0</v>
      </c>
      <c r="AL21" s="101">
        <v>0</v>
      </c>
      <c r="AM21" s="101">
        <v>19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88</v>
      </c>
      <c r="B22" s="112" t="s">
        <v>280</v>
      </c>
      <c r="C22" s="111" t="s">
        <v>308</v>
      </c>
      <c r="D22" s="101">
        <f t="shared" si="2"/>
        <v>5092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5092</v>
      </c>
      <c r="L22" s="101">
        <v>2436</v>
      </c>
      <c r="M22" s="101">
        <v>2656</v>
      </c>
      <c r="N22" s="101">
        <f t="shared" si="6"/>
        <v>5092</v>
      </c>
      <c r="O22" s="101">
        <f t="shared" si="7"/>
        <v>2436</v>
      </c>
      <c r="P22" s="101">
        <v>2436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2656</v>
      </c>
      <c r="W22" s="101">
        <v>2656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3</v>
      </c>
      <c r="AG22" s="101">
        <v>3</v>
      </c>
      <c r="AH22" s="101">
        <v>0</v>
      </c>
      <c r="AI22" s="101">
        <v>0</v>
      </c>
      <c r="AJ22" s="101">
        <f t="shared" si="11"/>
        <v>3</v>
      </c>
      <c r="AK22" s="101">
        <v>0</v>
      </c>
      <c r="AL22" s="101">
        <v>0</v>
      </c>
      <c r="AM22" s="101">
        <v>0</v>
      </c>
      <c r="AN22" s="101">
        <v>3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1</v>
      </c>
      <c r="AU22" s="101">
        <v>0</v>
      </c>
      <c r="AV22" s="101">
        <v>0</v>
      </c>
      <c r="AW22" s="101">
        <v>0</v>
      </c>
      <c r="AX22" s="101">
        <v>1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88</v>
      </c>
      <c r="B23" s="112" t="s">
        <v>281</v>
      </c>
      <c r="C23" s="111" t="s">
        <v>309</v>
      </c>
      <c r="D23" s="101">
        <f t="shared" si="2"/>
        <v>12804</v>
      </c>
      <c r="E23" s="101">
        <f t="shared" si="3"/>
        <v>0</v>
      </c>
      <c r="F23" s="101">
        <v>0</v>
      </c>
      <c r="G23" s="101">
        <v>0</v>
      </c>
      <c r="H23" s="101">
        <f t="shared" si="4"/>
        <v>4243</v>
      </c>
      <c r="I23" s="101">
        <v>4243</v>
      </c>
      <c r="J23" s="101">
        <v>0</v>
      </c>
      <c r="K23" s="101">
        <f t="shared" si="5"/>
        <v>8561</v>
      </c>
      <c r="L23" s="101">
        <v>0</v>
      </c>
      <c r="M23" s="101">
        <v>8561</v>
      </c>
      <c r="N23" s="101">
        <f t="shared" si="6"/>
        <v>12804</v>
      </c>
      <c r="O23" s="101">
        <f t="shared" si="7"/>
        <v>4243</v>
      </c>
      <c r="P23" s="101">
        <v>4243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8561</v>
      </c>
      <c r="W23" s="101">
        <v>8561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0</v>
      </c>
      <c r="AG23" s="101">
        <v>0</v>
      </c>
      <c r="AH23" s="101">
        <v>0</v>
      </c>
      <c r="AI23" s="101">
        <v>0</v>
      </c>
      <c r="AJ23" s="101">
        <f t="shared" si="11"/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88</v>
      </c>
      <c r="B24" s="112" t="s">
        <v>282</v>
      </c>
      <c r="C24" s="111" t="s">
        <v>310</v>
      </c>
      <c r="D24" s="101">
        <f t="shared" si="2"/>
        <v>12795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12795</v>
      </c>
      <c r="L24" s="101">
        <v>4562</v>
      </c>
      <c r="M24" s="101">
        <v>8233</v>
      </c>
      <c r="N24" s="101">
        <f t="shared" si="6"/>
        <v>12795</v>
      </c>
      <c r="O24" s="101">
        <f t="shared" si="7"/>
        <v>4562</v>
      </c>
      <c r="P24" s="101">
        <v>4562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8233</v>
      </c>
      <c r="W24" s="101">
        <v>8233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466</v>
      </c>
      <c r="AG24" s="101">
        <v>466</v>
      </c>
      <c r="AH24" s="101">
        <v>0</v>
      </c>
      <c r="AI24" s="101">
        <v>0</v>
      </c>
      <c r="AJ24" s="101">
        <f t="shared" si="11"/>
        <v>466</v>
      </c>
      <c r="AK24" s="101">
        <v>0</v>
      </c>
      <c r="AL24" s="101">
        <v>0</v>
      </c>
      <c r="AM24" s="101">
        <v>466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88</v>
      </c>
      <c r="B25" s="112" t="s">
        <v>283</v>
      </c>
      <c r="C25" s="111" t="s">
        <v>311</v>
      </c>
      <c r="D25" s="101">
        <f t="shared" si="2"/>
        <v>898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898</v>
      </c>
      <c r="L25" s="101">
        <v>240</v>
      </c>
      <c r="M25" s="101">
        <v>658</v>
      </c>
      <c r="N25" s="101">
        <f t="shared" si="6"/>
        <v>928</v>
      </c>
      <c r="O25" s="101">
        <f t="shared" si="7"/>
        <v>240</v>
      </c>
      <c r="P25" s="101">
        <v>240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658</v>
      </c>
      <c r="W25" s="101">
        <v>658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30</v>
      </c>
      <c r="AD25" s="101">
        <v>30</v>
      </c>
      <c r="AE25" s="101">
        <v>0</v>
      </c>
      <c r="AF25" s="101">
        <f t="shared" si="10"/>
        <v>0</v>
      </c>
      <c r="AG25" s="101">
        <v>0</v>
      </c>
      <c r="AH25" s="101">
        <v>0</v>
      </c>
      <c r="AI25" s="101">
        <v>0</v>
      </c>
      <c r="AJ25" s="101">
        <f t="shared" si="11"/>
        <v>2</v>
      </c>
      <c r="AK25" s="101">
        <v>2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88</v>
      </c>
      <c r="B26" s="112" t="s">
        <v>284</v>
      </c>
      <c r="C26" s="111" t="s">
        <v>312</v>
      </c>
      <c r="D26" s="101">
        <f t="shared" si="2"/>
        <v>2719</v>
      </c>
      <c r="E26" s="101">
        <f t="shared" si="3"/>
        <v>0</v>
      </c>
      <c r="F26" s="101">
        <v>0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2719</v>
      </c>
      <c r="L26" s="101">
        <v>1298</v>
      </c>
      <c r="M26" s="101">
        <v>1421</v>
      </c>
      <c r="N26" s="101">
        <f t="shared" si="6"/>
        <v>2719</v>
      </c>
      <c r="O26" s="101">
        <f t="shared" si="7"/>
        <v>1298</v>
      </c>
      <c r="P26" s="101">
        <v>1298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1421</v>
      </c>
      <c r="W26" s="101">
        <v>1421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0</v>
      </c>
      <c r="AG26" s="101">
        <v>0</v>
      </c>
      <c r="AH26" s="101">
        <v>0</v>
      </c>
      <c r="AI26" s="101">
        <v>0</v>
      </c>
      <c r="AJ26" s="101">
        <f t="shared" si="11"/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88</v>
      </c>
      <c r="B27" s="112" t="s">
        <v>285</v>
      </c>
      <c r="C27" s="111" t="s">
        <v>313</v>
      </c>
      <c r="D27" s="101">
        <f t="shared" si="2"/>
        <v>8839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8839</v>
      </c>
      <c r="L27" s="101">
        <v>2508</v>
      </c>
      <c r="M27" s="101">
        <v>6331</v>
      </c>
      <c r="N27" s="101">
        <f t="shared" si="6"/>
        <v>8839</v>
      </c>
      <c r="O27" s="101">
        <f t="shared" si="7"/>
        <v>2508</v>
      </c>
      <c r="P27" s="101">
        <v>2508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6331</v>
      </c>
      <c r="W27" s="101">
        <v>6331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237</v>
      </c>
      <c r="AG27" s="101">
        <v>237</v>
      </c>
      <c r="AH27" s="101">
        <v>0</v>
      </c>
      <c r="AI27" s="101">
        <v>0</v>
      </c>
      <c r="AJ27" s="101">
        <f t="shared" si="11"/>
        <v>237</v>
      </c>
      <c r="AK27" s="101">
        <v>0</v>
      </c>
      <c r="AL27" s="101">
        <v>0</v>
      </c>
      <c r="AM27" s="101">
        <v>0</v>
      </c>
      <c r="AN27" s="101">
        <v>222</v>
      </c>
      <c r="AO27" s="101">
        <v>0</v>
      </c>
      <c r="AP27" s="101">
        <v>0</v>
      </c>
      <c r="AQ27" s="101">
        <v>0</v>
      </c>
      <c r="AR27" s="101">
        <v>15</v>
      </c>
      <c r="AS27" s="101">
        <v>0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88</v>
      </c>
      <c r="B28" s="112" t="s">
        <v>286</v>
      </c>
      <c r="C28" s="111" t="s">
        <v>314</v>
      </c>
      <c r="D28" s="101">
        <f t="shared" si="2"/>
        <v>6772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6772</v>
      </c>
      <c r="L28" s="101">
        <v>2172</v>
      </c>
      <c r="M28" s="101">
        <v>4600</v>
      </c>
      <c r="N28" s="101">
        <f t="shared" si="6"/>
        <v>6772</v>
      </c>
      <c r="O28" s="101">
        <f t="shared" si="7"/>
        <v>2172</v>
      </c>
      <c r="P28" s="101">
        <v>2172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4600</v>
      </c>
      <c r="W28" s="101">
        <v>4600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182</v>
      </c>
      <c r="AG28" s="101">
        <v>182</v>
      </c>
      <c r="AH28" s="101">
        <v>0</v>
      </c>
      <c r="AI28" s="101">
        <v>0</v>
      </c>
      <c r="AJ28" s="101">
        <f t="shared" si="11"/>
        <v>170</v>
      </c>
      <c r="AK28" s="101">
        <v>0</v>
      </c>
      <c r="AL28" s="101">
        <v>0</v>
      </c>
      <c r="AM28" s="101">
        <v>0</v>
      </c>
      <c r="AN28" s="101">
        <v>170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 t="shared" si="12"/>
        <v>12</v>
      </c>
      <c r="AU28" s="101">
        <v>12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88</v>
      </c>
      <c r="B29" s="112" t="s">
        <v>287</v>
      </c>
      <c r="C29" s="111" t="s">
        <v>315</v>
      </c>
      <c r="D29" s="101">
        <f t="shared" si="2"/>
        <v>5968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5968</v>
      </c>
      <c r="L29" s="101">
        <v>1136</v>
      </c>
      <c r="M29" s="101">
        <v>4832</v>
      </c>
      <c r="N29" s="101">
        <f t="shared" si="6"/>
        <v>5968</v>
      </c>
      <c r="O29" s="101">
        <f t="shared" si="7"/>
        <v>1136</v>
      </c>
      <c r="P29" s="101">
        <v>1136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4832</v>
      </c>
      <c r="W29" s="101">
        <v>4832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36</v>
      </c>
      <c r="AG29" s="101">
        <v>36</v>
      </c>
      <c r="AH29" s="101">
        <v>0</v>
      </c>
      <c r="AI29" s="101">
        <v>0</v>
      </c>
      <c r="AJ29" s="101">
        <f t="shared" si="11"/>
        <v>73</v>
      </c>
      <c r="AK29" s="101">
        <v>73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 t="shared" si="12"/>
        <v>36</v>
      </c>
      <c r="AU29" s="101">
        <v>36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88</v>
      </c>
      <c r="B30" s="112" t="s">
        <v>288</v>
      </c>
      <c r="C30" s="111" t="s">
        <v>316</v>
      </c>
      <c r="D30" s="101">
        <f t="shared" si="2"/>
        <v>1156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1156</v>
      </c>
      <c r="L30" s="101">
        <v>84</v>
      </c>
      <c r="M30" s="101">
        <v>1072</v>
      </c>
      <c r="N30" s="101">
        <f t="shared" si="6"/>
        <v>1156</v>
      </c>
      <c r="O30" s="101">
        <f t="shared" si="7"/>
        <v>84</v>
      </c>
      <c r="P30" s="101">
        <v>84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1072</v>
      </c>
      <c r="W30" s="101">
        <v>1072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3</v>
      </c>
      <c r="AG30" s="101">
        <v>3</v>
      </c>
      <c r="AH30" s="101">
        <v>0</v>
      </c>
      <c r="AI30" s="101">
        <v>0</v>
      </c>
      <c r="AJ30" s="101">
        <f t="shared" si="11"/>
        <v>16</v>
      </c>
      <c r="AK30" s="101">
        <v>0</v>
      </c>
      <c r="AL30" s="101">
        <v>16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3</v>
      </c>
      <c r="AU30" s="101">
        <v>3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16</v>
      </c>
      <c r="BA30" s="101">
        <v>16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88</v>
      </c>
      <c r="B31" s="112" t="s">
        <v>289</v>
      </c>
      <c r="C31" s="111" t="s">
        <v>317</v>
      </c>
      <c r="D31" s="101">
        <f t="shared" si="2"/>
        <v>1048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1048</v>
      </c>
      <c r="L31" s="101">
        <v>279</v>
      </c>
      <c r="M31" s="101">
        <v>769</v>
      </c>
      <c r="N31" s="101">
        <f t="shared" si="6"/>
        <v>1048</v>
      </c>
      <c r="O31" s="101">
        <f t="shared" si="7"/>
        <v>279</v>
      </c>
      <c r="P31" s="101">
        <v>279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769</v>
      </c>
      <c r="W31" s="101">
        <v>769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3</v>
      </c>
      <c r="AG31" s="101">
        <v>3</v>
      </c>
      <c r="AH31" s="101">
        <v>0</v>
      </c>
      <c r="AI31" s="101">
        <v>0</v>
      </c>
      <c r="AJ31" s="101">
        <f t="shared" si="11"/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 t="shared" si="12"/>
        <v>3</v>
      </c>
      <c r="AU31" s="101">
        <v>0</v>
      </c>
      <c r="AV31" s="101">
        <v>3</v>
      </c>
      <c r="AW31" s="101">
        <v>0</v>
      </c>
      <c r="AX31" s="101">
        <v>0</v>
      </c>
      <c r="AY31" s="101">
        <v>0</v>
      </c>
      <c r="AZ31" s="101">
        <f t="shared" si="13"/>
        <v>13</v>
      </c>
      <c r="BA31" s="101">
        <v>13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88</v>
      </c>
      <c r="B32" s="112" t="s">
        <v>290</v>
      </c>
      <c r="C32" s="111" t="s">
        <v>318</v>
      </c>
      <c r="D32" s="101">
        <f t="shared" si="2"/>
        <v>2956</v>
      </c>
      <c r="E32" s="101">
        <f t="shared" si="3"/>
        <v>0</v>
      </c>
      <c r="F32" s="101">
        <v>0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2956</v>
      </c>
      <c r="L32" s="101">
        <v>390</v>
      </c>
      <c r="M32" s="101">
        <v>2566</v>
      </c>
      <c r="N32" s="101">
        <f t="shared" si="6"/>
        <v>2966</v>
      </c>
      <c r="O32" s="101">
        <f t="shared" si="7"/>
        <v>390</v>
      </c>
      <c r="P32" s="101">
        <v>390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2566</v>
      </c>
      <c r="W32" s="101">
        <v>2566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10</v>
      </c>
      <c r="AD32" s="101">
        <v>10</v>
      </c>
      <c r="AE32" s="101">
        <v>0</v>
      </c>
      <c r="AF32" s="101">
        <f t="shared" si="10"/>
        <v>51</v>
      </c>
      <c r="AG32" s="101">
        <v>51</v>
      </c>
      <c r="AH32" s="101">
        <v>0</v>
      </c>
      <c r="AI32" s="101">
        <v>0</v>
      </c>
      <c r="AJ32" s="101">
        <f t="shared" si="11"/>
        <v>51</v>
      </c>
      <c r="AK32" s="101">
        <v>0</v>
      </c>
      <c r="AL32" s="101">
        <v>0</v>
      </c>
      <c r="AM32" s="101">
        <v>0</v>
      </c>
      <c r="AN32" s="101">
        <v>51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 t="shared" si="12"/>
        <v>11</v>
      </c>
      <c r="AU32" s="101">
        <v>0</v>
      </c>
      <c r="AV32" s="101">
        <v>0</v>
      </c>
      <c r="AW32" s="101">
        <v>0</v>
      </c>
      <c r="AX32" s="101">
        <v>11</v>
      </c>
      <c r="AY32" s="101">
        <v>0</v>
      </c>
      <c r="AZ32" s="101">
        <f t="shared" si="13"/>
        <v>11</v>
      </c>
      <c r="BA32" s="101">
        <v>11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88</v>
      </c>
      <c r="B33" s="112" t="s">
        <v>291</v>
      </c>
      <c r="C33" s="111" t="s">
        <v>319</v>
      </c>
      <c r="D33" s="101">
        <f t="shared" si="2"/>
        <v>5144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5144</v>
      </c>
      <c r="L33" s="101">
        <v>2226</v>
      </c>
      <c r="M33" s="101">
        <v>2918</v>
      </c>
      <c r="N33" s="101">
        <f t="shared" si="6"/>
        <v>5144</v>
      </c>
      <c r="O33" s="101">
        <f t="shared" si="7"/>
        <v>2226</v>
      </c>
      <c r="P33" s="101">
        <v>2226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2918</v>
      </c>
      <c r="W33" s="101">
        <v>2918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2</v>
      </c>
      <c r="AG33" s="101">
        <v>2</v>
      </c>
      <c r="AH33" s="101">
        <v>0</v>
      </c>
      <c r="AI33" s="101">
        <v>0</v>
      </c>
      <c r="AJ33" s="101">
        <f t="shared" si="11"/>
        <v>113</v>
      </c>
      <c r="AK33" s="101">
        <v>113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 t="shared" si="12"/>
        <v>2</v>
      </c>
      <c r="AU33" s="101">
        <v>2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113</v>
      </c>
      <c r="BA33" s="101">
        <v>113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88</v>
      </c>
      <c r="B34" s="112" t="s">
        <v>292</v>
      </c>
      <c r="C34" s="111" t="s">
        <v>320</v>
      </c>
      <c r="D34" s="101">
        <f t="shared" si="2"/>
        <v>3443</v>
      </c>
      <c r="E34" s="101">
        <f t="shared" si="3"/>
        <v>0</v>
      </c>
      <c r="F34" s="101">
        <v>0</v>
      </c>
      <c r="G34" s="101">
        <v>0</v>
      </c>
      <c r="H34" s="101">
        <f t="shared" si="4"/>
        <v>0</v>
      </c>
      <c r="I34" s="101">
        <v>0</v>
      </c>
      <c r="J34" s="101">
        <v>0</v>
      </c>
      <c r="K34" s="101">
        <f t="shared" si="5"/>
        <v>3443</v>
      </c>
      <c r="L34" s="101">
        <v>1371</v>
      </c>
      <c r="M34" s="101">
        <v>2072</v>
      </c>
      <c r="N34" s="101">
        <f t="shared" si="6"/>
        <v>3443</v>
      </c>
      <c r="O34" s="101">
        <f t="shared" si="7"/>
        <v>1371</v>
      </c>
      <c r="P34" s="101">
        <v>1371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2072</v>
      </c>
      <c r="W34" s="101">
        <v>2072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0</v>
      </c>
      <c r="AG34" s="101">
        <v>0</v>
      </c>
      <c r="AH34" s="101">
        <v>0</v>
      </c>
      <c r="AI34" s="101">
        <v>0</v>
      </c>
      <c r="AJ34" s="101">
        <f t="shared" si="11"/>
        <v>57</v>
      </c>
      <c r="AK34" s="101">
        <v>57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 t="shared" si="12"/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57</v>
      </c>
      <c r="BA34" s="101">
        <v>57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88</v>
      </c>
      <c r="B35" s="112" t="s">
        <v>293</v>
      </c>
      <c r="C35" s="111" t="s">
        <v>321</v>
      </c>
      <c r="D35" s="101">
        <f t="shared" si="2"/>
        <v>1565</v>
      </c>
      <c r="E35" s="101">
        <f t="shared" si="3"/>
        <v>0</v>
      </c>
      <c r="F35" s="101">
        <v>0</v>
      </c>
      <c r="G35" s="101">
        <v>0</v>
      </c>
      <c r="H35" s="101">
        <f t="shared" si="4"/>
        <v>0</v>
      </c>
      <c r="I35" s="101">
        <v>0</v>
      </c>
      <c r="J35" s="101">
        <v>0</v>
      </c>
      <c r="K35" s="101">
        <f t="shared" si="5"/>
        <v>1565</v>
      </c>
      <c r="L35" s="101">
        <v>561</v>
      </c>
      <c r="M35" s="101">
        <v>1004</v>
      </c>
      <c r="N35" s="101">
        <f t="shared" si="6"/>
        <v>1565</v>
      </c>
      <c r="O35" s="101">
        <f t="shared" si="7"/>
        <v>561</v>
      </c>
      <c r="P35" s="101">
        <v>561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1004</v>
      </c>
      <c r="W35" s="101">
        <v>1004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0</v>
      </c>
      <c r="AG35" s="101">
        <v>0</v>
      </c>
      <c r="AH35" s="101">
        <v>0</v>
      </c>
      <c r="AI35" s="101">
        <v>0</v>
      </c>
      <c r="AJ35" s="101">
        <f t="shared" si="11"/>
        <v>87</v>
      </c>
      <c r="AK35" s="101">
        <v>87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 t="shared" si="12"/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87</v>
      </c>
      <c r="BA35" s="101">
        <v>87</v>
      </c>
      <c r="BB35" s="101">
        <v>0</v>
      </c>
      <c r="BC35" s="101">
        <v>0</v>
      </c>
      <c r="BD35" s="79"/>
      <c r="BE35" s="79"/>
      <c r="BF35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326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45</v>
      </c>
      <c r="M2" s="19" t="str">
        <f>IF(L2&lt;&gt;"",VLOOKUP(L2,$AI$6:$AJ$52,2,FALSE),"-")</f>
        <v>宮崎県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178942</v>
      </c>
      <c r="F7" s="164" t="s">
        <v>45</v>
      </c>
      <c r="G7" s="23" t="s">
        <v>46</v>
      </c>
      <c r="H7" s="37">
        <f aca="true" t="shared" si="0" ref="H7:H12">AD14</f>
        <v>110343</v>
      </c>
      <c r="I7" s="37">
        <f aca="true" t="shared" si="1" ref="I7:I12">AD24</f>
        <v>232032</v>
      </c>
      <c r="J7" s="37">
        <f aca="true" t="shared" si="2" ref="J7:J12">SUM(H7:I7)</f>
        <v>342375</v>
      </c>
      <c r="K7" s="38">
        <f aca="true" t="shared" si="3" ref="K7:K12">IF(J$13&gt;0,J7/J$13,0)</f>
        <v>0.941912960227132</v>
      </c>
      <c r="L7" s="39">
        <f>AD34</f>
        <v>40251</v>
      </c>
      <c r="M7" s="40">
        <f>AD37</f>
        <v>519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178942</v>
      </c>
      <c r="AF7" s="28" t="str">
        <f>'水洗化人口等'!B7</f>
        <v>45000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40</v>
      </c>
      <c r="F8" s="165"/>
      <c r="G8" s="23" t="s">
        <v>48</v>
      </c>
      <c r="H8" s="37">
        <f t="shared" si="0"/>
        <v>0</v>
      </c>
      <c r="I8" s="37">
        <f t="shared" si="1"/>
        <v>396</v>
      </c>
      <c r="J8" s="37">
        <f t="shared" si="2"/>
        <v>396</v>
      </c>
      <c r="K8" s="38">
        <f t="shared" si="3"/>
        <v>0.0010894414961663214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40</v>
      </c>
      <c r="AF8" s="28" t="str">
        <f>'水洗化人口等'!B8</f>
        <v>45201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178982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507774</v>
      </c>
      <c r="AF9" s="28" t="str">
        <f>'水洗化人口等'!B9</f>
        <v>45202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507774</v>
      </c>
      <c r="F10" s="165"/>
      <c r="G10" s="23" t="s">
        <v>53</v>
      </c>
      <c r="H10" s="37">
        <f t="shared" si="0"/>
        <v>20718</v>
      </c>
      <c r="I10" s="37">
        <f t="shared" si="1"/>
        <v>0</v>
      </c>
      <c r="J10" s="37">
        <f t="shared" si="2"/>
        <v>20718</v>
      </c>
      <c r="K10" s="38">
        <f t="shared" si="3"/>
        <v>0.05699759827670163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3363</v>
      </c>
      <c r="AF10" s="28" t="str">
        <f>'水洗化人口等'!B10</f>
        <v>45203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3363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471078</v>
      </c>
      <c r="AF11" s="28" t="str">
        <f>'水洗化人口等'!B11</f>
        <v>45204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471078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254529</v>
      </c>
      <c r="AF12" s="28" t="str">
        <f>'水洗化人口等'!B12</f>
        <v>45205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982215</v>
      </c>
      <c r="F13" s="166"/>
      <c r="G13" s="23" t="s">
        <v>49</v>
      </c>
      <c r="H13" s="37">
        <f>SUM(H7:H12)</f>
        <v>131061</v>
      </c>
      <c r="I13" s="37">
        <f>SUM(I7:I12)</f>
        <v>232428</v>
      </c>
      <c r="J13" s="37">
        <f>SUM(J7:J12)</f>
        <v>363489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3984</v>
      </c>
      <c r="AF13" s="28" t="str">
        <f>'水洗化人口等'!B13</f>
        <v>45206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1161197</v>
      </c>
      <c r="F14" s="167" t="s">
        <v>59</v>
      </c>
      <c r="G14" s="168"/>
      <c r="H14" s="37">
        <f>AD20</f>
        <v>53</v>
      </c>
      <c r="I14" s="37">
        <f>AD30</f>
        <v>0</v>
      </c>
      <c r="J14" s="37">
        <f>SUM(H14:I14)</f>
        <v>53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110343</v>
      </c>
      <c r="AF14" s="28" t="str">
        <f>'水洗化人口等'!B14</f>
        <v>45207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3984</v>
      </c>
      <c r="F15" s="156" t="s">
        <v>4</v>
      </c>
      <c r="G15" s="157"/>
      <c r="H15" s="47">
        <f>SUM(H13:H14)</f>
        <v>131114</v>
      </c>
      <c r="I15" s="47">
        <f>SUM(I13:I14)</f>
        <v>232428</v>
      </c>
      <c r="J15" s="47">
        <f>SUM(J13:J14)</f>
        <v>363542</v>
      </c>
      <c r="K15" s="48" t="s">
        <v>152</v>
      </c>
      <c r="L15" s="49">
        <f>SUM(L7:L9)</f>
        <v>40251</v>
      </c>
      <c r="M15" s="50">
        <f>SUM(M7:M9)</f>
        <v>519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45208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45209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254529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20718</v>
      </c>
      <c r="AF17" s="28" t="str">
        <f>'水洗化人口等'!B17</f>
        <v>45301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45341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0.8458642245889371</v>
      </c>
      <c r="F19" s="167" t="s">
        <v>65</v>
      </c>
      <c r="G19" s="168"/>
      <c r="H19" s="37">
        <f>AD21</f>
        <v>0</v>
      </c>
      <c r="I19" s="37">
        <f>AD31</f>
        <v>0</v>
      </c>
      <c r="J19" s="41">
        <f>SUM(H19:I19)</f>
        <v>0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45361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0.15413577541106288</v>
      </c>
      <c r="F20" s="167" t="s">
        <v>67</v>
      </c>
      <c r="G20" s="168"/>
      <c r="H20" s="37">
        <f>AD22</f>
        <v>38452</v>
      </c>
      <c r="I20" s="37">
        <f>AD32</f>
        <v>34740</v>
      </c>
      <c r="J20" s="41">
        <f>SUM(H20:I20)</f>
        <v>73192</v>
      </c>
      <c r="AA20" s="20" t="s">
        <v>59</v>
      </c>
      <c r="AB20" s="81" t="s">
        <v>83</v>
      </c>
      <c r="AC20" s="81" t="s">
        <v>158</v>
      </c>
      <c r="AD20" s="28">
        <f ca="1" t="shared" si="4"/>
        <v>53</v>
      </c>
      <c r="AF20" s="28" t="str">
        <f>'水洗化人口等'!B20</f>
        <v>45362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0.43728497403971933</v>
      </c>
      <c r="F21" s="167" t="s">
        <v>69</v>
      </c>
      <c r="G21" s="168"/>
      <c r="H21" s="37">
        <f>AD23</f>
        <v>71891</v>
      </c>
      <c r="I21" s="37">
        <f>AD33</f>
        <v>197728</v>
      </c>
      <c r="J21" s="41">
        <f>SUM(H21:I21)</f>
        <v>269619</v>
      </c>
      <c r="AA21" s="20" t="s">
        <v>65</v>
      </c>
      <c r="AB21" s="81" t="s">
        <v>83</v>
      </c>
      <c r="AC21" s="81" t="s">
        <v>159</v>
      </c>
      <c r="AD21" s="28">
        <f ca="1" t="shared" si="4"/>
        <v>0</v>
      </c>
      <c r="AF21" s="28" t="str">
        <f>'水洗化人口等'!B21</f>
        <v>45382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0.405683101144767</v>
      </c>
      <c r="F22" s="156" t="s">
        <v>4</v>
      </c>
      <c r="G22" s="157"/>
      <c r="H22" s="47">
        <f>SUM(H19:H21)</f>
        <v>110343</v>
      </c>
      <c r="I22" s="47">
        <f>SUM(I19:I21)</f>
        <v>232468</v>
      </c>
      <c r="J22" s="52">
        <f>SUM(J19:J21)</f>
        <v>342811</v>
      </c>
      <c r="AA22" s="20" t="s">
        <v>67</v>
      </c>
      <c r="AB22" s="81" t="s">
        <v>83</v>
      </c>
      <c r="AC22" s="81" t="s">
        <v>160</v>
      </c>
      <c r="AD22" s="28">
        <f ca="1" t="shared" si="4"/>
        <v>38452</v>
      </c>
      <c r="AF22" s="28" t="str">
        <f>'水洗化人口等'!B22</f>
        <v>45383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0.21919536478306437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71891</v>
      </c>
      <c r="AF23" s="28" t="str">
        <f>'水洗化人口等'!B23</f>
        <v>45401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0.9997765138393805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232032</v>
      </c>
      <c r="AF24" s="28" t="str">
        <f>'水洗化人口等'!B24</f>
        <v>45402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0.00022348616061950363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396</v>
      </c>
      <c r="AF25" s="28" t="str">
        <f>'水洗化人口等'!B25</f>
        <v>45403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45404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3394</v>
      </c>
      <c r="J27" s="55">
        <f>AD49</f>
        <v>436</v>
      </c>
      <c r="AA27" s="20" t="s">
        <v>53</v>
      </c>
      <c r="AB27" s="81" t="s">
        <v>83</v>
      </c>
      <c r="AC27" s="81" t="s">
        <v>165</v>
      </c>
      <c r="AD27" s="28">
        <f ca="1" t="shared" si="4"/>
        <v>0</v>
      </c>
      <c r="AF27" s="28" t="str">
        <f>'水洗化人口等'!B27</f>
        <v>45405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54</v>
      </c>
      <c r="J28" s="55">
        <f>AD50</f>
        <v>3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45406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527</v>
      </c>
      <c r="J29" s="55">
        <f>AD51</f>
        <v>0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45421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1115</v>
      </c>
      <c r="J30" s="55">
        <f>AD52</f>
        <v>12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45429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0</v>
      </c>
      <c r="AF31" s="28" t="str">
        <f>'水洗化人口等'!B31</f>
        <v>45430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36739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34740</v>
      </c>
      <c r="AF32" s="28" t="str">
        <f>'水洗化人口等'!B32</f>
        <v>45431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0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197728</v>
      </c>
      <c r="AF33" s="28" t="str">
        <f>'水洗化人口等'!B33</f>
        <v>45441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20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40251</v>
      </c>
      <c r="AF34" s="28" t="str">
        <f>'水洗化人口等'!B34</f>
        <v>45442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497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45443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42346</v>
      </c>
      <c r="J36" s="57">
        <f>SUM(J27:J31)</f>
        <v>451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>
        <f>'水洗化人口等'!B36</f>
        <v>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519</v>
      </c>
      <c r="AF37" s="28">
        <f>'水洗化人口等'!B37</f>
        <v>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3394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54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527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1115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36739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0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20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497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436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3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0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12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2010-04-10T02:41:07Z</dcterms:modified>
  <cp:category/>
  <cp:version/>
  <cp:contentType/>
  <cp:contentStatus/>
</cp:coreProperties>
</file>